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95" i="8" l="1"/>
  <c r="E195" i="8"/>
  <c r="F195" i="8"/>
  <c r="G195" i="8"/>
  <c r="H195" i="8"/>
  <c r="I195" i="8"/>
  <c r="J195" i="8"/>
  <c r="K195" i="8"/>
  <c r="L195" i="8"/>
  <c r="M195" i="8"/>
  <c r="O195" i="8"/>
  <c r="P195" i="8"/>
  <c r="T195" i="8" s="1"/>
  <c r="Q195" i="8"/>
  <c r="R195" i="8"/>
  <c r="S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T196" i="8" s="1"/>
  <c r="Q196" i="8"/>
  <c r="R196" i="8"/>
  <c r="S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T199" i="8" s="1"/>
  <c r="Q199" i="8"/>
  <c r="R199" i="8"/>
  <c r="S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R200" i="8"/>
  <c r="S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T203" i="8" s="1"/>
  <c r="Q203" i="8"/>
  <c r="R203" i="8"/>
  <c r="S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T205" i="8" s="1"/>
  <c r="Q205" i="8"/>
  <c r="R205" i="8"/>
  <c r="S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T206" i="8" s="1"/>
  <c r="Q206" i="8"/>
  <c r="R206" i="8"/>
  <c r="S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T208" i="8" s="1"/>
  <c r="Q208" i="8"/>
  <c r="R208" i="8"/>
  <c r="S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R209" i="8"/>
  <c r="S209" i="8"/>
  <c r="T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T210" i="8" s="1"/>
  <c r="Q210" i="8"/>
  <c r="R210" i="8"/>
  <c r="S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T211" i="8" s="1"/>
  <c r="Q211" i="8"/>
  <c r="R211" i="8"/>
  <c r="S211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U195" i="2"/>
  <c r="V195" i="2"/>
  <c r="W195" i="2"/>
  <c r="X195" i="2"/>
  <c r="AA195" i="2" s="1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AC197" i="2" s="1"/>
  <c r="X197" i="2"/>
  <c r="Y197" i="2"/>
  <c r="Z197" i="2"/>
  <c r="AA197" i="2"/>
  <c r="U198" i="2"/>
  <c r="AA198" i="2" s="1"/>
  <c r="V198" i="2"/>
  <c r="AB198" i="2" s="1"/>
  <c r="W198" i="2"/>
  <c r="X198" i="2"/>
  <c r="Y198" i="2"/>
  <c r="Z198" i="2"/>
  <c r="AC198" i="2"/>
  <c r="U199" i="2"/>
  <c r="AA199" i="2" s="1"/>
  <c r="V199" i="2"/>
  <c r="W199" i="2"/>
  <c r="X199" i="2"/>
  <c r="Y199" i="2"/>
  <c r="Z199" i="2"/>
  <c r="AB199" i="2"/>
  <c r="AC199" i="2"/>
  <c r="U200" i="2"/>
  <c r="V200" i="2"/>
  <c r="W200" i="2"/>
  <c r="AC200" i="2" s="1"/>
  <c r="X200" i="2"/>
  <c r="Y200" i="2"/>
  <c r="Z200" i="2"/>
  <c r="AA200" i="2"/>
  <c r="AB200" i="2"/>
  <c r="U201" i="2"/>
  <c r="V201" i="2"/>
  <c r="AB201" i="2" s="1"/>
  <c r="W201" i="2"/>
  <c r="AC201" i="2" s="1"/>
  <c r="X201" i="2"/>
  <c r="Y201" i="2"/>
  <c r="Z201" i="2"/>
  <c r="AA201" i="2"/>
  <c r="U202" i="2"/>
  <c r="AA202" i="2" s="1"/>
  <c r="V202" i="2"/>
  <c r="AB202" i="2" s="1"/>
  <c r="W202" i="2"/>
  <c r="X202" i="2"/>
  <c r="Y202" i="2"/>
  <c r="Z202" i="2"/>
  <c r="AC202" i="2"/>
  <c r="U203" i="2"/>
  <c r="AA203" i="2" s="1"/>
  <c r="V203" i="2"/>
  <c r="W203" i="2"/>
  <c r="X203" i="2"/>
  <c r="Y203" i="2"/>
  <c r="Z203" i="2"/>
  <c r="AB203" i="2"/>
  <c r="AC203" i="2"/>
  <c r="U204" i="2"/>
  <c r="V204" i="2"/>
  <c r="W204" i="2"/>
  <c r="AC204" i="2" s="1"/>
  <c r="X204" i="2"/>
  <c r="Y204" i="2"/>
  <c r="Z204" i="2"/>
  <c r="AA204" i="2"/>
  <c r="AB204" i="2"/>
  <c r="U205" i="2"/>
  <c r="V205" i="2"/>
  <c r="AB205" i="2" s="1"/>
  <c r="W205" i="2"/>
  <c r="AC205" i="2" s="1"/>
  <c r="X205" i="2"/>
  <c r="Y205" i="2"/>
  <c r="Z205" i="2"/>
  <c r="AA205" i="2"/>
  <c r="U206" i="2"/>
  <c r="AA206" i="2" s="1"/>
  <c r="V206" i="2"/>
  <c r="AB206" i="2" s="1"/>
  <c r="W206" i="2"/>
  <c r="X206" i="2"/>
  <c r="Y206" i="2"/>
  <c r="Z206" i="2"/>
  <c r="AC206" i="2"/>
  <c r="U207" i="2"/>
  <c r="AA207" i="2" s="1"/>
  <c r="V207" i="2"/>
  <c r="W207" i="2"/>
  <c r="X207" i="2"/>
  <c r="Y207" i="2"/>
  <c r="Z207" i="2"/>
  <c r="AB207" i="2"/>
  <c r="AC207" i="2"/>
  <c r="U208" i="2"/>
  <c r="V208" i="2"/>
  <c r="W208" i="2"/>
  <c r="AC208" i="2" s="1"/>
  <c r="X208" i="2"/>
  <c r="Y208" i="2"/>
  <c r="Z208" i="2"/>
  <c r="AA208" i="2"/>
  <c r="AB208" i="2"/>
  <c r="U209" i="2"/>
  <c r="V209" i="2"/>
  <c r="AB209" i="2" s="1"/>
  <c r="W209" i="2"/>
  <c r="AC209" i="2" s="1"/>
  <c r="X209" i="2"/>
  <c r="Y209" i="2"/>
  <c r="Z209" i="2"/>
  <c r="AA209" i="2"/>
  <c r="U210" i="2"/>
  <c r="AA210" i="2" s="1"/>
  <c r="V210" i="2"/>
  <c r="AB210" i="2" s="1"/>
  <c r="W210" i="2"/>
  <c r="X210" i="2"/>
  <c r="Y210" i="2"/>
  <c r="Z210" i="2"/>
  <c r="AC210" i="2"/>
  <c r="U211" i="2"/>
  <c r="AA211" i="2" s="1"/>
  <c r="V211" i="2"/>
  <c r="W211" i="2"/>
  <c r="X211" i="2"/>
  <c r="Y211" i="2"/>
  <c r="Z211" i="2"/>
  <c r="AB211" i="2"/>
  <c r="AC211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5" i="8" l="1"/>
  <c r="E5" i="8"/>
  <c r="F5" i="8"/>
  <c r="G5" i="8"/>
  <c r="H5" i="8"/>
  <c r="I5" i="8"/>
  <c r="J5" i="8"/>
  <c r="K5" i="8"/>
  <c r="L5" i="8"/>
  <c r="M5" i="8"/>
  <c r="O5" i="8"/>
  <c r="S5" i="8" s="1"/>
  <c r="P5" i="8"/>
  <c r="T5" i="8" s="1"/>
  <c r="Q5" i="8"/>
  <c r="R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S14" i="8" s="1"/>
  <c r="P14" i="8"/>
  <c r="T14" i="8" s="1"/>
  <c r="Q14" i="8"/>
  <c r="R14" i="8"/>
  <c r="D15" i="8"/>
  <c r="E15" i="8"/>
  <c r="F15" i="8"/>
  <c r="G15" i="8"/>
  <c r="H15" i="8"/>
  <c r="I15" i="8"/>
  <c r="J15" i="8"/>
  <c r="K15" i="8"/>
  <c r="L15" i="8"/>
  <c r="M15" i="8"/>
  <c r="O15" i="8"/>
  <c r="S15" i="8" s="1"/>
  <c r="P15" i="8"/>
  <c r="T15" i="8" s="1"/>
  <c r="Q15" i="8"/>
  <c r="R15" i="8"/>
  <c r="D16" i="8"/>
  <c r="E16" i="8"/>
  <c r="F16" i="8"/>
  <c r="G16" i="8"/>
  <c r="H16" i="8"/>
  <c r="I16" i="8"/>
  <c r="J16" i="8"/>
  <c r="K16" i="8"/>
  <c r="L16" i="8"/>
  <c r="M16" i="8"/>
  <c r="O16" i="8"/>
  <c r="S16" i="8" s="1"/>
  <c r="P16" i="8"/>
  <c r="T16" i="8" s="1"/>
  <c r="Q16" i="8"/>
  <c r="R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S18" i="8" s="1"/>
  <c r="P18" i="8"/>
  <c r="T18" i="8" s="1"/>
  <c r="Q18" i="8"/>
  <c r="R18" i="8"/>
  <c r="D19" i="8"/>
  <c r="E19" i="8"/>
  <c r="F19" i="8"/>
  <c r="G19" i="8"/>
  <c r="H19" i="8"/>
  <c r="I19" i="8"/>
  <c r="J19" i="8"/>
  <c r="K19" i="8"/>
  <c r="L19" i="8"/>
  <c r="M19" i="8"/>
  <c r="O19" i="8"/>
  <c r="S19" i="8" s="1"/>
  <c r="P19" i="8"/>
  <c r="T19" i="8" s="1"/>
  <c r="Q19" i="8"/>
  <c r="R19" i="8"/>
  <c r="D20" i="8"/>
  <c r="E20" i="8"/>
  <c r="F20" i="8"/>
  <c r="G20" i="8"/>
  <c r="H20" i="8"/>
  <c r="I20" i="8"/>
  <c r="J20" i="8"/>
  <c r="K20" i="8"/>
  <c r="L20" i="8"/>
  <c r="M20" i="8"/>
  <c r="O20" i="8"/>
  <c r="S20" i="8" s="1"/>
  <c r="P20" i="8"/>
  <c r="T20" i="8" s="1"/>
  <c r="Q20" i="8"/>
  <c r="R20" i="8"/>
  <c r="D21" i="8"/>
  <c r="E21" i="8"/>
  <c r="F21" i="8"/>
  <c r="G21" i="8"/>
  <c r="H21" i="8"/>
  <c r="I21" i="8"/>
  <c r="J21" i="8"/>
  <c r="K21" i="8"/>
  <c r="L21" i="8"/>
  <c r="M21" i="8"/>
  <c r="O21" i="8"/>
  <c r="S21" i="8" s="1"/>
  <c r="P21" i="8"/>
  <c r="T21" i="8" s="1"/>
  <c r="Q21" i="8"/>
  <c r="R21" i="8"/>
  <c r="D22" i="8"/>
  <c r="E22" i="8"/>
  <c r="F22" i="8"/>
  <c r="G22" i="8"/>
  <c r="H22" i="8"/>
  <c r="I22" i="8"/>
  <c r="J22" i="8"/>
  <c r="K22" i="8"/>
  <c r="L22" i="8"/>
  <c r="M22" i="8"/>
  <c r="O22" i="8"/>
  <c r="S22" i="8" s="1"/>
  <c r="P22" i="8"/>
  <c r="T22" i="8" s="1"/>
  <c r="Q22" i="8"/>
  <c r="R22" i="8"/>
  <c r="D23" i="8"/>
  <c r="E23" i="8"/>
  <c r="F23" i="8"/>
  <c r="G23" i="8"/>
  <c r="H23" i="8"/>
  <c r="I23" i="8"/>
  <c r="J23" i="8"/>
  <c r="K23" i="8"/>
  <c r="L23" i="8"/>
  <c r="M23" i="8"/>
  <c r="O23" i="8"/>
  <c r="S23" i="8" s="1"/>
  <c r="P23" i="8"/>
  <c r="T23" i="8" s="1"/>
  <c r="Q23" i="8"/>
  <c r="R23" i="8"/>
  <c r="D24" i="8"/>
  <c r="E24" i="8"/>
  <c r="F24" i="8"/>
  <c r="G24" i="8"/>
  <c r="H24" i="8"/>
  <c r="I24" i="8"/>
  <c r="J24" i="8"/>
  <c r="K24" i="8"/>
  <c r="L24" i="8"/>
  <c r="M24" i="8"/>
  <c r="O24" i="8"/>
  <c r="S24" i="8" s="1"/>
  <c r="P24" i="8"/>
  <c r="T24" i="8" s="1"/>
  <c r="Q24" i="8"/>
  <c r="R24" i="8"/>
  <c r="D25" i="8"/>
  <c r="E25" i="8"/>
  <c r="F25" i="8"/>
  <c r="G25" i="8"/>
  <c r="H25" i="8"/>
  <c r="I25" i="8"/>
  <c r="J25" i="8"/>
  <c r="K25" i="8"/>
  <c r="L25" i="8"/>
  <c r="M25" i="8"/>
  <c r="O25" i="8"/>
  <c r="S25" i="8" s="1"/>
  <c r="P25" i="8"/>
  <c r="T25" i="8" s="1"/>
  <c r="Q25" i="8"/>
  <c r="R25" i="8"/>
  <c r="D26" i="8"/>
  <c r="E26" i="8"/>
  <c r="F26" i="8"/>
  <c r="G26" i="8"/>
  <c r="H26" i="8"/>
  <c r="I26" i="8"/>
  <c r="J26" i="8"/>
  <c r="K26" i="8"/>
  <c r="L26" i="8"/>
  <c r="M26" i="8"/>
  <c r="O26" i="8"/>
  <c r="S26" i="8" s="1"/>
  <c r="P26" i="8"/>
  <c r="T26" i="8" s="1"/>
  <c r="Q26" i="8"/>
  <c r="R26" i="8"/>
  <c r="D27" i="8"/>
  <c r="E27" i="8"/>
  <c r="F27" i="8"/>
  <c r="G27" i="8"/>
  <c r="H27" i="8"/>
  <c r="I27" i="8"/>
  <c r="J27" i="8"/>
  <c r="K27" i="8"/>
  <c r="L27" i="8"/>
  <c r="M27" i="8"/>
  <c r="O27" i="8"/>
  <c r="S27" i="8" s="1"/>
  <c r="P27" i="8"/>
  <c r="T27" i="8" s="1"/>
  <c r="Q27" i="8"/>
  <c r="R27" i="8"/>
  <c r="D28" i="8"/>
  <c r="E28" i="8"/>
  <c r="F28" i="8"/>
  <c r="G28" i="8"/>
  <c r="H28" i="8"/>
  <c r="I28" i="8"/>
  <c r="J28" i="8"/>
  <c r="K28" i="8"/>
  <c r="L28" i="8"/>
  <c r="M28" i="8"/>
  <c r="O28" i="8"/>
  <c r="S28" i="8" s="1"/>
  <c r="P28" i="8"/>
  <c r="T28" i="8" s="1"/>
  <c r="Q28" i="8"/>
  <c r="R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R31" i="8"/>
  <c r="S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T34" i="8" s="1"/>
  <c r="Q34" i="8"/>
  <c r="R34" i="8"/>
  <c r="S34" i="8"/>
  <c r="D35" i="8"/>
  <c r="E35" i="8"/>
  <c r="F35" i="8"/>
  <c r="G35" i="8"/>
  <c r="H35" i="8"/>
  <c r="I35" i="8"/>
  <c r="J35" i="8"/>
  <c r="K35" i="8"/>
  <c r="L35" i="8"/>
  <c r="M35" i="8"/>
  <c r="O35" i="8"/>
  <c r="S35" i="8" s="1"/>
  <c r="P35" i="8"/>
  <c r="T35" i="8" s="1"/>
  <c r="Q35" i="8"/>
  <c r="R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S37" i="8" s="1"/>
  <c r="P37" i="8"/>
  <c r="T37" i="8" s="1"/>
  <c r="Q37" i="8"/>
  <c r="R37" i="8"/>
  <c r="D38" i="8"/>
  <c r="E38" i="8"/>
  <c r="F38" i="8"/>
  <c r="G38" i="8"/>
  <c r="H38" i="8"/>
  <c r="I38" i="8"/>
  <c r="J38" i="8"/>
  <c r="K38" i="8"/>
  <c r="L38" i="8"/>
  <c r="M38" i="8"/>
  <c r="O38" i="8"/>
  <c r="S38" i="8" s="1"/>
  <c r="P38" i="8"/>
  <c r="Q38" i="8"/>
  <c r="R38" i="8"/>
  <c r="T38" i="8"/>
  <c r="D39" i="8"/>
  <c r="E39" i="8"/>
  <c r="F39" i="8"/>
  <c r="G39" i="8"/>
  <c r="H39" i="8"/>
  <c r="I39" i="8"/>
  <c r="J39" i="8"/>
  <c r="K39" i="8"/>
  <c r="L39" i="8"/>
  <c r="M39" i="8"/>
  <c r="O39" i="8"/>
  <c r="S39" i="8" s="1"/>
  <c r="P39" i="8"/>
  <c r="T39" i="8" s="1"/>
  <c r="Q39" i="8"/>
  <c r="R39" i="8"/>
  <c r="D40" i="8"/>
  <c r="E40" i="8"/>
  <c r="F40" i="8"/>
  <c r="G40" i="8"/>
  <c r="H40" i="8"/>
  <c r="I40" i="8"/>
  <c r="J40" i="8"/>
  <c r="K40" i="8"/>
  <c r="L40" i="8"/>
  <c r="M40" i="8"/>
  <c r="O40" i="8"/>
  <c r="S40" i="8" s="1"/>
  <c r="P40" i="8"/>
  <c r="Q40" i="8"/>
  <c r="R40" i="8"/>
  <c r="T40" i="8"/>
  <c r="D41" i="8"/>
  <c r="E41" i="8"/>
  <c r="F41" i="8"/>
  <c r="G41" i="8"/>
  <c r="H41" i="8"/>
  <c r="I41" i="8"/>
  <c r="J41" i="8"/>
  <c r="K41" i="8"/>
  <c r="L41" i="8"/>
  <c r="M41" i="8"/>
  <c r="O41" i="8"/>
  <c r="S41" i="8" s="1"/>
  <c r="P41" i="8"/>
  <c r="T41" i="8" s="1"/>
  <c r="Q41" i="8"/>
  <c r="R41" i="8"/>
  <c r="D42" i="8"/>
  <c r="E42" i="8"/>
  <c r="F42" i="8"/>
  <c r="G42" i="8"/>
  <c r="H42" i="8"/>
  <c r="I42" i="8"/>
  <c r="J42" i="8"/>
  <c r="K42" i="8"/>
  <c r="L42" i="8"/>
  <c r="M42" i="8"/>
  <c r="O42" i="8"/>
  <c r="S42" i="8" s="1"/>
  <c r="P42" i="8"/>
  <c r="Q42" i="8"/>
  <c r="R42" i="8"/>
  <c r="T42" i="8"/>
  <c r="D43" i="8"/>
  <c r="E43" i="8"/>
  <c r="F43" i="8"/>
  <c r="G43" i="8"/>
  <c r="H43" i="8"/>
  <c r="I43" i="8"/>
  <c r="J43" i="8"/>
  <c r="K43" i="8"/>
  <c r="L43" i="8"/>
  <c r="M43" i="8"/>
  <c r="O43" i="8"/>
  <c r="S43" i="8" s="1"/>
  <c r="P43" i="8"/>
  <c r="T43" i="8" s="1"/>
  <c r="Q43" i="8"/>
  <c r="R43" i="8"/>
  <c r="D44" i="8"/>
  <c r="E44" i="8"/>
  <c r="F44" i="8"/>
  <c r="G44" i="8"/>
  <c r="H44" i="8"/>
  <c r="I44" i="8"/>
  <c r="J44" i="8"/>
  <c r="K44" i="8"/>
  <c r="L44" i="8"/>
  <c r="M44" i="8"/>
  <c r="O44" i="8"/>
  <c r="S44" i="8" s="1"/>
  <c r="P44" i="8"/>
  <c r="Q44" i="8"/>
  <c r="R44" i="8"/>
  <c r="T44" i="8"/>
  <c r="D45" i="8"/>
  <c r="E45" i="8"/>
  <c r="F45" i="8"/>
  <c r="G45" i="8"/>
  <c r="H45" i="8"/>
  <c r="I45" i="8"/>
  <c r="J45" i="8"/>
  <c r="K45" i="8"/>
  <c r="L45" i="8"/>
  <c r="M45" i="8"/>
  <c r="O45" i="8"/>
  <c r="S45" i="8" s="1"/>
  <c r="P45" i="8"/>
  <c r="T45" i="8" s="1"/>
  <c r="Q45" i="8"/>
  <c r="R45" i="8"/>
  <c r="D46" i="8"/>
  <c r="E46" i="8"/>
  <c r="F46" i="8"/>
  <c r="G46" i="8"/>
  <c r="H46" i="8"/>
  <c r="I46" i="8"/>
  <c r="J46" i="8"/>
  <c r="K46" i="8"/>
  <c r="L46" i="8"/>
  <c r="M46" i="8"/>
  <c r="O46" i="8"/>
  <c r="S46" i="8" s="1"/>
  <c r="P46" i="8"/>
  <c r="Q46" i="8"/>
  <c r="R46" i="8"/>
  <c r="T46" i="8"/>
  <c r="D47" i="8"/>
  <c r="E47" i="8"/>
  <c r="F47" i="8"/>
  <c r="G47" i="8"/>
  <c r="H47" i="8"/>
  <c r="I47" i="8"/>
  <c r="J47" i="8"/>
  <c r="K47" i="8"/>
  <c r="L47" i="8"/>
  <c r="M47" i="8"/>
  <c r="O47" i="8"/>
  <c r="S47" i="8" s="1"/>
  <c r="P47" i="8"/>
  <c r="T47" i="8" s="1"/>
  <c r="Q47" i="8"/>
  <c r="R47" i="8"/>
  <c r="D48" i="8"/>
  <c r="E48" i="8"/>
  <c r="F48" i="8"/>
  <c r="G48" i="8"/>
  <c r="H48" i="8"/>
  <c r="I48" i="8"/>
  <c r="J48" i="8"/>
  <c r="K48" i="8"/>
  <c r="L48" i="8"/>
  <c r="M48" i="8"/>
  <c r="O48" i="8"/>
  <c r="S48" i="8" s="1"/>
  <c r="P48" i="8"/>
  <c r="Q48" i="8"/>
  <c r="R48" i="8"/>
  <c r="T48" i="8"/>
  <c r="D49" i="8"/>
  <c r="E49" i="8"/>
  <c r="F49" i="8"/>
  <c r="G49" i="8"/>
  <c r="H49" i="8"/>
  <c r="I49" i="8"/>
  <c r="J49" i="8"/>
  <c r="K49" i="8"/>
  <c r="L49" i="8"/>
  <c r="M49" i="8"/>
  <c r="O49" i="8"/>
  <c r="S49" i="8" s="1"/>
  <c r="P49" i="8"/>
  <c r="T49" i="8" s="1"/>
  <c r="Q49" i="8"/>
  <c r="R49" i="8"/>
  <c r="D50" i="8"/>
  <c r="E50" i="8"/>
  <c r="F50" i="8"/>
  <c r="G50" i="8"/>
  <c r="H50" i="8"/>
  <c r="I50" i="8"/>
  <c r="J50" i="8"/>
  <c r="K50" i="8"/>
  <c r="L50" i="8"/>
  <c r="M50" i="8"/>
  <c r="O50" i="8"/>
  <c r="S50" i="8" s="1"/>
  <c r="P50" i="8"/>
  <c r="Q50" i="8"/>
  <c r="R50" i="8"/>
  <c r="T50" i="8"/>
  <c r="D51" i="8"/>
  <c r="E51" i="8"/>
  <c r="F51" i="8"/>
  <c r="G51" i="8"/>
  <c r="H51" i="8"/>
  <c r="I51" i="8"/>
  <c r="J51" i="8"/>
  <c r="K51" i="8"/>
  <c r="L51" i="8"/>
  <c r="M51" i="8"/>
  <c r="O51" i="8"/>
  <c r="S51" i="8" s="1"/>
  <c r="P51" i="8"/>
  <c r="T51" i="8" s="1"/>
  <c r="Q51" i="8"/>
  <c r="R51" i="8"/>
  <c r="D52" i="8"/>
  <c r="E52" i="8"/>
  <c r="F52" i="8"/>
  <c r="G52" i="8"/>
  <c r="H52" i="8"/>
  <c r="I52" i="8"/>
  <c r="J52" i="8"/>
  <c r="K52" i="8"/>
  <c r="L52" i="8"/>
  <c r="M52" i="8"/>
  <c r="O52" i="8"/>
  <c r="S52" i="8" s="1"/>
  <c r="P52" i="8"/>
  <c r="Q52" i="8"/>
  <c r="R52" i="8"/>
  <c r="T52" i="8"/>
  <c r="D53" i="8"/>
  <c r="E53" i="8"/>
  <c r="F53" i="8"/>
  <c r="G53" i="8"/>
  <c r="H53" i="8"/>
  <c r="I53" i="8"/>
  <c r="J53" i="8"/>
  <c r="K53" i="8"/>
  <c r="L53" i="8"/>
  <c r="M53" i="8"/>
  <c r="O53" i="8"/>
  <c r="S53" i="8" s="1"/>
  <c r="P53" i="8"/>
  <c r="T53" i="8" s="1"/>
  <c r="Q53" i="8"/>
  <c r="R53" i="8"/>
  <c r="D54" i="8"/>
  <c r="E54" i="8"/>
  <c r="F54" i="8"/>
  <c r="G54" i="8"/>
  <c r="H54" i="8"/>
  <c r="I54" i="8"/>
  <c r="J54" i="8"/>
  <c r="K54" i="8"/>
  <c r="L54" i="8"/>
  <c r="M54" i="8"/>
  <c r="O54" i="8"/>
  <c r="S54" i="8" s="1"/>
  <c r="P54" i="8"/>
  <c r="Q54" i="8"/>
  <c r="R54" i="8"/>
  <c r="T54" i="8"/>
  <c r="D55" i="8"/>
  <c r="E55" i="8"/>
  <c r="F55" i="8"/>
  <c r="G55" i="8"/>
  <c r="H55" i="8"/>
  <c r="I55" i="8"/>
  <c r="J55" i="8"/>
  <c r="K55" i="8"/>
  <c r="L55" i="8"/>
  <c r="M55" i="8"/>
  <c r="O55" i="8"/>
  <c r="S55" i="8" s="1"/>
  <c r="P55" i="8"/>
  <c r="T55" i="8" s="1"/>
  <c r="Q55" i="8"/>
  <c r="R55" i="8"/>
  <c r="D56" i="8"/>
  <c r="E56" i="8"/>
  <c r="F56" i="8"/>
  <c r="G56" i="8"/>
  <c r="H56" i="8"/>
  <c r="I56" i="8"/>
  <c r="J56" i="8"/>
  <c r="K56" i="8"/>
  <c r="L56" i="8"/>
  <c r="M56" i="8"/>
  <c r="O56" i="8"/>
  <c r="S56" i="8" s="1"/>
  <c r="P56" i="8"/>
  <c r="Q56" i="8"/>
  <c r="R56" i="8"/>
  <c r="T56" i="8"/>
  <c r="D57" i="8"/>
  <c r="E57" i="8"/>
  <c r="F57" i="8"/>
  <c r="G57" i="8"/>
  <c r="H57" i="8"/>
  <c r="I57" i="8"/>
  <c r="J57" i="8"/>
  <c r="K57" i="8"/>
  <c r="L57" i="8"/>
  <c r="M57" i="8"/>
  <c r="O57" i="8"/>
  <c r="S57" i="8" s="1"/>
  <c r="P57" i="8"/>
  <c r="T57" i="8" s="1"/>
  <c r="Q57" i="8"/>
  <c r="R57" i="8"/>
  <c r="D58" i="8"/>
  <c r="E58" i="8"/>
  <c r="F58" i="8"/>
  <c r="G58" i="8"/>
  <c r="H58" i="8"/>
  <c r="I58" i="8"/>
  <c r="J58" i="8"/>
  <c r="K58" i="8"/>
  <c r="L58" i="8"/>
  <c r="M58" i="8"/>
  <c r="O58" i="8"/>
  <c r="S58" i="8" s="1"/>
  <c r="P58" i="8"/>
  <c r="Q58" i="8"/>
  <c r="R58" i="8"/>
  <c r="T58" i="8"/>
  <c r="D59" i="8"/>
  <c r="E59" i="8"/>
  <c r="F59" i="8"/>
  <c r="G59" i="8"/>
  <c r="H59" i="8"/>
  <c r="I59" i="8"/>
  <c r="J59" i="8"/>
  <c r="K59" i="8"/>
  <c r="L59" i="8"/>
  <c r="M59" i="8"/>
  <c r="O59" i="8"/>
  <c r="S59" i="8" s="1"/>
  <c r="P59" i="8"/>
  <c r="T59" i="8" s="1"/>
  <c r="Q59" i="8"/>
  <c r="R59" i="8"/>
  <c r="D60" i="8"/>
  <c r="E60" i="8"/>
  <c r="F60" i="8"/>
  <c r="G60" i="8"/>
  <c r="H60" i="8"/>
  <c r="I60" i="8"/>
  <c r="J60" i="8"/>
  <c r="K60" i="8"/>
  <c r="L60" i="8"/>
  <c r="M60" i="8"/>
  <c r="O60" i="8"/>
  <c r="S60" i="8" s="1"/>
  <c r="P60" i="8"/>
  <c r="Q60" i="8"/>
  <c r="R60" i="8"/>
  <c r="T60" i="8"/>
  <c r="D61" i="8"/>
  <c r="E61" i="8"/>
  <c r="F61" i="8"/>
  <c r="G61" i="8"/>
  <c r="H61" i="8"/>
  <c r="I61" i="8"/>
  <c r="J61" i="8"/>
  <c r="K61" i="8"/>
  <c r="L61" i="8"/>
  <c r="M61" i="8"/>
  <c r="O61" i="8"/>
  <c r="S61" i="8" s="1"/>
  <c r="P61" i="8"/>
  <c r="T61" i="8" s="1"/>
  <c r="Q61" i="8"/>
  <c r="R61" i="8"/>
  <c r="D62" i="8"/>
  <c r="E62" i="8"/>
  <c r="F62" i="8"/>
  <c r="G62" i="8"/>
  <c r="H62" i="8"/>
  <c r="I62" i="8"/>
  <c r="J62" i="8"/>
  <c r="K62" i="8"/>
  <c r="L62" i="8"/>
  <c r="M62" i="8"/>
  <c r="O62" i="8"/>
  <c r="S62" i="8" s="1"/>
  <c r="P62" i="8"/>
  <c r="Q62" i="8"/>
  <c r="R62" i="8"/>
  <c r="T62" i="8"/>
  <c r="D63" i="8"/>
  <c r="E63" i="8"/>
  <c r="F63" i="8"/>
  <c r="G63" i="8"/>
  <c r="H63" i="8"/>
  <c r="I63" i="8"/>
  <c r="J63" i="8"/>
  <c r="K63" i="8"/>
  <c r="L63" i="8"/>
  <c r="M63" i="8"/>
  <c r="O63" i="8"/>
  <c r="S63" i="8" s="1"/>
  <c r="P63" i="8"/>
  <c r="T63" i="8" s="1"/>
  <c r="Q63" i="8"/>
  <c r="R63" i="8"/>
  <c r="D64" i="8"/>
  <c r="E64" i="8"/>
  <c r="F64" i="8"/>
  <c r="G64" i="8"/>
  <c r="H64" i="8"/>
  <c r="I64" i="8"/>
  <c r="J64" i="8"/>
  <c r="K64" i="8"/>
  <c r="L64" i="8"/>
  <c r="M64" i="8"/>
  <c r="O64" i="8"/>
  <c r="S64" i="8" s="1"/>
  <c r="P64" i="8"/>
  <c r="Q64" i="8"/>
  <c r="R64" i="8"/>
  <c r="T64" i="8"/>
  <c r="D65" i="8"/>
  <c r="E65" i="8"/>
  <c r="F65" i="8"/>
  <c r="G65" i="8"/>
  <c r="H65" i="8"/>
  <c r="I65" i="8"/>
  <c r="J65" i="8"/>
  <c r="K65" i="8"/>
  <c r="L65" i="8"/>
  <c r="M65" i="8"/>
  <c r="O65" i="8"/>
  <c r="S65" i="8" s="1"/>
  <c r="P65" i="8"/>
  <c r="T65" i="8" s="1"/>
  <c r="Q65" i="8"/>
  <c r="R65" i="8"/>
  <c r="D66" i="8"/>
  <c r="E66" i="8"/>
  <c r="F66" i="8"/>
  <c r="G66" i="8"/>
  <c r="H66" i="8"/>
  <c r="I66" i="8"/>
  <c r="J66" i="8"/>
  <c r="K66" i="8"/>
  <c r="L66" i="8"/>
  <c r="M66" i="8"/>
  <c r="O66" i="8"/>
  <c r="S66" i="8" s="1"/>
  <c r="P66" i="8"/>
  <c r="Q66" i="8"/>
  <c r="R66" i="8"/>
  <c r="T66" i="8"/>
  <c r="D67" i="8"/>
  <c r="E67" i="8"/>
  <c r="F67" i="8"/>
  <c r="G67" i="8"/>
  <c r="H67" i="8"/>
  <c r="I67" i="8"/>
  <c r="J67" i="8"/>
  <c r="K67" i="8"/>
  <c r="L67" i="8"/>
  <c r="M67" i="8"/>
  <c r="O67" i="8"/>
  <c r="S67" i="8" s="1"/>
  <c r="P67" i="8"/>
  <c r="T67" i="8" s="1"/>
  <c r="Q67" i="8"/>
  <c r="R67" i="8"/>
  <c r="D68" i="8"/>
  <c r="E68" i="8"/>
  <c r="F68" i="8"/>
  <c r="G68" i="8"/>
  <c r="H68" i="8"/>
  <c r="I68" i="8"/>
  <c r="J68" i="8"/>
  <c r="K68" i="8"/>
  <c r="L68" i="8"/>
  <c r="M68" i="8"/>
  <c r="O68" i="8"/>
  <c r="S68" i="8" s="1"/>
  <c r="P68" i="8"/>
  <c r="Q68" i="8"/>
  <c r="R68" i="8"/>
  <c r="T68" i="8"/>
  <c r="D69" i="8"/>
  <c r="E69" i="8"/>
  <c r="F69" i="8"/>
  <c r="G69" i="8"/>
  <c r="H69" i="8"/>
  <c r="I69" i="8"/>
  <c r="J69" i="8"/>
  <c r="K69" i="8"/>
  <c r="L69" i="8"/>
  <c r="M69" i="8"/>
  <c r="O69" i="8"/>
  <c r="S69" i="8" s="1"/>
  <c r="P69" i="8"/>
  <c r="T69" i="8" s="1"/>
  <c r="Q69" i="8"/>
  <c r="R69" i="8"/>
  <c r="D70" i="8"/>
  <c r="E70" i="8"/>
  <c r="F70" i="8"/>
  <c r="G70" i="8"/>
  <c r="H70" i="8"/>
  <c r="I70" i="8"/>
  <c r="J70" i="8"/>
  <c r="K70" i="8"/>
  <c r="L70" i="8"/>
  <c r="M70" i="8"/>
  <c r="O70" i="8"/>
  <c r="S70" i="8" s="1"/>
  <c r="P70" i="8"/>
  <c r="Q70" i="8"/>
  <c r="R70" i="8"/>
  <c r="T70" i="8"/>
  <c r="D71" i="8"/>
  <c r="E71" i="8"/>
  <c r="F71" i="8"/>
  <c r="G71" i="8"/>
  <c r="H71" i="8"/>
  <c r="I71" i="8"/>
  <c r="J71" i="8"/>
  <c r="K71" i="8"/>
  <c r="L71" i="8"/>
  <c r="M71" i="8"/>
  <c r="O71" i="8"/>
  <c r="S71" i="8" s="1"/>
  <c r="P71" i="8"/>
  <c r="T71" i="8" s="1"/>
  <c r="Q71" i="8"/>
  <c r="R71" i="8"/>
  <c r="D72" i="8"/>
  <c r="E72" i="8"/>
  <c r="F72" i="8"/>
  <c r="G72" i="8"/>
  <c r="H72" i="8"/>
  <c r="I72" i="8"/>
  <c r="J72" i="8"/>
  <c r="K72" i="8"/>
  <c r="L72" i="8"/>
  <c r="M72" i="8"/>
  <c r="O72" i="8"/>
  <c r="S72" i="8" s="1"/>
  <c r="P72" i="8"/>
  <c r="Q72" i="8"/>
  <c r="R72" i="8"/>
  <c r="T72" i="8"/>
  <c r="D73" i="8"/>
  <c r="E73" i="8"/>
  <c r="F73" i="8"/>
  <c r="G73" i="8"/>
  <c r="H73" i="8"/>
  <c r="I73" i="8"/>
  <c r="J73" i="8"/>
  <c r="K73" i="8"/>
  <c r="L73" i="8"/>
  <c r="M73" i="8"/>
  <c r="O73" i="8"/>
  <c r="S73" i="8" s="1"/>
  <c r="P73" i="8"/>
  <c r="T73" i="8" s="1"/>
  <c r="Q73" i="8"/>
  <c r="R73" i="8"/>
  <c r="D74" i="8"/>
  <c r="E74" i="8"/>
  <c r="F74" i="8"/>
  <c r="G74" i="8"/>
  <c r="H74" i="8"/>
  <c r="I74" i="8"/>
  <c r="J74" i="8"/>
  <c r="K74" i="8"/>
  <c r="L74" i="8"/>
  <c r="M74" i="8"/>
  <c r="O74" i="8"/>
  <c r="S74" i="8" s="1"/>
  <c r="P74" i="8"/>
  <c r="Q74" i="8"/>
  <c r="R74" i="8"/>
  <c r="T74" i="8"/>
  <c r="D75" i="8"/>
  <c r="E75" i="8"/>
  <c r="F75" i="8"/>
  <c r="G75" i="8"/>
  <c r="H75" i="8"/>
  <c r="I75" i="8"/>
  <c r="J75" i="8"/>
  <c r="K75" i="8"/>
  <c r="L75" i="8"/>
  <c r="M75" i="8"/>
  <c r="O75" i="8"/>
  <c r="S75" i="8" s="1"/>
  <c r="P75" i="8"/>
  <c r="T75" i="8" s="1"/>
  <c r="Q75" i="8"/>
  <c r="R75" i="8"/>
  <c r="D76" i="8"/>
  <c r="E76" i="8"/>
  <c r="F76" i="8"/>
  <c r="G76" i="8"/>
  <c r="H76" i="8"/>
  <c r="I76" i="8"/>
  <c r="J76" i="8"/>
  <c r="K76" i="8"/>
  <c r="L76" i="8"/>
  <c r="M76" i="8"/>
  <c r="O76" i="8"/>
  <c r="S76" i="8" s="1"/>
  <c r="P76" i="8"/>
  <c r="Q76" i="8"/>
  <c r="R76" i="8"/>
  <c r="T76" i="8"/>
  <c r="D77" i="8"/>
  <c r="E77" i="8"/>
  <c r="F77" i="8"/>
  <c r="G77" i="8"/>
  <c r="H77" i="8"/>
  <c r="I77" i="8"/>
  <c r="J77" i="8"/>
  <c r="K77" i="8"/>
  <c r="L77" i="8"/>
  <c r="M77" i="8"/>
  <c r="O77" i="8"/>
  <c r="S77" i="8" s="1"/>
  <c r="P77" i="8"/>
  <c r="T77" i="8" s="1"/>
  <c r="Q77" i="8"/>
  <c r="R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S79" i="8" s="1"/>
  <c r="P79" i="8"/>
  <c r="Q79" i="8"/>
  <c r="R79" i="8"/>
  <c r="T79" i="8"/>
  <c r="D80" i="8"/>
  <c r="E80" i="8"/>
  <c r="F80" i="8"/>
  <c r="G80" i="8"/>
  <c r="H80" i="8"/>
  <c r="I80" i="8"/>
  <c r="J80" i="8"/>
  <c r="K80" i="8"/>
  <c r="L80" i="8"/>
  <c r="M80" i="8"/>
  <c r="O80" i="8"/>
  <c r="S80" i="8" s="1"/>
  <c r="P80" i="8"/>
  <c r="T80" i="8" s="1"/>
  <c r="Q80" i="8"/>
  <c r="R80" i="8"/>
  <c r="D81" i="8"/>
  <c r="E81" i="8"/>
  <c r="F81" i="8"/>
  <c r="G81" i="8"/>
  <c r="H81" i="8"/>
  <c r="I81" i="8"/>
  <c r="J81" i="8"/>
  <c r="K81" i="8"/>
  <c r="L81" i="8"/>
  <c r="M81" i="8"/>
  <c r="O81" i="8"/>
  <c r="S81" i="8" s="1"/>
  <c r="P81" i="8"/>
  <c r="Q81" i="8"/>
  <c r="R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S83" i="8" s="1"/>
  <c r="P83" i="8"/>
  <c r="T83" i="8" s="1"/>
  <c r="Q83" i="8"/>
  <c r="R83" i="8"/>
  <c r="D84" i="8"/>
  <c r="E84" i="8"/>
  <c r="F84" i="8"/>
  <c r="G84" i="8"/>
  <c r="H84" i="8"/>
  <c r="I84" i="8"/>
  <c r="J84" i="8"/>
  <c r="K84" i="8"/>
  <c r="L84" i="8"/>
  <c r="M84" i="8"/>
  <c r="O84" i="8"/>
  <c r="S84" i="8" s="1"/>
  <c r="P84" i="8"/>
  <c r="Q84" i="8"/>
  <c r="R84" i="8"/>
  <c r="T84" i="8"/>
  <c r="D85" i="8"/>
  <c r="E85" i="8"/>
  <c r="F85" i="8"/>
  <c r="G85" i="8"/>
  <c r="H85" i="8"/>
  <c r="I85" i="8"/>
  <c r="J85" i="8"/>
  <c r="K85" i="8"/>
  <c r="L85" i="8"/>
  <c r="M85" i="8"/>
  <c r="O85" i="8"/>
  <c r="S85" i="8" s="1"/>
  <c r="P85" i="8"/>
  <c r="T85" i="8" s="1"/>
  <c r="Q85" i="8"/>
  <c r="R85" i="8"/>
  <c r="D86" i="8"/>
  <c r="E86" i="8"/>
  <c r="F86" i="8"/>
  <c r="G86" i="8"/>
  <c r="H86" i="8"/>
  <c r="I86" i="8"/>
  <c r="J86" i="8"/>
  <c r="K86" i="8"/>
  <c r="L86" i="8"/>
  <c r="M86" i="8"/>
  <c r="O86" i="8"/>
  <c r="S86" i="8" s="1"/>
  <c r="P86" i="8"/>
  <c r="Q86" i="8"/>
  <c r="R86" i="8"/>
  <c r="T86" i="8"/>
  <c r="D87" i="8"/>
  <c r="E87" i="8"/>
  <c r="F87" i="8"/>
  <c r="G87" i="8"/>
  <c r="H87" i="8"/>
  <c r="I87" i="8"/>
  <c r="J87" i="8"/>
  <c r="K87" i="8"/>
  <c r="L87" i="8"/>
  <c r="M87" i="8"/>
  <c r="O87" i="8"/>
  <c r="S87" i="8" s="1"/>
  <c r="P87" i="8"/>
  <c r="T87" i="8" s="1"/>
  <c r="Q87" i="8"/>
  <c r="R87" i="8"/>
  <c r="D88" i="8"/>
  <c r="E88" i="8"/>
  <c r="F88" i="8"/>
  <c r="G88" i="8"/>
  <c r="H88" i="8"/>
  <c r="I88" i="8"/>
  <c r="J88" i="8"/>
  <c r="K88" i="8"/>
  <c r="L88" i="8"/>
  <c r="M88" i="8"/>
  <c r="O88" i="8"/>
  <c r="S88" i="8" s="1"/>
  <c r="P88" i="8"/>
  <c r="Q88" i="8"/>
  <c r="R88" i="8"/>
  <c r="T88" i="8"/>
  <c r="D89" i="8"/>
  <c r="E89" i="8"/>
  <c r="F89" i="8"/>
  <c r="G89" i="8"/>
  <c r="H89" i="8"/>
  <c r="I89" i="8"/>
  <c r="J89" i="8"/>
  <c r="K89" i="8"/>
  <c r="L89" i="8"/>
  <c r="M89" i="8"/>
  <c r="O89" i="8"/>
  <c r="S89" i="8" s="1"/>
  <c r="P89" i="8"/>
  <c r="T89" i="8" s="1"/>
  <c r="Q89" i="8"/>
  <c r="R89" i="8"/>
  <c r="D90" i="8"/>
  <c r="E90" i="8"/>
  <c r="F90" i="8"/>
  <c r="G90" i="8"/>
  <c r="H90" i="8"/>
  <c r="I90" i="8"/>
  <c r="J90" i="8"/>
  <c r="K90" i="8"/>
  <c r="L90" i="8"/>
  <c r="M90" i="8"/>
  <c r="O90" i="8"/>
  <c r="S90" i="8" s="1"/>
  <c r="P90" i="8"/>
  <c r="Q90" i="8"/>
  <c r="R90" i="8"/>
  <c r="T90" i="8"/>
  <c r="D91" i="8"/>
  <c r="E91" i="8"/>
  <c r="F91" i="8"/>
  <c r="G91" i="8"/>
  <c r="H91" i="8"/>
  <c r="I91" i="8"/>
  <c r="J91" i="8"/>
  <c r="K91" i="8"/>
  <c r="L91" i="8"/>
  <c r="M91" i="8"/>
  <c r="O91" i="8"/>
  <c r="S91" i="8" s="1"/>
  <c r="P91" i="8"/>
  <c r="T91" i="8" s="1"/>
  <c r="Q91" i="8"/>
  <c r="R91" i="8"/>
  <c r="D92" i="8"/>
  <c r="E92" i="8"/>
  <c r="F92" i="8"/>
  <c r="G92" i="8"/>
  <c r="H92" i="8"/>
  <c r="I92" i="8"/>
  <c r="J92" i="8"/>
  <c r="K92" i="8"/>
  <c r="L92" i="8"/>
  <c r="M92" i="8"/>
  <c r="O92" i="8"/>
  <c r="S92" i="8" s="1"/>
  <c r="P92" i="8"/>
  <c r="Q92" i="8"/>
  <c r="R92" i="8"/>
  <c r="T92" i="8"/>
  <c r="D93" i="8"/>
  <c r="E93" i="8"/>
  <c r="F93" i="8"/>
  <c r="G93" i="8"/>
  <c r="H93" i="8"/>
  <c r="I93" i="8"/>
  <c r="J93" i="8"/>
  <c r="K93" i="8"/>
  <c r="L93" i="8"/>
  <c r="M93" i="8"/>
  <c r="O93" i="8"/>
  <c r="S93" i="8" s="1"/>
  <c r="P93" i="8"/>
  <c r="T93" i="8" s="1"/>
  <c r="Q93" i="8"/>
  <c r="R93" i="8"/>
  <c r="D94" i="8"/>
  <c r="E94" i="8"/>
  <c r="F94" i="8"/>
  <c r="G94" i="8"/>
  <c r="H94" i="8"/>
  <c r="I94" i="8"/>
  <c r="J94" i="8"/>
  <c r="K94" i="8"/>
  <c r="L94" i="8"/>
  <c r="M94" i="8"/>
  <c r="O94" i="8"/>
  <c r="S94" i="8" s="1"/>
  <c r="P94" i="8"/>
  <c r="Q94" i="8"/>
  <c r="R94" i="8"/>
  <c r="T94" i="8"/>
  <c r="D95" i="8"/>
  <c r="E95" i="8"/>
  <c r="F95" i="8"/>
  <c r="G95" i="8"/>
  <c r="H95" i="8"/>
  <c r="I95" i="8"/>
  <c r="J95" i="8"/>
  <c r="K95" i="8"/>
  <c r="L95" i="8"/>
  <c r="M95" i="8"/>
  <c r="O95" i="8"/>
  <c r="S95" i="8" s="1"/>
  <c r="P95" i="8"/>
  <c r="T95" i="8" s="1"/>
  <c r="Q95" i="8"/>
  <c r="R95" i="8"/>
  <c r="D96" i="8"/>
  <c r="E96" i="8"/>
  <c r="F96" i="8"/>
  <c r="G96" i="8"/>
  <c r="H96" i="8"/>
  <c r="I96" i="8"/>
  <c r="J96" i="8"/>
  <c r="K96" i="8"/>
  <c r="L96" i="8"/>
  <c r="M96" i="8"/>
  <c r="O96" i="8"/>
  <c r="S96" i="8" s="1"/>
  <c r="P96" i="8"/>
  <c r="Q96" i="8"/>
  <c r="R96" i="8"/>
  <c r="T96" i="8"/>
  <c r="D97" i="8"/>
  <c r="E97" i="8"/>
  <c r="F97" i="8"/>
  <c r="G97" i="8"/>
  <c r="H97" i="8"/>
  <c r="I97" i="8"/>
  <c r="J97" i="8"/>
  <c r="K97" i="8"/>
  <c r="L97" i="8"/>
  <c r="M97" i="8"/>
  <c r="O97" i="8"/>
  <c r="S97" i="8" s="1"/>
  <c r="P97" i="8"/>
  <c r="T97" i="8" s="1"/>
  <c r="Q97" i="8"/>
  <c r="R97" i="8"/>
  <c r="D98" i="8"/>
  <c r="E98" i="8"/>
  <c r="F98" i="8"/>
  <c r="G98" i="8"/>
  <c r="H98" i="8"/>
  <c r="I98" i="8"/>
  <c r="J98" i="8"/>
  <c r="K98" i="8"/>
  <c r="L98" i="8"/>
  <c r="M98" i="8"/>
  <c r="O98" i="8"/>
  <c r="S98" i="8" s="1"/>
  <c r="P98" i="8"/>
  <c r="Q98" i="8"/>
  <c r="R98" i="8"/>
  <c r="T98" i="8"/>
  <c r="D99" i="8"/>
  <c r="E99" i="8"/>
  <c r="F99" i="8"/>
  <c r="G99" i="8"/>
  <c r="H99" i="8"/>
  <c r="I99" i="8"/>
  <c r="J99" i="8"/>
  <c r="K99" i="8"/>
  <c r="L99" i="8"/>
  <c r="M99" i="8"/>
  <c r="O99" i="8"/>
  <c r="S99" i="8" s="1"/>
  <c r="P99" i="8"/>
  <c r="T99" i="8" s="1"/>
  <c r="Q99" i="8"/>
  <c r="R99" i="8"/>
  <c r="D100" i="8"/>
  <c r="E100" i="8"/>
  <c r="F100" i="8"/>
  <c r="G100" i="8"/>
  <c r="H100" i="8"/>
  <c r="I100" i="8"/>
  <c r="J100" i="8"/>
  <c r="K100" i="8"/>
  <c r="L100" i="8"/>
  <c r="M100" i="8"/>
  <c r="O100" i="8"/>
  <c r="S100" i="8" s="1"/>
  <c r="P100" i="8"/>
  <c r="Q100" i="8"/>
  <c r="R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S101" i="8" s="1"/>
  <c r="P101" i="8"/>
  <c r="T101" i="8" s="1"/>
  <c r="Q101" i="8"/>
  <c r="R101" i="8"/>
  <c r="D102" i="8"/>
  <c r="E102" i="8"/>
  <c r="F102" i="8"/>
  <c r="G102" i="8"/>
  <c r="H102" i="8"/>
  <c r="I102" i="8"/>
  <c r="J102" i="8"/>
  <c r="K102" i="8"/>
  <c r="L102" i="8"/>
  <c r="M102" i="8"/>
  <c r="O102" i="8"/>
  <c r="S102" i="8" s="1"/>
  <c r="P102" i="8"/>
  <c r="Q102" i="8"/>
  <c r="R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S103" i="8" s="1"/>
  <c r="P103" i="8"/>
  <c r="T103" i="8" s="1"/>
  <c r="Q103" i="8"/>
  <c r="R103" i="8"/>
  <c r="D104" i="8"/>
  <c r="E104" i="8"/>
  <c r="F104" i="8"/>
  <c r="G104" i="8"/>
  <c r="H104" i="8"/>
  <c r="I104" i="8"/>
  <c r="J104" i="8"/>
  <c r="K104" i="8"/>
  <c r="L104" i="8"/>
  <c r="M104" i="8"/>
  <c r="O104" i="8"/>
  <c r="S104" i="8" s="1"/>
  <c r="P104" i="8"/>
  <c r="Q104" i="8"/>
  <c r="R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S105" i="8" s="1"/>
  <c r="P105" i="8"/>
  <c r="T105" i="8" s="1"/>
  <c r="Q105" i="8"/>
  <c r="R105" i="8"/>
  <c r="D106" i="8"/>
  <c r="E106" i="8"/>
  <c r="F106" i="8"/>
  <c r="G106" i="8"/>
  <c r="H106" i="8"/>
  <c r="I106" i="8"/>
  <c r="J106" i="8"/>
  <c r="K106" i="8"/>
  <c r="L106" i="8"/>
  <c r="M106" i="8"/>
  <c r="O106" i="8"/>
  <c r="S106" i="8" s="1"/>
  <c r="P106" i="8"/>
  <c r="Q106" i="8"/>
  <c r="R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S107" i="8" s="1"/>
  <c r="P107" i="8"/>
  <c r="T107" i="8" s="1"/>
  <c r="Q107" i="8"/>
  <c r="R107" i="8"/>
  <c r="D108" i="8"/>
  <c r="E108" i="8"/>
  <c r="F108" i="8"/>
  <c r="G108" i="8"/>
  <c r="H108" i="8"/>
  <c r="I108" i="8"/>
  <c r="J108" i="8"/>
  <c r="K108" i="8"/>
  <c r="L108" i="8"/>
  <c r="M108" i="8"/>
  <c r="O108" i="8"/>
  <c r="S108" i="8" s="1"/>
  <c r="P108" i="8"/>
  <c r="Q108" i="8"/>
  <c r="R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S109" i="8" s="1"/>
  <c r="P109" i="8"/>
  <c r="T109" i="8" s="1"/>
  <c r="Q109" i="8"/>
  <c r="R109" i="8"/>
  <c r="D110" i="8"/>
  <c r="E110" i="8"/>
  <c r="F110" i="8"/>
  <c r="G110" i="8"/>
  <c r="H110" i="8"/>
  <c r="I110" i="8"/>
  <c r="J110" i="8"/>
  <c r="K110" i="8"/>
  <c r="L110" i="8"/>
  <c r="M110" i="8"/>
  <c r="O110" i="8"/>
  <c r="S110" i="8" s="1"/>
  <c r="P110" i="8"/>
  <c r="Q110" i="8"/>
  <c r="R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S111" i="8" s="1"/>
  <c r="P111" i="8"/>
  <c r="T111" i="8" s="1"/>
  <c r="Q111" i="8"/>
  <c r="R111" i="8"/>
  <c r="D112" i="8"/>
  <c r="E112" i="8"/>
  <c r="F112" i="8"/>
  <c r="G112" i="8"/>
  <c r="H112" i="8"/>
  <c r="I112" i="8"/>
  <c r="J112" i="8"/>
  <c r="K112" i="8"/>
  <c r="L112" i="8"/>
  <c r="M112" i="8"/>
  <c r="O112" i="8"/>
  <c r="S112" i="8" s="1"/>
  <c r="P112" i="8"/>
  <c r="Q112" i="8"/>
  <c r="R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S113" i="8" s="1"/>
  <c r="P113" i="8"/>
  <c r="T113" i="8" s="1"/>
  <c r="Q113" i="8"/>
  <c r="R113" i="8"/>
  <c r="D114" i="8"/>
  <c r="E114" i="8"/>
  <c r="F114" i="8"/>
  <c r="G114" i="8"/>
  <c r="H114" i="8"/>
  <c r="I114" i="8"/>
  <c r="J114" i="8"/>
  <c r="K114" i="8"/>
  <c r="L114" i="8"/>
  <c r="M114" i="8"/>
  <c r="O114" i="8"/>
  <c r="S114" i="8" s="1"/>
  <c r="P114" i="8"/>
  <c r="Q114" i="8"/>
  <c r="R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S115" i="8" s="1"/>
  <c r="P115" i="8"/>
  <c r="T115" i="8" s="1"/>
  <c r="Q115" i="8"/>
  <c r="R115" i="8"/>
  <c r="D116" i="8"/>
  <c r="E116" i="8"/>
  <c r="F116" i="8"/>
  <c r="G116" i="8"/>
  <c r="H116" i="8"/>
  <c r="I116" i="8"/>
  <c r="J116" i="8"/>
  <c r="K116" i="8"/>
  <c r="L116" i="8"/>
  <c r="M116" i="8"/>
  <c r="O116" i="8"/>
  <c r="S116" i="8" s="1"/>
  <c r="P116" i="8"/>
  <c r="Q116" i="8"/>
  <c r="R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S117" i="8" s="1"/>
  <c r="P117" i="8"/>
  <c r="T117" i="8" s="1"/>
  <c r="Q117" i="8"/>
  <c r="R117" i="8"/>
  <c r="D118" i="8"/>
  <c r="E118" i="8"/>
  <c r="F118" i="8"/>
  <c r="G118" i="8"/>
  <c r="H118" i="8"/>
  <c r="I118" i="8"/>
  <c r="J118" i="8"/>
  <c r="K118" i="8"/>
  <c r="L118" i="8"/>
  <c r="M118" i="8"/>
  <c r="O118" i="8"/>
  <c r="S118" i="8" s="1"/>
  <c r="P118" i="8"/>
  <c r="Q118" i="8"/>
  <c r="R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S119" i="8" s="1"/>
  <c r="P119" i="8"/>
  <c r="T119" i="8" s="1"/>
  <c r="Q119" i="8"/>
  <c r="R119" i="8"/>
  <c r="D120" i="8"/>
  <c r="E120" i="8"/>
  <c r="F120" i="8"/>
  <c r="G120" i="8"/>
  <c r="H120" i="8"/>
  <c r="I120" i="8"/>
  <c r="J120" i="8"/>
  <c r="K120" i="8"/>
  <c r="L120" i="8"/>
  <c r="M120" i="8"/>
  <c r="O120" i="8"/>
  <c r="S120" i="8" s="1"/>
  <c r="P120" i="8"/>
  <c r="Q120" i="8"/>
  <c r="R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S121" i="8" s="1"/>
  <c r="P121" i="8"/>
  <c r="T121" i="8" s="1"/>
  <c r="Q121" i="8"/>
  <c r="R121" i="8"/>
  <c r="D122" i="8"/>
  <c r="E122" i="8"/>
  <c r="F122" i="8"/>
  <c r="G122" i="8"/>
  <c r="H122" i="8"/>
  <c r="I122" i="8"/>
  <c r="J122" i="8"/>
  <c r="K122" i="8"/>
  <c r="L122" i="8"/>
  <c r="M122" i="8"/>
  <c r="O122" i="8"/>
  <c r="S122" i="8" s="1"/>
  <c r="P122" i="8"/>
  <c r="Q122" i="8"/>
  <c r="R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S123" i="8" s="1"/>
  <c r="P123" i="8"/>
  <c r="T123" i="8" s="1"/>
  <c r="Q123" i="8"/>
  <c r="R123" i="8"/>
  <c r="D124" i="8"/>
  <c r="E124" i="8"/>
  <c r="F124" i="8"/>
  <c r="G124" i="8"/>
  <c r="H124" i="8"/>
  <c r="I124" i="8"/>
  <c r="J124" i="8"/>
  <c r="K124" i="8"/>
  <c r="L124" i="8"/>
  <c r="M124" i="8"/>
  <c r="O124" i="8"/>
  <c r="S124" i="8" s="1"/>
  <c r="P124" i="8"/>
  <c r="Q124" i="8"/>
  <c r="R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S125" i="8" s="1"/>
  <c r="P125" i="8"/>
  <c r="T125" i="8" s="1"/>
  <c r="Q125" i="8"/>
  <c r="R125" i="8"/>
  <c r="D126" i="8"/>
  <c r="E126" i="8"/>
  <c r="F126" i="8"/>
  <c r="G126" i="8"/>
  <c r="H126" i="8"/>
  <c r="I126" i="8"/>
  <c r="J126" i="8"/>
  <c r="K126" i="8"/>
  <c r="L126" i="8"/>
  <c r="M126" i="8"/>
  <c r="O126" i="8"/>
  <c r="S126" i="8" s="1"/>
  <c r="P126" i="8"/>
  <c r="Q126" i="8"/>
  <c r="R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S128" i="8" s="1"/>
  <c r="P128" i="8"/>
  <c r="T128" i="8" s="1"/>
  <c r="Q128" i="8"/>
  <c r="R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S130" i="8" s="1"/>
  <c r="P130" i="8"/>
  <c r="Q130" i="8"/>
  <c r="R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S131" i="8" s="1"/>
  <c r="P131" i="8"/>
  <c r="T131" i="8" s="1"/>
  <c r="Q131" i="8"/>
  <c r="R131" i="8"/>
  <c r="D132" i="8"/>
  <c r="E132" i="8"/>
  <c r="F132" i="8"/>
  <c r="G132" i="8"/>
  <c r="H132" i="8"/>
  <c r="I132" i="8"/>
  <c r="J132" i="8"/>
  <c r="K132" i="8"/>
  <c r="L132" i="8"/>
  <c r="M132" i="8"/>
  <c r="O132" i="8"/>
  <c r="S132" i="8" s="1"/>
  <c r="P132" i="8"/>
  <c r="Q132" i="8"/>
  <c r="R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S133" i="8" s="1"/>
  <c r="P133" i="8"/>
  <c r="T133" i="8" s="1"/>
  <c r="Q133" i="8"/>
  <c r="R133" i="8"/>
  <c r="D134" i="8"/>
  <c r="E134" i="8"/>
  <c r="F134" i="8"/>
  <c r="G134" i="8"/>
  <c r="H134" i="8"/>
  <c r="I134" i="8"/>
  <c r="J134" i="8"/>
  <c r="K134" i="8"/>
  <c r="L134" i="8"/>
  <c r="M134" i="8"/>
  <c r="O134" i="8"/>
  <c r="S134" i="8" s="1"/>
  <c r="P134" i="8"/>
  <c r="Q134" i="8"/>
  <c r="R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S135" i="8" s="1"/>
  <c r="P135" i="8"/>
  <c r="T135" i="8" s="1"/>
  <c r="Q135" i="8"/>
  <c r="R135" i="8"/>
  <c r="D136" i="8"/>
  <c r="E136" i="8"/>
  <c r="F136" i="8"/>
  <c r="G136" i="8"/>
  <c r="H136" i="8"/>
  <c r="I136" i="8"/>
  <c r="J136" i="8"/>
  <c r="K136" i="8"/>
  <c r="L136" i="8"/>
  <c r="M136" i="8"/>
  <c r="O136" i="8"/>
  <c r="S136" i="8" s="1"/>
  <c r="P136" i="8"/>
  <c r="Q136" i="8"/>
  <c r="R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S137" i="8" s="1"/>
  <c r="P137" i="8"/>
  <c r="T137" i="8" s="1"/>
  <c r="Q137" i="8"/>
  <c r="R137" i="8"/>
  <c r="D138" i="8"/>
  <c r="E138" i="8"/>
  <c r="F138" i="8"/>
  <c r="G138" i="8"/>
  <c r="H138" i="8"/>
  <c r="I138" i="8"/>
  <c r="J138" i="8"/>
  <c r="K138" i="8"/>
  <c r="L138" i="8"/>
  <c r="M138" i="8"/>
  <c r="O138" i="8"/>
  <c r="S138" i="8" s="1"/>
  <c r="P138" i="8"/>
  <c r="Q138" i="8"/>
  <c r="R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S139" i="8" s="1"/>
  <c r="P139" i="8"/>
  <c r="T139" i="8" s="1"/>
  <c r="Q139" i="8"/>
  <c r="R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S141" i="8" s="1"/>
  <c r="P141" i="8"/>
  <c r="Q141" i="8"/>
  <c r="R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S142" i="8" s="1"/>
  <c r="P142" i="8"/>
  <c r="T142" i="8" s="1"/>
  <c r="Q142" i="8"/>
  <c r="R142" i="8"/>
  <c r="D143" i="8"/>
  <c r="E143" i="8"/>
  <c r="F143" i="8"/>
  <c r="G143" i="8"/>
  <c r="H143" i="8"/>
  <c r="I143" i="8"/>
  <c r="J143" i="8"/>
  <c r="K143" i="8"/>
  <c r="L143" i="8"/>
  <c r="M143" i="8"/>
  <c r="O143" i="8"/>
  <c r="S143" i="8" s="1"/>
  <c r="P143" i="8"/>
  <c r="Q143" i="8"/>
  <c r="R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R145" i="8"/>
  <c r="S145" i="8"/>
  <c r="D146" i="8"/>
  <c r="E146" i="8"/>
  <c r="F146" i="8"/>
  <c r="G146" i="8"/>
  <c r="H146" i="8"/>
  <c r="I146" i="8"/>
  <c r="J146" i="8"/>
  <c r="K146" i="8"/>
  <c r="L146" i="8"/>
  <c r="M146" i="8"/>
  <c r="O146" i="8"/>
  <c r="S146" i="8" s="1"/>
  <c r="P146" i="8"/>
  <c r="T146" i="8" s="1"/>
  <c r="Q146" i="8"/>
  <c r="R146" i="8"/>
  <c r="D147" i="8"/>
  <c r="E147" i="8"/>
  <c r="F147" i="8"/>
  <c r="G147" i="8"/>
  <c r="H147" i="8"/>
  <c r="I147" i="8"/>
  <c r="J147" i="8"/>
  <c r="K147" i="8"/>
  <c r="L147" i="8"/>
  <c r="M147" i="8"/>
  <c r="O147" i="8"/>
  <c r="S147" i="8" s="1"/>
  <c r="P147" i="8"/>
  <c r="Q147" i="8"/>
  <c r="R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S148" i="8" s="1"/>
  <c r="P148" i="8"/>
  <c r="T148" i="8" s="1"/>
  <c r="Q148" i="8"/>
  <c r="R148" i="8"/>
  <c r="D149" i="8"/>
  <c r="E149" i="8"/>
  <c r="F149" i="8"/>
  <c r="G149" i="8"/>
  <c r="H149" i="8"/>
  <c r="I149" i="8"/>
  <c r="J149" i="8"/>
  <c r="K149" i="8"/>
  <c r="L149" i="8"/>
  <c r="M149" i="8"/>
  <c r="O149" i="8"/>
  <c r="S149" i="8" s="1"/>
  <c r="P149" i="8"/>
  <c r="Q149" i="8"/>
  <c r="R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S150" i="8" s="1"/>
  <c r="P150" i="8"/>
  <c r="T150" i="8" s="1"/>
  <c r="Q150" i="8"/>
  <c r="R150" i="8"/>
  <c r="D151" i="8"/>
  <c r="E151" i="8"/>
  <c r="F151" i="8"/>
  <c r="G151" i="8"/>
  <c r="H151" i="8"/>
  <c r="I151" i="8"/>
  <c r="J151" i="8"/>
  <c r="K151" i="8"/>
  <c r="L151" i="8"/>
  <c r="M151" i="8"/>
  <c r="O151" i="8"/>
  <c r="S151" i="8" s="1"/>
  <c r="P151" i="8"/>
  <c r="Q151" i="8"/>
  <c r="R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S153" i="8" s="1"/>
  <c r="P153" i="8"/>
  <c r="T153" i="8" s="1"/>
  <c r="Q153" i="8"/>
  <c r="R153" i="8"/>
  <c r="D154" i="8"/>
  <c r="E154" i="8"/>
  <c r="F154" i="8"/>
  <c r="G154" i="8"/>
  <c r="H154" i="8"/>
  <c r="I154" i="8"/>
  <c r="J154" i="8"/>
  <c r="K154" i="8"/>
  <c r="L154" i="8"/>
  <c r="M154" i="8"/>
  <c r="O154" i="8"/>
  <c r="S154" i="8" s="1"/>
  <c r="P154" i="8"/>
  <c r="Q154" i="8"/>
  <c r="R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S155" i="8" s="1"/>
  <c r="P155" i="8"/>
  <c r="T155" i="8" s="1"/>
  <c r="Q155" i="8"/>
  <c r="R155" i="8"/>
  <c r="D156" i="8"/>
  <c r="E156" i="8"/>
  <c r="F156" i="8"/>
  <c r="G156" i="8"/>
  <c r="H156" i="8"/>
  <c r="I156" i="8"/>
  <c r="J156" i="8"/>
  <c r="K156" i="8"/>
  <c r="L156" i="8"/>
  <c r="M156" i="8"/>
  <c r="O156" i="8"/>
  <c r="S156" i="8" s="1"/>
  <c r="P156" i="8"/>
  <c r="Q156" i="8"/>
  <c r="R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S157" i="8" s="1"/>
  <c r="P157" i="8"/>
  <c r="T157" i="8" s="1"/>
  <c r="Q157" i="8"/>
  <c r="R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S159" i="8" s="1"/>
  <c r="P159" i="8"/>
  <c r="Q159" i="8"/>
  <c r="R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S160" i="8" s="1"/>
  <c r="P160" i="8"/>
  <c r="T160" i="8" s="1"/>
  <c r="Q160" i="8"/>
  <c r="R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S162" i="8" s="1"/>
  <c r="P162" i="8"/>
  <c r="Q162" i="8"/>
  <c r="R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S163" i="8" s="1"/>
  <c r="P163" i="8"/>
  <c r="T163" i="8" s="1"/>
  <c r="Q163" i="8"/>
  <c r="R163" i="8"/>
  <c r="D164" i="8"/>
  <c r="E164" i="8"/>
  <c r="F164" i="8"/>
  <c r="G164" i="8"/>
  <c r="H164" i="8"/>
  <c r="I164" i="8"/>
  <c r="J164" i="8"/>
  <c r="K164" i="8"/>
  <c r="L164" i="8"/>
  <c r="M164" i="8"/>
  <c r="O164" i="8"/>
  <c r="S164" i="8" s="1"/>
  <c r="P164" i="8"/>
  <c r="Q164" i="8"/>
  <c r="R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S165" i="8" s="1"/>
  <c r="P165" i="8"/>
  <c r="T165" i="8" s="1"/>
  <c r="Q165" i="8"/>
  <c r="R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S167" i="8" s="1"/>
  <c r="P167" i="8"/>
  <c r="Q167" i="8"/>
  <c r="R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S169" i="8" s="1"/>
  <c r="P169" i="8"/>
  <c r="T169" i="8" s="1"/>
  <c r="Q169" i="8"/>
  <c r="R169" i="8"/>
  <c r="D170" i="8"/>
  <c r="E170" i="8"/>
  <c r="F170" i="8"/>
  <c r="G170" i="8"/>
  <c r="H170" i="8"/>
  <c r="I170" i="8"/>
  <c r="J170" i="8"/>
  <c r="K170" i="8"/>
  <c r="L170" i="8"/>
  <c r="M170" i="8"/>
  <c r="O170" i="8"/>
  <c r="S170" i="8" s="1"/>
  <c r="P170" i="8"/>
  <c r="Q170" i="8"/>
  <c r="R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R171" i="8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T172" i="8" s="1"/>
  <c r="Q172" i="8"/>
  <c r="R172" i="8"/>
  <c r="S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T173" i="8" s="1"/>
  <c r="Q173" i="8"/>
  <c r="R173" i="8"/>
  <c r="S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R175" i="8"/>
  <c r="S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T176" i="8" s="1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T177" i="8" s="1"/>
  <c r="Q177" i="8"/>
  <c r="R177" i="8"/>
  <c r="S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S179" i="8" s="1"/>
  <c r="P179" i="8"/>
  <c r="T179" i="8" s="1"/>
  <c r="Q179" i="8"/>
  <c r="R179" i="8"/>
  <c r="D180" i="8"/>
  <c r="E180" i="8"/>
  <c r="F180" i="8"/>
  <c r="G180" i="8"/>
  <c r="H180" i="8"/>
  <c r="I180" i="8"/>
  <c r="J180" i="8"/>
  <c r="K180" i="8"/>
  <c r="L180" i="8"/>
  <c r="M180" i="8"/>
  <c r="O180" i="8"/>
  <c r="S180" i="8" s="1"/>
  <c r="P180" i="8"/>
  <c r="Q180" i="8"/>
  <c r="R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S181" i="8" s="1"/>
  <c r="P181" i="8"/>
  <c r="T181" i="8" s="1"/>
  <c r="Q181" i="8"/>
  <c r="R181" i="8"/>
  <c r="D182" i="8"/>
  <c r="E182" i="8"/>
  <c r="F182" i="8"/>
  <c r="G182" i="8"/>
  <c r="H182" i="8"/>
  <c r="I182" i="8"/>
  <c r="J182" i="8"/>
  <c r="K182" i="8"/>
  <c r="L182" i="8"/>
  <c r="M182" i="8"/>
  <c r="O182" i="8"/>
  <c r="S182" i="8" s="1"/>
  <c r="P182" i="8"/>
  <c r="Q182" i="8"/>
  <c r="R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S183" i="8" s="1"/>
  <c r="P183" i="8"/>
  <c r="T183" i="8" s="1"/>
  <c r="Q183" i="8"/>
  <c r="R183" i="8"/>
  <c r="D184" i="8"/>
  <c r="E184" i="8"/>
  <c r="F184" i="8"/>
  <c r="G184" i="8"/>
  <c r="H184" i="8"/>
  <c r="I184" i="8"/>
  <c r="J184" i="8"/>
  <c r="K184" i="8"/>
  <c r="L184" i="8"/>
  <c r="M184" i="8"/>
  <c r="O184" i="8"/>
  <c r="S184" i="8" s="1"/>
  <c r="P184" i="8"/>
  <c r="Q184" i="8"/>
  <c r="R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T186" i="8" s="1"/>
  <c r="Q186" i="8"/>
  <c r="R186" i="8"/>
  <c r="S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R187" i="8"/>
  <c r="S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T188" i="8" s="1"/>
  <c r="Q188" i="8"/>
  <c r="R188" i="8"/>
  <c r="S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R189" i="8"/>
  <c r="S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T190" i="8" s="1"/>
  <c r="Q190" i="8"/>
  <c r="R190" i="8"/>
  <c r="S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R191" i="8"/>
  <c r="S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T192" i="8" s="1"/>
  <c r="Q192" i="8"/>
  <c r="R192" i="8"/>
  <c r="S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T193" i="8" s="1"/>
  <c r="Q193" i="8"/>
  <c r="R193" i="8"/>
  <c r="S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T194" i="8" s="1"/>
  <c r="Q194" i="8"/>
  <c r="R194" i="8"/>
  <c r="S19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U5" i="2"/>
  <c r="V5" i="2"/>
  <c r="W5" i="2"/>
  <c r="X5" i="2"/>
  <c r="AA5" i="2" s="1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AC7" i="2" s="1"/>
  <c r="X7" i="2"/>
  <c r="Y7" i="2"/>
  <c r="Z7" i="2"/>
  <c r="AA7" i="2"/>
  <c r="U8" i="2"/>
  <c r="AA8" i="2" s="1"/>
  <c r="V8" i="2"/>
  <c r="W8" i="2"/>
  <c r="X8" i="2"/>
  <c r="Y8" i="2"/>
  <c r="Z8" i="2"/>
  <c r="AC8" i="2"/>
  <c r="U9" i="2"/>
  <c r="V9" i="2"/>
  <c r="W9" i="2"/>
  <c r="X9" i="2"/>
  <c r="Y9" i="2"/>
  <c r="Z9" i="2"/>
  <c r="AB9" i="2"/>
  <c r="AC9" i="2"/>
  <c r="U10" i="2"/>
  <c r="V10" i="2"/>
  <c r="W10" i="2"/>
  <c r="AC10" i="2" s="1"/>
  <c r="X10" i="2"/>
  <c r="Y10" i="2"/>
  <c r="Z10" i="2"/>
  <c r="AA10" i="2"/>
  <c r="AB10" i="2"/>
  <c r="U11" i="2"/>
  <c r="V11" i="2"/>
  <c r="AB11" i="2" s="1"/>
  <c r="W11" i="2"/>
  <c r="X11" i="2"/>
  <c r="Y11" i="2"/>
  <c r="Z11" i="2"/>
  <c r="AA11" i="2"/>
  <c r="U12" i="2"/>
  <c r="AA12" i="2" s="1"/>
  <c r="V12" i="2"/>
  <c r="W12" i="2"/>
  <c r="X12" i="2"/>
  <c r="Y12" i="2"/>
  <c r="Z12" i="2"/>
  <c r="AC12" i="2"/>
  <c r="U13" i="2"/>
  <c r="V13" i="2"/>
  <c r="W13" i="2"/>
  <c r="X13" i="2"/>
  <c r="Y13" i="2"/>
  <c r="Z13" i="2"/>
  <c r="AB13" i="2"/>
  <c r="AC13" i="2"/>
  <c r="U14" i="2"/>
  <c r="V14" i="2"/>
  <c r="W14" i="2"/>
  <c r="AC14" i="2" s="1"/>
  <c r="X14" i="2"/>
  <c r="Y14" i="2"/>
  <c r="Z14" i="2"/>
  <c r="AA14" i="2"/>
  <c r="AB14" i="2"/>
  <c r="U15" i="2"/>
  <c r="V15" i="2"/>
  <c r="AB15" i="2" s="1"/>
  <c r="W15" i="2"/>
  <c r="X15" i="2"/>
  <c r="Y15" i="2"/>
  <c r="Z15" i="2"/>
  <c r="AA15" i="2"/>
  <c r="U16" i="2"/>
  <c r="AA16" i="2" s="1"/>
  <c r="V16" i="2"/>
  <c r="W16" i="2"/>
  <c r="X16" i="2"/>
  <c r="Y16" i="2"/>
  <c r="Z16" i="2"/>
  <c r="AC16" i="2"/>
  <c r="U17" i="2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X19" i="2"/>
  <c r="Y19" i="2"/>
  <c r="Z19" i="2"/>
  <c r="AA19" i="2"/>
  <c r="U20" i="2"/>
  <c r="AA20" i="2" s="1"/>
  <c r="V20" i="2"/>
  <c r="W20" i="2"/>
  <c r="X20" i="2"/>
  <c r="Y20" i="2"/>
  <c r="Z20" i="2"/>
  <c r="AC20" i="2"/>
  <c r="U21" i="2"/>
  <c r="V21" i="2"/>
  <c r="W21" i="2"/>
  <c r="X21" i="2"/>
  <c r="Y21" i="2"/>
  <c r="Z21" i="2"/>
  <c r="AB21" i="2"/>
  <c r="AC21" i="2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X23" i="2"/>
  <c r="Y23" i="2"/>
  <c r="Z23" i="2"/>
  <c r="AA23" i="2"/>
  <c r="U24" i="2"/>
  <c r="AA24" i="2" s="1"/>
  <c r="V24" i="2"/>
  <c r="W24" i="2"/>
  <c r="X24" i="2"/>
  <c r="Y24" i="2"/>
  <c r="Z24" i="2"/>
  <c r="AC24" i="2"/>
  <c r="U25" i="2"/>
  <c r="V25" i="2"/>
  <c r="W25" i="2"/>
  <c r="X25" i="2"/>
  <c r="Y25" i="2"/>
  <c r="Z25" i="2"/>
  <c r="AB25" i="2"/>
  <c r="AC25" i="2"/>
  <c r="U26" i="2"/>
  <c r="V26" i="2"/>
  <c r="W26" i="2"/>
  <c r="AC26" i="2" s="1"/>
  <c r="X26" i="2"/>
  <c r="Y26" i="2"/>
  <c r="Z26" i="2"/>
  <c r="AA26" i="2"/>
  <c r="AB26" i="2"/>
  <c r="U27" i="2"/>
  <c r="V27" i="2"/>
  <c r="AB27" i="2" s="1"/>
  <c r="W27" i="2"/>
  <c r="X27" i="2"/>
  <c r="Y27" i="2"/>
  <c r="Z27" i="2"/>
  <c r="AA27" i="2"/>
  <c r="U28" i="2"/>
  <c r="AA28" i="2" s="1"/>
  <c r="V28" i="2"/>
  <c r="W28" i="2"/>
  <c r="X28" i="2"/>
  <c r="Y28" i="2"/>
  <c r="Z28" i="2"/>
  <c r="AC28" i="2"/>
  <c r="U29" i="2"/>
  <c r="V29" i="2"/>
  <c r="W29" i="2"/>
  <c r="X29" i="2"/>
  <c r="Y29" i="2"/>
  <c r="Z29" i="2"/>
  <c r="AB29" i="2"/>
  <c r="AC29" i="2"/>
  <c r="U30" i="2"/>
  <c r="V30" i="2"/>
  <c r="W30" i="2"/>
  <c r="AC30" i="2" s="1"/>
  <c r="X30" i="2"/>
  <c r="Y30" i="2"/>
  <c r="Z30" i="2"/>
  <c r="AA30" i="2"/>
  <c r="AB30" i="2"/>
  <c r="U31" i="2"/>
  <c r="V31" i="2"/>
  <c r="AB31" i="2" s="1"/>
  <c r="W31" i="2"/>
  <c r="X31" i="2"/>
  <c r="Y31" i="2"/>
  <c r="Z31" i="2"/>
  <c r="AA31" i="2"/>
  <c r="U32" i="2"/>
  <c r="AA32" i="2" s="1"/>
  <c r="V32" i="2"/>
  <c r="W32" i="2"/>
  <c r="X32" i="2"/>
  <c r="Y32" i="2"/>
  <c r="Z32" i="2"/>
  <c r="AC32" i="2"/>
  <c r="U33" i="2"/>
  <c r="V33" i="2"/>
  <c r="W33" i="2"/>
  <c r="X33" i="2"/>
  <c r="Y33" i="2"/>
  <c r="Z33" i="2"/>
  <c r="AB33" i="2"/>
  <c r="AC33" i="2"/>
  <c r="U34" i="2"/>
  <c r="V34" i="2"/>
  <c r="W34" i="2"/>
  <c r="AC34" i="2" s="1"/>
  <c r="X34" i="2"/>
  <c r="Y34" i="2"/>
  <c r="Z34" i="2"/>
  <c r="AA34" i="2"/>
  <c r="AB34" i="2"/>
  <c r="U35" i="2"/>
  <c r="V35" i="2"/>
  <c r="AB35" i="2" s="1"/>
  <c r="W35" i="2"/>
  <c r="X35" i="2"/>
  <c r="Y35" i="2"/>
  <c r="Z35" i="2"/>
  <c r="AA35" i="2"/>
  <c r="U36" i="2"/>
  <c r="AA36" i="2" s="1"/>
  <c r="V36" i="2"/>
  <c r="W36" i="2"/>
  <c r="X36" i="2"/>
  <c r="Y36" i="2"/>
  <c r="Z36" i="2"/>
  <c r="AC36" i="2"/>
  <c r="U37" i="2"/>
  <c r="V37" i="2"/>
  <c r="W37" i="2"/>
  <c r="X37" i="2"/>
  <c r="Y37" i="2"/>
  <c r="Z37" i="2"/>
  <c r="AB37" i="2"/>
  <c r="AC37" i="2"/>
  <c r="U38" i="2"/>
  <c r="V38" i="2"/>
  <c r="W38" i="2"/>
  <c r="AC38" i="2" s="1"/>
  <c r="X38" i="2"/>
  <c r="Y38" i="2"/>
  <c r="Z38" i="2"/>
  <c r="AA38" i="2"/>
  <c r="AB38" i="2"/>
  <c r="U39" i="2"/>
  <c r="V39" i="2"/>
  <c r="AB39" i="2" s="1"/>
  <c r="W39" i="2"/>
  <c r="X39" i="2"/>
  <c r="Y39" i="2"/>
  <c r="Z39" i="2"/>
  <c r="AA39" i="2"/>
  <c r="U40" i="2"/>
  <c r="AA40" i="2" s="1"/>
  <c r="V40" i="2"/>
  <c r="W40" i="2"/>
  <c r="X40" i="2"/>
  <c r="Y40" i="2"/>
  <c r="Z40" i="2"/>
  <c r="AC40" i="2"/>
  <c r="U41" i="2"/>
  <c r="V41" i="2"/>
  <c r="W41" i="2"/>
  <c r="X41" i="2"/>
  <c r="Y41" i="2"/>
  <c r="Z41" i="2"/>
  <c r="AB41" i="2"/>
  <c r="AC41" i="2"/>
  <c r="U42" i="2"/>
  <c r="V42" i="2"/>
  <c r="W42" i="2"/>
  <c r="AC42" i="2" s="1"/>
  <c r="X42" i="2"/>
  <c r="Y42" i="2"/>
  <c r="Z42" i="2"/>
  <c r="AA42" i="2"/>
  <c r="AB42" i="2"/>
  <c r="U43" i="2"/>
  <c r="V43" i="2"/>
  <c r="AB43" i="2" s="1"/>
  <c r="W43" i="2"/>
  <c r="X43" i="2"/>
  <c r="Y43" i="2"/>
  <c r="Z43" i="2"/>
  <c r="AA43" i="2"/>
  <c r="U44" i="2"/>
  <c r="AA44" i="2" s="1"/>
  <c r="V44" i="2"/>
  <c r="W44" i="2"/>
  <c r="X44" i="2"/>
  <c r="Y44" i="2"/>
  <c r="Z44" i="2"/>
  <c r="AC44" i="2"/>
  <c r="U45" i="2"/>
  <c r="V45" i="2"/>
  <c r="W45" i="2"/>
  <c r="X45" i="2"/>
  <c r="Y45" i="2"/>
  <c r="Z45" i="2"/>
  <c r="AB45" i="2"/>
  <c r="AC45" i="2"/>
  <c r="U46" i="2"/>
  <c r="V46" i="2"/>
  <c r="W46" i="2"/>
  <c r="AC46" i="2" s="1"/>
  <c r="X46" i="2"/>
  <c r="Y46" i="2"/>
  <c r="Z46" i="2"/>
  <c r="AA46" i="2"/>
  <c r="AB46" i="2"/>
  <c r="U47" i="2"/>
  <c r="V47" i="2"/>
  <c r="AB47" i="2" s="1"/>
  <c r="W47" i="2"/>
  <c r="X47" i="2"/>
  <c r="Y47" i="2"/>
  <c r="Z47" i="2"/>
  <c r="AA47" i="2"/>
  <c r="U48" i="2"/>
  <c r="AA48" i="2" s="1"/>
  <c r="V48" i="2"/>
  <c r="W48" i="2"/>
  <c r="X48" i="2"/>
  <c r="Y48" i="2"/>
  <c r="Z48" i="2"/>
  <c r="AC48" i="2"/>
  <c r="U49" i="2"/>
  <c r="V49" i="2"/>
  <c r="W49" i="2"/>
  <c r="X49" i="2"/>
  <c r="Y49" i="2"/>
  <c r="Z49" i="2"/>
  <c r="AB49" i="2"/>
  <c r="AC49" i="2"/>
  <c r="U50" i="2"/>
  <c r="V50" i="2"/>
  <c r="W50" i="2"/>
  <c r="AC50" i="2" s="1"/>
  <c r="X50" i="2"/>
  <c r="Y50" i="2"/>
  <c r="Z50" i="2"/>
  <c r="AA50" i="2"/>
  <c r="AB50" i="2"/>
  <c r="U51" i="2"/>
  <c r="V51" i="2"/>
  <c r="AB51" i="2" s="1"/>
  <c r="W51" i="2"/>
  <c r="X51" i="2"/>
  <c r="Y51" i="2"/>
  <c r="Z51" i="2"/>
  <c r="AA51" i="2"/>
  <c r="U52" i="2"/>
  <c r="AA52" i="2" s="1"/>
  <c r="V52" i="2"/>
  <c r="W52" i="2"/>
  <c r="X52" i="2"/>
  <c r="Y52" i="2"/>
  <c r="Z52" i="2"/>
  <c r="AC52" i="2"/>
  <c r="U53" i="2"/>
  <c r="V53" i="2"/>
  <c r="W53" i="2"/>
  <c r="X53" i="2"/>
  <c r="Y53" i="2"/>
  <c r="Z53" i="2"/>
  <c r="AB53" i="2"/>
  <c r="AC53" i="2"/>
  <c r="U54" i="2"/>
  <c r="V54" i="2"/>
  <c r="W54" i="2"/>
  <c r="AC54" i="2" s="1"/>
  <c r="X54" i="2"/>
  <c r="Y54" i="2"/>
  <c r="Z54" i="2"/>
  <c r="AA54" i="2"/>
  <c r="AB54" i="2"/>
  <c r="U55" i="2"/>
  <c r="V55" i="2"/>
  <c r="AB55" i="2" s="1"/>
  <c r="W55" i="2"/>
  <c r="X55" i="2"/>
  <c r="Y55" i="2"/>
  <c r="Z55" i="2"/>
  <c r="AA55" i="2"/>
  <c r="U56" i="2"/>
  <c r="AA56" i="2" s="1"/>
  <c r="V56" i="2"/>
  <c r="W56" i="2"/>
  <c r="X56" i="2"/>
  <c r="Y56" i="2"/>
  <c r="Z56" i="2"/>
  <c r="AC56" i="2"/>
  <c r="U57" i="2"/>
  <c r="V57" i="2"/>
  <c r="W57" i="2"/>
  <c r="X57" i="2"/>
  <c r="Y57" i="2"/>
  <c r="Z57" i="2"/>
  <c r="AB57" i="2"/>
  <c r="AC57" i="2"/>
  <c r="U58" i="2"/>
  <c r="V58" i="2"/>
  <c r="W58" i="2"/>
  <c r="AC58" i="2" s="1"/>
  <c r="X58" i="2"/>
  <c r="Y58" i="2"/>
  <c r="Z58" i="2"/>
  <c r="AA58" i="2"/>
  <c r="AB58" i="2"/>
  <c r="U59" i="2"/>
  <c r="V59" i="2"/>
  <c r="AB59" i="2" s="1"/>
  <c r="W59" i="2"/>
  <c r="X59" i="2"/>
  <c r="Y59" i="2"/>
  <c r="Z59" i="2"/>
  <c r="AA59" i="2"/>
  <c r="U60" i="2"/>
  <c r="AA60" i="2" s="1"/>
  <c r="V60" i="2"/>
  <c r="W60" i="2"/>
  <c r="X60" i="2"/>
  <c r="Y60" i="2"/>
  <c r="Z60" i="2"/>
  <c r="AC60" i="2"/>
  <c r="U61" i="2"/>
  <c r="V61" i="2"/>
  <c r="W61" i="2"/>
  <c r="X61" i="2"/>
  <c r="Y61" i="2"/>
  <c r="Z61" i="2"/>
  <c r="AB61" i="2"/>
  <c r="AC61" i="2"/>
  <c r="U62" i="2"/>
  <c r="V62" i="2"/>
  <c r="W62" i="2"/>
  <c r="AC62" i="2" s="1"/>
  <c r="X62" i="2"/>
  <c r="Y62" i="2"/>
  <c r="Z62" i="2"/>
  <c r="AA62" i="2"/>
  <c r="AB62" i="2"/>
  <c r="U63" i="2"/>
  <c r="V63" i="2"/>
  <c r="AB63" i="2" s="1"/>
  <c r="W63" i="2"/>
  <c r="X63" i="2"/>
  <c r="Y63" i="2"/>
  <c r="Z63" i="2"/>
  <c r="AA63" i="2"/>
  <c r="U64" i="2"/>
  <c r="AA64" i="2" s="1"/>
  <c r="V64" i="2"/>
  <c r="W64" i="2"/>
  <c r="X64" i="2"/>
  <c r="Y64" i="2"/>
  <c r="Z64" i="2"/>
  <c r="AC64" i="2"/>
  <c r="U65" i="2"/>
  <c r="V65" i="2"/>
  <c r="W65" i="2"/>
  <c r="X65" i="2"/>
  <c r="Y65" i="2"/>
  <c r="Z65" i="2"/>
  <c r="AB65" i="2"/>
  <c r="AC65" i="2"/>
  <c r="U66" i="2"/>
  <c r="V66" i="2"/>
  <c r="W66" i="2"/>
  <c r="AC66" i="2" s="1"/>
  <c r="X66" i="2"/>
  <c r="Y66" i="2"/>
  <c r="Z66" i="2"/>
  <c r="AA66" i="2"/>
  <c r="AB66" i="2"/>
  <c r="U67" i="2"/>
  <c r="V67" i="2"/>
  <c r="AB67" i="2" s="1"/>
  <c r="W67" i="2"/>
  <c r="X67" i="2"/>
  <c r="Y67" i="2"/>
  <c r="Z67" i="2"/>
  <c r="AA67" i="2"/>
  <c r="U68" i="2"/>
  <c r="AA68" i="2" s="1"/>
  <c r="V68" i="2"/>
  <c r="W68" i="2"/>
  <c r="X68" i="2"/>
  <c r="Y68" i="2"/>
  <c r="Z68" i="2"/>
  <c r="AC68" i="2"/>
  <c r="U69" i="2"/>
  <c r="V69" i="2"/>
  <c r="W69" i="2"/>
  <c r="X69" i="2"/>
  <c r="Y69" i="2"/>
  <c r="Z69" i="2"/>
  <c r="AB69" i="2"/>
  <c r="AC69" i="2"/>
  <c r="U70" i="2"/>
  <c r="V70" i="2"/>
  <c r="W70" i="2"/>
  <c r="AC70" i="2" s="1"/>
  <c r="X70" i="2"/>
  <c r="Y70" i="2"/>
  <c r="Z70" i="2"/>
  <c r="AA70" i="2"/>
  <c r="AB70" i="2"/>
  <c r="U71" i="2"/>
  <c r="V71" i="2"/>
  <c r="AB71" i="2" s="1"/>
  <c r="W71" i="2"/>
  <c r="X71" i="2"/>
  <c r="Y71" i="2"/>
  <c r="Z71" i="2"/>
  <c r="AA71" i="2"/>
  <c r="U72" i="2"/>
  <c r="AA72" i="2" s="1"/>
  <c r="V72" i="2"/>
  <c r="W72" i="2"/>
  <c r="X72" i="2"/>
  <c r="Y72" i="2"/>
  <c r="Z72" i="2"/>
  <c r="AC72" i="2"/>
  <c r="U73" i="2"/>
  <c r="V73" i="2"/>
  <c r="W73" i="2"/>
  <c r="X73" i="2"/>
  <c r="Y73" i="2"/>
  <c r="Z73" i="2"/>
  <c r="AB73" i="2"/>
  <c r="AC73" i="2"/>
  <c r="U74" i="2"/>
  <c r="V74" i="2"/>
  <c r="W74" i="2"/>
  <c r="AC74" i="2" s="1"/>
  <c r="X74" i="2"/>
  <c r="Y74" i="2"/>
  <c r="Z74" i="2"/>
  <c r="AA74" i="2"/>
  <c r="AB74" i="2"/>
  <c r="U75" i="2"/>
  <c r="V75" i="2"/>
  <c r="AB75" i="2" s="1"/>
  <c r="W75" i="2"/>
  <c r="X75" i="2"/>
  <c r="Y75" i="2"/>
  <c r="Z75" i="2"/>
  <c r="AA75" i="2"/>
  <c r="U76" i="2"/>
  <c r="AA76" i="2" s="1"/>
  <c r="V76" i="2"/>
  <c r="W76" i="2"/>
  <c r="X76" i="2"/>
  <c r="Y76" i="2"/>
  <c r="Z76" i="2"/>
  <c r="AC76" i="2"/>
  <c r="U77" i="2"/>
  <c r="V77" i="2"/>
  <c r="W77" i="2"/>
  <c r="X77" i="2"/>
  <c r="Y77" i="2"/>
  <c r="Z77" i="2"/>
  <c r="AB77" i="2"/>
  <c r="AC77" i="2"/>
  <c r="U78" i="2"/>
  <c r="V78" i="2"/>
  <c r="W78" i="2"/>
  <c r="AC78" i="2" s="1"/>
  <c r="X78" i="2"/>
  <c r="Y78" i="2"/>
  <c r="Z78" i="2"/>
  <c r="AA78" i="2"/>
  <c r="AB78" i="2"/>
  <c r="U79" i="2"/>
  <c r="V79" i="2"/>
  <c r="AB79" i="2" s="1"/>
  <c r="W79" i="2"/>
  <c r="X79" i="2"/>
  <c r="Y79" i="2"/>
  <c r="Z79" i="2"/>
  <c r="AA79" i="2"/>
  <c r="U80" i="2"/>
  <c r="AA80" i="2" s="1"/>
  <c r="V80" i="2"/>
  <c r="W80" i="2"/>
  <c r="X80" i="2"/>
  <c r="Y80" i="2"/>
  <c r="Z80" i="2"/>
  <c r="AC80" i="2"/>
  <c r="U81" i="2"/>
  <c r="V81" i="2"/>
  <c r="W81" i="2"/>
  <c r="X81" i="2"/>
  <c r="Y81" i="2"/>
  <c r="Z81" i="2"/>
  <c r="AB81" i="2"/>
  <c r="AC81" i="2"/>
  <c r="U82" i="2"/>
  <c r="V82" i="2"/>
  <c r="W82" i="2"/>
  <c r="AC82" i="2" s="1"/>
  <c r="X82" i="2"/>
  <c r="Y82" i="2"/>
  <c r="Z82" i="2"/>
  <c r="AA82" i="2"/>
  <c r="AB82" i="2"/>
  <c r="U83" i="2"/>
  <c r="V83" i="2"/>
  <c r="AB83" i="2" s="1"/>
  <c r="W83" i="2"/>
  <c r="X83" i="2"/>
  <c r="Y83" i="2"/>
  <c r="Z83" i="2"/>
  <c r="AA83" i="2"/>
  <c r="U84" i="2"/>
  <c r="AA84" i="2" s="1"/>
  <c r="V84" i="2"/>
  <c r="W84" i="2"/>
  <c r="X84" i="2"/>
  <c r="Y84" i="2"/>
  <c r="Z84" i="2"/>
  <c r="AC84" i="2"/>
  <c r="U85" i="2"/>
  <c r="V85" i="2"/>
  <c r="W85" i="2"/>
  <c r="X85" i="2"/>
  <c r="Y85" i="2"/>
  <c r="Z85" i="2"/>
  <c r="AB85" i="2"/>
  <c r="AC85" i="2"/>
  <c r="U86" i="2"/>
  <c r="V86" i="2"/>
  <c r="W86" i="2"/>
  <c r="AC86" i="2" s="1"/>
  <c r="X86" i="2"/>
  <c r="Y86" i="2"/>
  <c r="Z86" i="2"/>
  <c r="AA86" i="2"/>
  <c r="AB86" i="2"/>
  <c r="U87" i="2"/>
  <c r="V87" i="2"/>
  <c r="AB87" i="2" s="1"/>
  <c r="W87" i="2"/>
  <c r="X87" i="2"/>
  <c r="Y87" i="2"/>
  <c r="Z87" i="2"/>
  <c r="AA87" i="2"/>
  <c r="U88" i="2"/>
  <c r="AA88" i="2" s="1"/>
  <c r="V88" i="2"/>
  <c r="W88" i="2"/>
  <c r="X88" i="2"/>
  <c r="Y88" i="2"/>
  <c r="Z88" i="2"/>
  <c r="AC88" i="2"/>
  <c r="U89" i="2"/>
  <c r="V89" i="2"/>
  <c r="W89" i="2"/>
  <c r="X89" i="2"/>
  <c r="Y89" i="2"/>
  <c r="Z89" i="2"/>
  <c r="AB89" i="2"/>
  <c r="AC89" i="2"/>
  <c r="U90" i="2"/>
  <c r="V90" i="2"/>
  <c r="W90" i="2"/>
  <c r="AC90" i="2" s="1"/>
  <c r="X90" i="2"/>
  <c r="Y90" i="2"/>
  <c r="Z90" i="2"/>
  <c r="AA90" i="2"/>
  <c r="AB90" i="2"/>
  <c r="U91" i="2"/>
  <c r="V91" i="2"/>
  <c r="AB91" i="2" s="1"/>
  <c r="W91" i="2"/>
  <c r="X91" i="2"/>
  <c r="Y91" i="2"/>
  <c r="Z91" i="2"/>
  <c r="AA91" i="2"/>
  <c r="U92" i="2"/>
  <c r="AA92" i="2" s="1"/>
  <c r="V92" i="2"/>
  <c r="W92" i="2"/>
  <c r="X92" i="2"/>
  <c r="Y92" i="2"/>
  <c r="Z92" i="2"/>
  <c r="AC92" i="2"/>
  <c r="U93" i="2"/>
  <c r="V93" i="2"/>
  <c r="W93" i="2"/>
  <c r="X93" i="2"/>
  <c r="Y93" i="2"/>
  <c r="Z93" i="2"/>
  <c r="AB93" i="2"/>
  <c r="AC93" i="2"/>
  <c r="U94" i="2"/>
  <c r="V94" i="2"/>
  <c r="W94" i="2"/>
  <c r="AC94" i="2" s="1"/>
  <c r="X94" i="2"/>
  <c r="Y94" i="2"/>
  <c r="Z94" i="2"/>
  <c r="AA94" i="2"/>
  <c r="AB94" i="2"/>
  <c r="U95" i="2"/>
  <c r="V95" i="2"/>
  <c r="AB95" i="2" s="1"/>
  <c r="W95" i="2"/>
  <c r="X95" i="2"/>
  <c r="Y95" i="2"/>
  <c r="Z95" i="2"/>
  <c r="AA95" i="2"/>
  <c r="U96" i="2"/>
  <c r="AA96" i="2" s="1"/>
  <c r="V96" i="2"/>
  <c r="W96" i="2"/>
  <c r="X96" i="2"/>
  <c r="Y96" i="2"/>
  <c r="Z96" i="2"/>
  <c r="AC96" i="2"/>
  <c r="U97" i="2"/>
  <c r="V97" i="2"/>
  <c r="W97" i="2"/>
  <c r="X97" i="2"/>
  <c r="Y97" i="2"/>
  <c r="Z97" i="2"/>
  <c r="AB97" i="2"/>
  <c r="AC97" i="2"/>
  <c r="U98" i="2"/>
  <c r="V98" i="2"/>
  <c r="W98" i="2"/>
  <c r="AC98" i="2" s="1"/>
  <c r="X98" i="2"/>
  <c r="Y98" i="2"/>
  <c r="Z98" i="2"/>
  <c r="AA98" i="2"/>
  <c r="AB98" i="2"/>
  <c r="U99" i="2"/>
  <c r="V99" i="2"/>
  <c r="AB99" i="2" s="1"/>
  <c r="W99" i="2"/>
  <c r="X99" i="2"/>
  <c r="Y99" i="2"/>
  <c r="Z99" i="2"/>
  <c r="AA99" i="2"/>
  <c r="U100" i="2"/>
  <c r="AA100" i="2" s="1"/>
  <c r="V100" i="2"/>
  <c r="W100" i="2"/>
  <c r="X100" i="2"/>
  <c r="Y100" i="2"/>
  <c r="Z100" i="2"/>
  <c r="AC100" i="2"/>
  <c r="U101" i="2"/>
  <c r="V101" i="2"/>
  <c r="W101" i="2"/>
  <c r="X101" i="2"/>
  <c r="Y101" i="2"/>
  <c r="Z101" i="2"/>
  <c r="AB101" i="2"/>
  <c r="AC101" i="2"/>
  <c r="U102" i="2"/>
  <c r="V102" i="2"/>
  <c r="W102" i="2"/>
  <c r="AC102" i="2" s="1"/>
  <c r="X102" i="2"/>
  <c r="Y102" i="2"/>
  <c r="Z102" i="2"/>
  <c r="AA102" i="2"/>
  <c r="AB102" i="2"/>
  <c r="U103" i="2"/>
  <c r="V103" i="2"/>
  <c r="AB103" i="2" s="1"/>
  <c r="W103" i="2"/>
  <c r="X103" i="2"/>
  <c r="Y103" i="2"/>
  <c r="Z103" i="2"/>
  <c r="AA103" i="2"/>
  <c r="U104" i="2"/>
  <c r="AA104" i="2" s="1"/>
  <c r="V104" i="2"/>
  <c r="W104" i="2"/>
  <c r="X104" i="2"/>
  <c r="Y104" i="2"/>
  <c r="Z104" i="2"/>
  <c r="AC104" i="2"/>
  <c r="U105" i="2"/>
  <c r="V105" i="2"/>
  <c r="W105" i="2"/>
  <c r="X105" i="2"/>
  <c r="Y105" i="2"/>
  <c r="AB105" i="2" s="1"/>
  <c r="Z105" i="2"/>
  <c r="AC105" i="2"/>
  <c r="U106" i="2"/>
  <c r="V106" i="2"/>
  <c r="W106" i="2"/>
  <c r="AC106" i="2" s="1"/>
  <c r="X106" i="2"/>
  <c r="AA106" i="2" s="1"/>
  <c r="Y106" i="2"/>
  <c r="Z106" i="2"/>
  <c r="AB106" i="2"/>
  <c r="U107" i="2"/>
  <c r="V107" i="2"/>
  <c r="AB107" i="2" s="1"/>
  <c r="W107" i="2"/>
  <c r="X107" i="2"/>
  <c r="Y107" i="2"/>
  <c r="Z107" i="2"/>
  <c r="AA107" i="2"/>
  <c r="U108" i="2"/>
  <c r="AA108" i="2" s="1"/>
  <c r="V108" i="2"/>
  <c r="W108" i="2"/>
  <c r="X108" i="2"/>
  <c r="Y108" i="2"/>
  <c r="Z108" i="2"/>
  <c r="AC108" i="2"/>
  <c r="U109" i="2"/>
  <c r="V109" i="2"/>
  <c r="W109" i="2"/>
  <c r="X109" i="2"/>
  <c r="Y109" i="2"/>
  <c r="AB109" i="2" s="1"/>
  <c r="Z109" i="2"/>
  <c r="AC109" i="2"/>
  <c r="U110" i="2"/>
  <c r="V110" i="2"/>
  <c r="W110" i="2"/>
  <c r="AC110" i="2" s="1"/>
  <c r="X110" i="2"/>
  <c r="AA110" i="2" s="1"/>
  <c r="Y110" i="2"/>
  <c r="Z110" i="2"/>
  <c r="AB110" i="2"/>
  <c r="U111" i="2"/>
  <c r="V111" i="2"/>
  <c r="AB111" i="2" s="1"/>
  <c r="W111" i="2"/>
  <c r="X111" i="2"/>
  <c r="Y111" i="2"/>
  <c r="Z111" i="2"/>
  <c r="AA111" i="2"/>
  <c r="U112" i="2"/>
  <c r="AA112" i="2" s="1"/>
  <c r="V112" i="2"/>
  <c r="W112" i="2"/>
  <c r="X112" i="2"/>
  <c r="Y112" i="2"/>
  <c r="Z112" i="2"/>
  <c r="AC112" i="2"/>
  <c r="U113" i="2"/>
  <c r="V113" i="2"/>
  <c r="W113" i="2"/>
  <c r="X113" i="2"/>
  <c r="Y113" i="2"/>
  <c r="AB113" i="2" s="1"/>
  <c r="Z113" i="2"/>
  <c r="AC113" i="2"/>
  <c r="U114" i="2"/>
  <c r="V114" i="2"/>
  <c r="W114" i="2"/>
  <c r="AC114" i="2" s="1"/>
  <c r="X114" i="2"/>
  <c r="AA114" i="2" s="1"/>
  <c r="Y114" i="2"/>
  <c r="Z114" i="2"/>
  <c r="AB114" i="2"/>
  <c r="U115" i="2"/>
  <c r="V115" i="2"/>
  <c r="AB115" i="2" s="1"/>
  <c r="W115" i="2"/>
  <c r="X115" i="2"/>
  <c r="Y115" i="2"/>
  <c r="Z115" i="2"/>
  <c r="AA115" i="2"/>
  <c r="U116" i="2"/>
  <c r="AA116" i="2" s="1"/>
  <c r="V116" i="2"/>
  <c r="W116" i="2"/>
  <c r="X116" i="2"/>
  <c r="Y116" i="2"/>
  <c r="Z116" i="2"/>
  <c r="AC116" i="2"/>
  <c r="U117" i="2"/>
  <c r="V117" i="2"/>
  <c r="W117" i="2"/>
  <c r="X117" i="2"/>
  <c r="Y117" i="2"/>
  <c r="AB117" i="2" s="1"/>
  <c r="Z117" i="2"/>
  <c r="AC117" i="2"/>
  <c r="U118" i="2"/>
  <c r="V118" i="2"/>
  <c r="W118" i="2"/>
  <c r="X118" i="2"/>
  <c r="Y118" i="2"/>
  <c r="Z118" i="2"/>
  <c r="AC118" i="2" s="1"/>
  <c r="AB118" i="2"/>
  <c r="U119" i="2"/>
  <c r="V119" i="2"/>
  <c r="W119" i="2"/>
  <c r="AC119" i="2" s="1"/>
  <c r="X119" i="2"/>
  <c r="Y119" i="2"/>
  <c r="AB119" i="2" s="1"/>
  <c r="Z119" i="2"/>
  <c r="AA119" i="2"/>
  <c r="U120" i="2"/>
  <c r="V120" i="2"/>
  <c r="AB120" i="2" s="1"/>
  <c r="W120" i="2"/>
  <c r="X120" i="2"/>
  <c r="AA120" i="2" s="1"/>
  <c r="Y120" i="2"/>
  <c r="Z120" i="2"/>
  <c r="U121" i="2"/>
  <c r="AA121" i="2" s="1"/>
  <c r="V121" i="2"/>
  <c r="W121" i="2"/>
  <c r="X121" i="2"/>
  <c r="Y121" i="2"/>
  <c r="Z121" i="2"/>
  <c r="AC121" i="2"/>
  <c r="U122" i="2"/>
  <c r="V122" i="2"/>
  <c r="W122" i="2"/>
  <c r="X122" i="2"/>
  <c r="Y122" i="2"/>
  <c r="Z122" i="2"/>
  <c r="AC122" i="2" s="1"/>
  <c r="AB122" i="2"/>
  <c r="U123" i="2"/>
  <c r="V123" i="2"/>
  <c r="W123" i="2"/>
  <c r="AC123" i="2" s="1"/>
  <c r="X123" i="2"/>
  <c r="Y123" i="2"/>
  <c r="AB123" i="2" s="1"/>
  <c r="Z123" i="2"/>
  <c r="AA123" i="2"/>
  <c r="U124" i="2"/>
  <c r="V124" i="2"/>
  <c r="AB124" i="2" s="1"/>
  <c r="W124" i="2"/>
  <c r="X124" i="2"/>
  <c r="AA124" i="2" s="1"/>
  <c r="Y124" i="2"/>
  <c r="Z124" i="2"/>
  <c r="U125" i="2"/>
  <c r="AA125" i="2" s="1"/>
  <c r="V125" i="2"/>
  <c r="W125" i="2"/>
  <c r="X125" i="2"/>
  <c r="Y125" i="2"/>
  <c r="Z125" i="2"/>
  <c r="AC125" i="2"/>
  <c r="U126" i="2"/>
  <c r="AA126" i="2" s="1"/>
  <c r="V126" i="2"/>
  <c r="W126" i="2"/>
  <c r="X126" i="2"/>
  <c r="Y126" i="2"/>
  <c r="Z126" i="2"/>
  <c r="AC126" i="2" s="1"/>
  <c r="AB126" i="2"/>
  <c r="U127" i="2"/>
  <c r="V127" i="2"/>
  <c r="W127" i="2"/>
  <c r="AC127" i="2" s="1"/>
  <c r="X127" i="2"/>
  <c r="Y127" i="2"/>
  <c r="AB127" i="2" s="1"/>
  <c r="Z127" i="2"/>
  <c r="AA127" i="2"/>
  <c r="U128" i="2"/>
  <c r="V128" i="2"/>
  <c r="AB128" i="2" s="1"/>
  <c r="W128" i="2"/>
  <c r="AC128" i="2" s="1"/>
  <c r="X128" i="2"/>
  <c r="AA128" i="2" s="1"/>
  <c r="Y128" i="2"/>
  <c r="Z128" i="2"/>
  <c r="U129" i="2"/>
  <c r="AA129" i="2" s="1"/>
  <c r="V129" i="2"/>
  <c r="W129" i="2"/>
  <c r="X129" i="2"/>
  <c r="Y129" i="2"/>
  <c r="Z129" i="2"/>
  <c r="AC129" i="2"/>
  <c r="U130" i="2"/>
  <c r="V130" i="2"/>
  <c r="W130" i="2"/>
  <c r="X130" i="2"/>
  <c r="Y130" i="2"/>
  <c r="Z130" i="2"/>
  <c r="AC130" i="2" s="1"/>
  <c r="AB130" i="2"/>
  <c r="U131" i="2"/>
  <c r="V131" i="2"/>
  <c r="W131" i="2"/>
  <c r="AC131" i="2" s="1"/>
  <c r="X131" i="2"/>
  <c r="Y131" i="2"/>
  <c r="AB131" i="2" s="1"/>
  <c r="Z131" i="2"/>
  <c r="AA131" i="2"/>
  <c r="U132" i="2"/>
  <c r="V132" i="2"/>
  <c r="AB132" i="2" s="1"/>
  <c r="W132" i="2"/>
  <c r="X132" i="2"/>
  <c r="AA132" i="2" s="1"/>
  <c r="Y132" i="2"/>
  <c r="Z132" i="2"/>
  <c r="U133" i="2"/>
  <c r="AA133" i="2" s="1"/>
  <c r="V133" i="2"/>
  <c r="AB133" i="2" s="1"/>
  <c r="W133" i="2"/>
  <c r="X133" i="2"/>
  <c r="Y133" i="2"/>
  <c r="Z133" i="2"/>
  <c r="AC133" i="2"/>
  <c r="U134" i="2"/>
  <c r="V134" i="2"/>
  <c r="W134" i="2"/>
  <c r="X134" i="2"/>
  <c r="Y134" i="2"/>
  <c r="Z134" i="2"/>
  <c r="AC134" i="2" s="1"/>
  <c r="AB134" i="2"/>
  <c r="U135" i="2"/>
  <c r="V135" i="2"/>
  <c r="W135" i="2"/>
  <c r="AC135" i="2" s="1"/>
  <c r="X135" i="2"/>
  <c r="Y135" i="2"/>
  <c r="AB135" i="2" s="1"/>
  <c r="Z135" i="2"/>
  <c r="AA135" i="2"/>
  <c r="U136" i="2"/>
  <c r="V136" i="2"/>
  <c r="AB136" i="2" s="1"/>
  <c r="W136" i="2"/>
  <c r="X136" i="2"/>
  <c r="AA136" i="2" s="1"/>
  <c r="Y136" i="2"/>
  <c r="Z136" i="2"/>
  <c r="U137" i="2"/>
  <c r="AA137" i="2" s="1"/>
  <c r="V137" i="2"/>
  <c r="W137" i="2"/>
  <c r="X137" i="2"/>
  <c r="Y137" i="2"/>
  <c r="Z137" i="2"/>
  <c r="AC137" i="2"/>
  <c r="U138" i="2"/>
  <c r="V138" i="2"/>
  <c r="W138" i="2"/>
  <c r="X138" i="2"/>
  <c r="Y138" i="2"/>
  <c r="Z138" i="2"/>
  <c r="AC138" i="2" s="1"/>
  <c r="AB138" i="2"/>
  <c r="U139" i="2"/>
  <c r="V139" i="2"/>
  <c r="W139" i="2"/>
  <c r="AC139" i="2" s="1"/>
  <c r="X139" i="2"/>
  <c r="Y139" i="2"/>
  <c r="AB139" i="2" s="1"/>
  <c r="Z139" i="2"/>
  <c r="AA139" i="2"/>
  <c r="U140" i="2"/>
  <c r="V140" i="2"/>
  <c r="AB140" i="2" s="1"/>
  <c r="W140" i="2"/>
  <c r="X140" i="2"/>
  <c r="AA140" i="2" s="1"/>
  <c r="Y140" i="2"/>
  <c r="Z140" i="2"/>
  <c r="U141" i="2"/>
  <c r="AA141" i="2" s="1"/>
  <c r="V141" i="2"/>
  <c r="W141" i="2"/>
  <c r="X141" i="2"/>
  <c r="Y141" i="2"/>
  <c r="Z141" i="2"/>
  <c r="AC141" i="2"/>
  <c r="U142" i="2"/>
  <c r="AA142" i="2" s="1"/>
  <c r="V142" i="2"/>
  <c r="W142" i="2"/>
  <c r="X142" i="2"/>
  <c r="Y142" i="2"/>
  <c r="Z142" i="2"/>
  <c r="AC142" i="2" s="1"/>
  <c r="AB142" i="2"/>
  <c r="U143" i="2"/>
  <c r="V143" i="2"/>
  <c r="W143" i="2"/>
  <c r="AC143" i="2" s="1"/>
  <c r="X143" i="2"/>
  <c r="Y143" i="2"/>
  <c r="AB143" i="2" s="1"/>
  <c r="Z143" i="2"/>
  <c r="AA143" i="2"/>
  <c r="U144" i="2"/>
  <c r="V144" i="2"/>
  <c r="AB144" i="2" s="1"/>
  <c r="W144" i="2"/>
  <c r="X144" i="2"/>
  <c r="AA144" i="2" s="1"/>
  <c r="Y144" i="2"/>
  <c r="Z144" i="2"/>
  <c r="AC144" i="2" s="1"/>
  <c r="U145" i="2"/>
  <c r="AA145" i="2" s="1"/>
  <c r="V145" i="2"/>
  <c r="W145" i="2"/>
  <c r="X145" i="2"/>
  <c r="Y145" i="2"/>
  <c r="AB145" i="2" s="1"/>
  <c r="Z145" i="2"/>
  <c r="AC145" i="2"/>
  <c r="U146" i="2"/>
  <c r="V146" i="2"/>
  <c r="W146" i="2"/>
  <c r="X146" i="2"/>
  <c r="Y146" i="2"/>
  <c r="Z146" i="2"/>
  <c r="AC146" i="2" s="1"/>
  <c r="AB146" i="2"/>
  <c r="U147" i="2"/>
  <c r="V147" i="2"/>
  <c r="W147" i="2"/>
  <c r="AC147" i="2" s="1"/>
  <c r="X147" i="2"/>
  <c r="Y147" i="2"/>
  <c r="AB147" i="2" s="1"/>
  <c r="Z147" i="2"/>
  <c r="AA147" i="2"/>
  <c r="U148" i="2"/>
  <c r="V148" i="2"/>
  <c r="AB148" i="2" s="1"/>
  <c r="W148" i="2"/>
  <c r="X148" i="2"/>
  <c r="AA148" i="2" s="1"/>
  <c r="Y148" i="2"/>
  <c r="Z148" i="2"/>
  <c r="AC148" i="2" s="1"/>
  <c r="U149" i="2"/>
  <c r="AA149" i="2" s="1"/>
  <c r="V149" i="2"/>
  <c r="W149" i="2"/>
  <c r="X149" i="2"/>
  <c r="Y149" i="2"/>
  <c r="AB149" i="2" s="1"/>
  <c r="Z149" i="2"/>
  <c r="AC149" i="2"/>
  <c r="U150" i="2"/>
  <c r="V150" i="2"/>
  <c r="W150" i="2"/>
  <c r="X150" i="2"/>
  <c r="AA150" i="2" s="1"/>
  <c r="Y150" i="2"/>
  <c r="Z150" i="2"/>
  <c r="AC150" i="2" s="1"/>
  <c r="AB150" i="2"/>
  <c r="U151" i="2"/>
  <c r="V151" i="2"/>
  <c r="W151" i="2"/>
  <c r="AC151" i="2" s="1"/>
  <c r="X151" i="2"/>
  <c r="Y151" i="2"/>
  <c r="AB151" i="2" s="1"/>
  <c r="Z151" i="2"/>
  <c r="AA151" i="2"/>
  <c r="U152" i="2"/>
  <c r="V152" i="2"/>
  <c r="AB152" i="2" s="1"/>
  <c r="W152" i="2"/>
  <c r="X152" i="2"/>
  <c r="AA152" i="2" s="1"/>
  <c r="Y152" i="2"/>
  <c r="Z152" i="2"/>
  <c r="AC152" i="2" s="1"/>
  <c r="U153" i="2"/>
  <c r="AA153" i="2" s="1"/>
  <c r="V153" i="2"/>
  <c r="W153" i="2"/>
  <c r="X153" i="2"/>
  <c r="Y153" i="2"/>
  <c r="AB153" i="2" s="1"/>
  <c r="Z153" i="2"/>
  <c r="AC153" i="2"/>
  <c r="U154" i="2"/>
  <c r="V154" i="2"/>
  <c r="W154" i="2"/>
  <c r="X154" i="2"/>
  <c r="AA154" i="2" s="1"/>
  <c r="Y154" i="2"/>
  <c r="Z154" i="2"/>
  <c r="AC154" i="2" s="1"/>
  <c r="AB154" i="2"/>
  <c r="U155" i="2"/>
  <c r="V155" i="2"/>
  <c r="W155" i="2"/>
  <c r="AC155" i="2" s="1"/>
  <c r="X155" i="2"/>
  <c r="Y155" i="2"/>
  <c r="AB155" i="2" s="1"/>
  <c r="Z155" i="2"/>
  <c r="AA155" i="2"/>
  <c r="U156" i="2"/>
  <c r="V156" i="2"/>
  <c r="AB156" i="2" s="1"/>
  <c r="W156" i="2"/>
  <c r="X156" i="2"/>
  <c r="AA156" i="2" s="1"/>
  <c r="Y156" i="2"/>
  <c r="Z156" i="2"/>
  <c r="AC156" i="2" s="1"/>
  <c r="U157" i="2"/>
  <c r="AA157" i="2" s="1"/>
  <c r="V157" i="2"/>
  <c r="W157" i="2"/>
  <c r="X157" i="2"/>
  <c r="Y157" i="2"/>
  <c r="AB157" i="2" s="1"/>
  <c r="Z157" i="2"/>
  <c r="AC157" i="2"/>
  <c r="U158" i="2"/>
  <c r="V158" i="2"/>
  <c r="W158" i="2"/>
  <c r="X158" i="2"/>
  <c r="AA158" i="2" s="1"/>
  <c r="Y158" i="2"/>
  <c r="Z158" i="2"/>
  <c r="AC158" i="2" s="1"/>
  <c r="AB158" i="2"/>
  <c r="U159" i="2"/>
  <c r="V159" i="2"/>
  <c r="W159" i="2"/>
  <c r="AC159" i="2" s="1"/>
  <c r="X159" i="2"/>
  <c r="Y159" i="2"/>
  <c r="AB159" i="2" s="1"/>
  <c r="Z159" i="2"/>
  <c r="AA159" i="2"/>
  <c r="U160" i="2"/>
  <c r="V160" i="2"/>
  <c r="AB160" i="2" s="1"/>
  <c r="W160" i="2"/>
  <c r="X160" i="2"/>
  <c r="AA160" i="2" s="1"/>
  <c r="Y160" i="2"/>
  <c r="Z160" i="2"/>
  <c r="AC160" i="2" s="1"/>
  <c r="U161" i="2"/>
  <c r="AA161" i="2" s="1"/>
  <c r="V161" i="2"/>
  <c r="W161" i="2"/>
  <c r="X161" i="2"/>
  <c r="Y161" i="2"/>
  <c r="AB161" i="2" s="1"/>
  <c r="Z161" i="2"/>
  <c r="AC161" i="2"/>
  <c r="U162" i="2"/>
  <c r="V162" i="2"/>
  <c r="AB162" i="2" s="1"/>
  <c r="W162" i="2"/>
  <c r="X162" i="2"/>
  <c r="AA162" i="2" s="1"/>
  <c r="Y162" i="2"/>
  <c r="Z162" i="2"/>
  <c r="AC162" i="2" s="1"/>
  <c r="U163" i="2"/>
  <c r="V163" i="2"/>
  <c r="W163" i="2"/>
  <c r="AC163" i="2" s="1"/>
  <c r="X163" i="2"/>
  <c r="Y163" i="2"/>
  <c r="AB163" i="2" s="1"/>
  <c r="Z163" i="2"/>
  <c r="AA163" i="2"/>
  <c r="U164" i="2"/>
  <c r="V164" i="2"/>
  <c r="AB164" i="2" s="1"/>
  <c r="W164" i="2"/>
  <c r="X164" i="2"/>
  <c r="AA164" i="2" s="1"/>
  <c r="Y164" i="2"/>
  <c r="Z164" i="2"/>
  <c r="AC164" i="2" s="1"/>
  <c r="U165" i="2"/>
  <c r="V165" i="2"/>
  <c r="W165" i="2"/>
  <c r="AC165" i="2" s="1"/>
  <c r="X165" i="2"/>
  <c r="Y165" i="2"/>
  <c r="AB165" i="2" s="1"/>
  <c r="Z165" i="2"/>
  <c r="AA165" i="2"/>
  <c r="U166" i="2"/>
  <c r="V166" i="2"/>
  <c r="W166" i="2"/>
  <c r="X166" i="2"/>
  <c r="AA166" i="2" s="1"/>
  <c r="Y166" i="2"/>
  <c r="Z166" i="2"/>
  <c r="AC166" i="2" s="1"/>
  <c r="AB166" i="2"/>
  <c r="U167" i="2"/>
  <c r="AA167" i="2" s="1"/>
  <c r="V167" i="2"/>
  <c r="W167" i="2"/>
  <c r="X167" i="2"/>
  <c r="Y167" i="2"/>
  <c r="AB167" i="2" s="1"/>
  <c r="Z167" i="2"/>
  <c r="AC167" i="2"/>
  <c r="U168" i="2"/>
  <c r="V168" i="2"/>
  <c r="W168" i="2"/>
  <c r="X168" i="2"/>
  <c r="AA168" i="2" s="1"/>
  <c r="Y168" i="2"/>
  <c r="Z168" i="2"/>
  <c r="AB168" i="2"/>
  <c r="AC168" i="2"/>
  <c r="U169" i="2"/>
  <c r="AA169" i="2" s="1"/>
  <c r="V169" i="2"/>
  <c r="W169" i="2"/>
  <c r="X169" i="2"/>
  <c r="Y169" i="2"/>
  <c r="Z169" i="2"/>
  <c r="AB169" i="2"/>
  <c r="AC169" i="2"/>
  <c r="U170" i="2"/>
  <c r="V170" i="2"/>
  <c r="W170" i="2"/>
  <c r="AC170" i="2" s="1"/>
  <c r="X170" i="2"/>
  <c r="Y170" i="2"/>
  <c r="Z170" i="2"/>
  <c r="AA170" i="2"/>
  <c r="AB170" i="2"/>
  <c r="U171" i="2"/>
  <c r="V171" i="2"/>
  <c r="AB171" i="2" s="1"/>
  <c r="W171" i="2"/>
  <c r="AC171" i="2" s="1"/>
  <c r="X171" i="2"/>
  <c r="Y171" i="2"/>
  <c r="Z171" i="2"/>
  <c r="AA171" i="2"/>
  <c r="U172" i="2"/>
  <c r="AA172" i="2" s="1"/>
  <c r="V172" i="2"/>
  <c r="AB172" i="2" s="1"/>
  <c r="W172" i="2"/>
  <c r="X172" i="2"/>
  <c r="Y172" i="2"/>
  <c r="Z172" i="2"/>
  <c r="AC172" i="2"/>
  <c r="U173" i="2"/>
  <c r="AA173" i="2" s="1"/>
  <c r="V173" i="2"/>
  <c r="W173" i="2"/>
  <c r="X173" i="2"/>
  <c r="Y173" i="2"/>
  <c r="Z173" i="2"/>
  <c r="AB173" i="2"/>
  <c r="AC173" i="2"/>
  <c r="U174" i="2"/>
  <c r="V174" i="2"/>
  <c r="W174" i="2"/>
  <c r="AC174" i="2" s="1"/>
  <c r="X174" i="2"/>
  <c r="Y174" i="2"/>
  <c r="Z174" i="2"/>
  <c r="AA174" i="2"/>
  <c r="AB174" i="2"/>
  <c r="U175" i="2"/>
  <c r="V175" i="2"/>
  <c r="AB175" i="2" s="1"/>
  <c r="W175" i="2"/>
  <c r="AC175" i="2" s="1"/>
  <c r="X175" i="2"/>
  <c r="Y175" i="2"/>
  <c r="Z175" i="2"/>
  <c r="AA175" i="2"/>
  <c r="U176" i="2"/>
  <c r="AA176" i="2" s="1"/>
  <c r="V176" i="2"/>
  <c r="AB176" i="2" s="1"/>
  <c r="W176" i="2"/>
  <c r="X176" i="2"/>
  <c r="Y176" i="2"/>
  <c r="Z176" i="2"/>
  <c r="AC176" i="2"/>
  <c r="U177" i="2"/>
  <c r="AA177" i="2" s="1"/>
  <c r="V177" i="2"/>
  <c r="W177" i="2"/>
  <c r="X177" i="2"/>
  <c r="Y177" i="2"/>
  <c r="Z177" i="2"/>
  <c r="AB177" i="2"/>
  <c r="AC177" i="2"/>
  <c r="U178" i="2"/>
  <c r="V178" i="2"/>
  <c r="W178" i="2"/>
  <c r="AC178" i="2" s="1"/>
  <c r="X178" i="2"/>
  <c r="Y178" i="2"/>
  <c r="Z178" i="2"/>
  <c r="AA178" i="2"/>
  <c r="AB178" i="2"/>
  <c r="U179" i="2"/>
  <c r="V179" i="2"/>
  <c r="AB179" i="2" s="1"/>
  <c r="W179" i="2"/>
  <c r="AC179" i="2" s="1"/>
  <c r="X179" i="2"/>
  <c r="Y179" i="2"/>
  <c r="Z179" i="2"/>
  <c r="AA179" i="2"/>
  <c r="U180" i="2"/>
  <c r="AA180" i="2" s="1"/>
  <c r="V180" i="2"/>
  <c r="AB180" i="2" s="1"/>
  <c r="W180" i="2"/>
  <c r="X180" i="2"/>
  <c r="Y180" i="2"/>
  <c r="Z180" i="2"/>
  <c r="AC180" i="2"/>
  <c r="U181" i="2"/>
  <c r="AA181" i="2" s="1"/>
  <c r="V181" i="2"/>
  <c r="W181" i="2"/>
  <c r="X181" i="2"/>
  <c r="Y181" i="2"/>
  <c r="Z181" i="2"/>
  <c r="AB181" i="2"/>
  <c r="AC181" i="2"/>
  <c r="U182" i="2"/>
  <c r="V182" i="2"/>
  <c r="W182" i="2"/>
  <c r="AC182" i="2" s="1"/>
  <c r="X182" i="2"/>
  <c r="Y182" i="2"/>
  <c r="Z182" i="2"/>
  <c r="AA182" i="2"/>
  <c r="AB182" i="2"/>
  <c r="U183" i="2"/>
  <c r="V183" i="2"/>
  <c r="AB183" i="2" s="1"/>
  <c r="W183" i="2"/>
  <c r="AC183" i="2" s="1"/>
  <c r="X183" i="2"/>
  <c r="Y183" i="2"/>
  <c r="Z183" i="2"/>
  <c r="AA183" i="2"/>
  <c r="U184" i="2"/>
  <c r="AA184" i="2" s="1"/>
  <c r="V184" i="2"/>
  <c r="AB184" i="2" s="1"/>
  <c r="W184" i="2"/>
  <c r="X184" i="2"/>
  <c r="Y184" i="2"/>
  <c r="Z184" i="2"/>
  <c r="AC184" i="2"/>
  <c r="U185" i="2"/>
  <c r="AA185" i="2" s="1"/>
  <c r="V185" i="2"/>
  <c r="W185" i="2"/>
  <c r="X185" i="2"/>
  <c r="Y185" i="2"/>
  <c r="Z185" i="2"/>
  <c r="AB185" i="2"/>
  <c r="AC185" i="2"/>
  <c r="U186" i="2"/>
  <c r="V186" i="2"/>
  <c r="W186" i="2"/>
  <c r="AC186" i="2" s="1"/>
  <c r="X186" i="2"/>
  <c r="Y186" i="2"/>
  <c r="Z186" i="2"/>
  <c r="AA186" i="2"/>
  <c r="AB186" i="2"/>
  <c r="U187" i="2"/>
  <c r="V187" i="2"/>
  <c r="AB187" i="2" s="1"/>
  <c r="W187" i="2"/>
  <c r="AC187" i="2" s="1"/>
  <c r="X187" i="2"/>
  <c r="Y187" i="2"/>
  <c r="Z187" i="2"/>
  <c r="AA187" i="2"/>
  <c r="U188" i="2"/>
  <c r="AA188" i="2" s="1"/>
  <c r="V188" i="2"/>
  <c r="AB188" i="2" s="1"/>
  <c r="W188" i="2"/>
  <c r="X188" i="2"/>
  <c r="Y188" i="2"/>
  <c r="Z188" i="2"/>
  <c r="AC188" i="2"/>
  <c r="U189" i="2"/>
  <c r="AA189" i="2" s="1"/>
  <c r="V189" i="2"/>
  <c r="W189" i="2"/>
  <c r="X189" i="2"/>
  <c r="Y189" i="2"/>
  <c r="Z189" i="2"/>
  <c r="AB189" i="2"/>
  <c r="AC189" i="2"/>
  <c r="U190" i="2"/>
  <c r="V190" i="2"/>
  <c r="W190" i="2"/>
  <c r="AC190" i="2" s="1"/>
  <c r="X190" i="2"/>
  <c r="Y190" i="2"/>
  <c r="Z190" i="2"/>
  <c r="AA190" i="2"/>
  <c r="AB190" i="2"/>
  <c r="U191" i="2"/>
  <c r="V191" i="2"/>
  <c r="AB191" i="2" s="1"/>
  <c r="W191" i="2"/>
  <c r="AC191" i="2" s="1"/>
  <c r="X191" i="2"/>
  <c r="Y191" i="2"/>
  <c r="Z191" i="2"/>
  <c r="AA191" i="2"/>
  <c r="U192" i="2"/>
  <c r="AA192" i="2" s="1"/>
  <c r="V192" i="2"/>
  <c r="AB192" i="2" s="1"/>
  <c r="W192" i="2"/>
  <c r="X192" i="2"/>
  <c r="Y192" i="2"/>
  <c r="Z192" i="2"/>
  <c r="AC192" i="2"/>
  <c r="U193" i="2"/>
  <c r="AA193" i="2" s="1"/>
  <c r="V193" i="2"/>
  <c r="W193" i="2"/>
  <c r="X193" i="2"/>
  <c r="Y193" i="2"/>
  <c r="Z193" i="2"/>
  <c r="AB193" i="2"/>
  <c r="AC193" i="2"/>
  <c r="U194" i="2"/>
  <c r="AA194" i="2" s="1"/>
  <c r="V194" i="2"/>
  <c r="AB194" i="2" s="1"/>
  <c r="W194" i="2"/>
  <c r="X194" i="2"/>
  <c r="Y194" i="2"/>
  <c r="Z194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F12" i="2"/>
  <c r="G12" i="2"/>
  <c r="H12" i="2"/>
  <c r="I12" i="2"/>
  <c r="J12" i="2"/>
  <c r="K12" i="2"/>
  <c r="L12" i="2"/>
  <c r="M12" i="2"/>
  <c r="N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H95" i="2"/>
  <c r="I95" i="2"/>
  <c r="J95" i="2"/>
  <c r="K95" i="2"/>
  <c r="L95" i="2"/>
  <c r="M95" i="2"/>
  <c r="O95" i="2"/>
  <c r="P95" i="2"/>
  <c r="E96" i="2"/>
  <c r="N96" i="2" s="1"/>
  <c r="F96" i="2"/>
  <c r="G96" i="2"/>
  <c r="H96" i="2"/>
  <c r="I96" i="2"/>
  <c r="J96" i="2"/>
  <c r="K96" i="2"/>
  <c r="L96" i="2"/>
  <c r="M96" i="2"/>
  <c r="O96" i="2"/>
  <c r="P96" i="2"/>
  <c r="E97" i="2"/>
  <c r="N97" i="2" s="1"/>
  <c r="F97" i="2"/>
  <c r="G97" i="2"/>
  <c r="H97" i="2"/>
  <c r="I97" i="2"/>
  <c r="J97" i="2"/>
  <c r="K97" i="2"/>
  <c r="L97" i="2"/>
  <c r="M97" i="2"/>
  <c r="O97" i="2"/>
  <c r="P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P141" i="2" s="1"/>
  <c r="H141" i="2"/>
  <c r="I141" i="2"/>
  <c r="J141" i="2"/>
  <c r="K141" i="2"/>
  <c r="L141" i="2"/>
  <c r="M141" i="2"/>
  <c r="O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P145" i="2" s="1"/>
  <c r="H145" i="2"/>
  <c r="I145" i="2"/>
  <c r="J145" i="2"/>
  <c r="K145" i="2"/>
  <c r="L145" i="2"/>
  <c r="M145" i="2"/>
  <c r="O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P149" i="2" s="1"/>
  <c r="H149" i="2"/>
  <c r="I149" i="2"/>
  <c r="J149" i="2"/>
  <c r="K149" i="2"/>
  <c r="L149" i="2"/>
  <c r="M149" i="2"/>
  <c r="O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P153" i="2" s="1"/>
  <c r="H153" i="2"/>
  <c r="I153" i="2"/>
  <c r="J153" i="2"/>
  <c r="K153" i="2"/>
  <c r="L153" i="2"/>
  <c r="M153" i="2"/>
  <c r="O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P155" i="2" s="1"/>
  <c r="H155" i="2"/>
  <c r="I155" i="2"/>
  <c r="J155" i="2"/>
  <c r="K155" i="2"/>
  <c r="L155" i="2"/>
  <c r="M155" i="2"/>
  <c r="O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P157" i="2" s="1"/>
  <c r="H157" i="2"/>
  <c r="I157" i="2"/>
  <c r="J157" i="2"/>
  <c r="K157" i="2"/>
  <c r="L157" i="2"/>
  <c r="M157" i="2"/>
  <c r="O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P159" i="2" s="1"/>
  <c r="H159" i="2"/>
  <c r="I159" i="2"/>
  <c r="J159" i="2"/>
  <c r="K159" i="2"/>
  <c r="L159" i="2"/>
  <c r="M159" i="2"/>
  <c r="O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P161" i="2" s="1"/>
  <c r="H161" i="2"/>
  <c r="I161" i="2"/>
  <c r="J161" i="2"/>
  <c r="K161" i="2"/>
  <c r="L161" i="2"/>
  <c r="M161" i="2"/>
  <c r="O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P163" i="2" s="1"/>
  <c r="H163" i="2"/>
  <c r="I163" i="2"/>
  <c r="J163" i="2"/>
  <c r="K163" i="2"/>
  <c r="L163" i="2"/>
  <c r="M163" i="2"/>
  <c r="O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P165" i="2" s="1"/>
  <c r="H165" i="2"/>
  <c r="I165" i="2"/>
  <c r="J165" i="2"/>
  <c r="K165" i="2"/>
  <c r="L165" i="2"/>
  <c r="M165" i="2"/>
  <c r="O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P167" i="2" s="1"/>
  <c r="H167" i="2"/>
  <c r="I167" i="2"/>
  <c r="J167" i="2"/>
  <c r="K167" i="2"/>
  <c r="L167" i="2"/>
  <c r="M167" i="2"/>
  <c r="O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P169" i="2" s="1"/>
  <c r="H169" i="2"/>
  <c r="I169" i="2"/>
  <c r="J169" i="2"/>
  <c r="K169" i="2"/>
  <c r="L169" i="2"/>
  <c r="M169" i="2"/>
  <c r="O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P171" i="2" s="1"/>
  <c r="H171" i="2"/>
  <c r="I171" i="2"/>
  <c r="J171" i="2"/>
  <c r="K171" i="2"/>
  <c r="L171" i="2"/>
  <c r="M171" i="2"/>
  <c r="O171" i="2"/>
  <c r="E172" i="2"/>
  <c r="N172" i="2" s="1"/>
  <c r="F172" i="2"/>
  <c r="G172" i="2"/>
  <c r="P172" i="2" s="1"/>
  <c r="H172" i="2"/>
  <c r="I172" i="2"/>
  <c r="J172" i="2"/>
  <c r="K172" i="2"/>
  <c r="L172" i="2"/>
  <c r="M172" i="2"/>
  <c r="O172" i="2"/>
  <c r="E173" i="2"/>
  <c r="N173" i="2" s="1"/>
  <c r="F173" i="2"/>
  <c r="G173" i="2"/>
  <c r="P173" i="2" s="1"/>
  <c r="H173" i="2"/>
  <c r="I173" i="2"/>
  <c r="J173" i="2"/>
  <c r="K173" i="2"/>
  <c r="L173" i="2"/>
  <c r="M173" i="2"/>
  <c r="O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P175" i="2" s="1"/>
  <c r="H175" i="2"/>
  <c r="I175" i="2"/>
  <c r="J175" i="2"/>
  <c r="K175" i="2"/>
  <c r="L175" i="2"/>
  <c r="M175" i="2"/>
  <c r="O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P177" i="2" s="1"/>
  <c r="H177" i="2"/>
  <c r="I177" i="2"/>
  <c r="J177" i="2"/>
  <c r="K177" i="2"/>
  <c r="L177" i="2"/>
  <c r="M177" i="2"/>
  <c r="O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E179" i="2"/>
  <c r="N179" i="2" s="1"/>
  <c r="F179" i="2"/>
  <c r="G179" i="2"/>
  <c r="P179" i="2" s="1"/>
  <c r="H179" i="2"/>
  <c r="I179" i="2"/>
  <c r="J179" i="2"/>
  <c r="K179" i="2"/>
  <c r="L179" i="2"/>
  <c r="M179" i="2"/>
  <c r="O179" i="2"/>
  <c r="E180" i="2"/>
  <c r="N180" i="2" s="1"/>
  <c r="F180" i="2"/>
  <c r="G180" i="2"/>
  <c r="P180" i="2" s="1"/>
  <c r="H180" i="2"/>
  <c r="I180" i="2"/>
  <c r="J180" i="2"/>
  <c r="K180" i="2"/>
  <c r="L180" i="2"/>
  <c r="M180" i="2"/>
  <c r="O180" i="2"/>
  <c r="E181" i="2"/>
  <c r="N181" i="2" s="1"/>
  <c r="F181" i="2"/>
  <c r="G181" i="2"/>
  <c r="P181" i="2" s="1"/>
  <c r="H181" i="2"/>
  <c r="I181" i="2"/>
  <c r="J181" i="2"/>
  <c r="K181" i="2"/>
  <c r="L181" i="2"/>
  <c r="M181" i="2"/>
  <c r="O181" i="2"/>
  <c r="E182" i="2"/>
  <c r="N182" i="2" s="1"/>
  <c r="F182" i="2"/>
  <c r="G182" i="2"/>
  <c r="H182" i="2"/>
  <c r="I182" i="2"/>
  <c r="J182" i="2"/>
  <c r="K182" i="2"/>
  <c r="L182" i="2"/>
  <c r="M182" i="2"/>
  <c r="O182" i="2"/>
  <c r="P182" i="2"/>
  <c r="E183" i="2"/>
  <c r="F183" i="2"/>
  <c r="O183" i="2" s="1"/>
  <c r="G183" i="2"/>
  <c r="H183" i="2"/>
  <c r="I183" i="2"/>
  <c r="J183" i="2"/>
  <c r="K183" i="2"/>
  <c r="L183" i="2"/>
  <c r="M183" i="2"/>
  <c r="N183" i="2"/>
  <c r="P183" i="2"/>
  <c r="E184" i="2"/>
  <c r="F184" i="2"/>
  <c r="O184" i="2" s="1"/>
  <c r="G184" i="2"/>
  <c r="H184" i="2"/>
  <c r="I184" i="2"/>
  <c r="J184" i="2"/>
  <c r="K184" i="2"/>
  <c r="L184" i="2"/>
  <c r="M184" i="2"/>
  <c r="N184" i="2"/>
  <c r="P184" i="2"/>
  <c r="E185" i="2"/>
  <c r="F185" i="2"/>
  <c r="O185" i="2" s="1"/>
  <c r="G185" i="2"/>
  <c r="H185" i="2"/>
  <c r="I185" i="2"/>
  <c r="J185" i="2"/>
  <c r="K185" i="2"/>
  <c r="L185" i="2"/>
  <c r="M185" i="2"/>
  <c r="N185" i="2"/>
  <c r="P185" i="2"/>
  <c r="E186" i="2"/>
  <c r="F186" i="2"/>
  <c r="O186" i="2" s="1"/>
  <c r="G186" i="2"/>
  <c r="H186" i="2"/>
  <c r="I186" i="2"/>
  <c r="J186" i="2"/>
  <c r="K186" i="2"/>
  <c r="L186" i="2"/>
  <c r="M186" i="2"/>
  <c r="N186" i="2"/>
  <c r="P186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F190" i="2"/>
  <c r="O190" i="2" s="1"/>
  <c r="G190" i="2"/>
  <c r="H190" i="2"/>
  <c r="I190" i="2"/>
  <c r="J190" i="2"/>
  <c r="K190" i="2"/>
  <c r="L190" i="2"/>
  <c r="M190" i="2"/>
  <c r="N190" i="2"/>
  <c r="P190" i="2"/>
  <c r="E191" i="2"/>
  <c r="F191" i="2"/>
  <c r="O191" i="2" s="1"/>
  <c r="G191" i="2"/>
  <c r="H191" i="2"/>
  <c r="I191" i="2"/>
  <c r="J191" i="2"/>
  <c r="K191" i="2"/>
  <c r="L191" i="2"/>
  <c r="M191" i="2"/>
  <c r="N191" i="2"/>
  <c r="P191" i="2"/>
  <c r="E192" i="2"/>
  <c r="F192" i="2"/>
  <c r="O192" i="2" s="1"/>
  <c r="G192" i="2"/>
  <c r="H192" i="2"/>
  <c r="I192" i="2"/>
  <c r="J192" i="2"/>
  <c r="K192" i="2"/>
  <c r="L192" i="2"/>
  <c r="M192" i="2"/>
  <c r="N192" i="2"/>
  <c r="P192" i="2"/>
  <c r="E193" i="2"/>
  <c r="F193" i="2"/>
  <c r="O193" i="2" s="1"/>
  <c r="G193" i="2"/>
  <c r="H193" i="2"/>
  <c r="I193" i="2"/>
  <c r="J193" i="2"/>
  <c r="K193" i="2"/>
  <c r="L193" i="2"/>
  <c r="M193" i="2"/>
  <c r="N193" i="2"/>
  <c r="P193" i="2"/>
  <c r="E194" i="2"/>
  <c r="F194" i="2"/>
  <c r="O194" i="2" s="1"/>
  <c r="G194" i="2"/>
  <c r="H194" i="2"/>
  <c r="I194" i="2"/>
  <c r="J194" i="2"/>
  <c r="K194" i="2"/>
  <c r="L194" i="2"/>
  <c r="M194" i="2"/>
  <c r="N194" i="2"/>
  <c r="P19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AC194" i="2" l="1"/>
  <c r="AA146" i="2"/>
  <c r="AB137" i="2"/>
  <c r="AC132" i="2"/>
  <c r="AA130" i="2"/>
  <c r="AB121" i="2"/>
  <c r="AB141" i="2"/>
  <c r="AC136" i="2"/>
  <c r="AA134" i="2"/>
  <c r="AB125" i="2"/>
  <c r="AC120" i="2"/>
  <c r="AA118" i="2"/>
  <c r="AC140" i="2"/>
  <c r="AA138" i="2"/>
  <c r="AB129" i="2"/>
  <c r="AC124" i="2"/>
  <c r="AA122" i="2"/>
  <c r="AB116" i="2"/>
  <c r="AA113" i="2"/>
  <c r="AC111" i="2"/>
  <c r="AB108" i="2"/>
  <c r="AA105" i="2"/>
  <c r="AC103" i="2"/>
  <c r="AB100" i="2"/>
  <c r="AA97" i="2"/>
  <c r="AC95" i="2"/>
  <c r="AB92" i="2"/>
  <c r="AA89" i="2"/>
  <c r="AC87" i="2"/>
  <c r="AB84" i="2"/>
  <c r="AA81" i="2"/>
  <c r="AC79" i="2"/>
  <c r="AB76" i="2"/>
  <c r="AA73" i="2"/>
  <c r="AC71" i="2"/>
  <c r="AB68" i="2"/>
  <c r="AA65" i="2"/>
  <c r="AC63" i="2"/>
  <c r="AB60" i="2"/>
  <c r="AA57" i="2"/>
  <c r="AC55" i="2"/>
  <c r="AB52" i="2"/>
  <c r="AA49" i="2"/>
  <c r="AC47" i="2"/>
  <c r="AB44" i="2"/>
  <c r="AA41" i="2"/>
  <c r="AC39" i="2"/>
  <c r="AB36" i="2"/>
  <c r="AA33" i="2"/>
  <c r="AC31" i="2"/>
  <c r="AB28" i="2"/>
  <c r="AA25" i="2"/>
  <c r="AC23" i="2"/>
  <c r="AB20" i="2"/>
  <c r="AA17" i="2"/>
  <c r="AC15" i="2"/>
  <c r="AB12" i="2"/>
  <c r="AA9" i="2"/>
  <c r="AA117" i="2"/>
  <c r="AC115" i="2"/>
  <c r="AB112" i="2"/>
  <c r="AA109" i="2"/>
  <c r="AC107" i="2"/>
  <c r="AB104" i="2"/>
  <c r="AA101" i="2"/>
  <c r="AC99" i="2"/>
  <c r="AB96" i="2"/>
  <c r="AA93" i="2"/>
  <c r="AC91" i="2"/>
  <c r="AB88" i="2"/>
  <c r="AA85" i="2"/>
  <c r="AC83" i="2"/>
  <c r="AB80" i="2"/>
  <c r="AA77" i="2"/>
  <c r="AC75" i="2"/>
  <c r="AB72" i="2"/>
  <c r="AA69" i="2"/>
  <c r="AC67" i="2"/>
  <c r="AB64" i="2"/>
  <c r="AA61" i="2"/>
  <c r="AC59" i="2"/>
  <c r="AB56" i="2"/>
  <c r="AA53" i="2"/>
  <c r="AC51" i="2"/>
  <c r="AB48" i="2"/>
  <c r="AA45" i="2"/>
  <c r="AC43" i="2"/>
  <c r="AB40" i="2"/>
  <c r="AA37" i="2"/>
  <c r="AC35" i="2"/>
  <c r="AB32" i="2"/>
  <c r="AA29" i="2"/>
  <c r="AC27" i="2"/>
  <c r="AB24" i="2"/>
  <c r="AA21" i="2"/>
  <c r="AC19" i="2"/>
  <c r="AB16" i="2"/>
  <c r="AA13" i="2"/>
  <c r="AC11" i="2"/>
  <c r="AB8" i="2"/>
  <c r="U4" i="2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D4" i="2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F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L946" i="11"/>
  <c r="N942" i="11"/>
  <c r="N936" i="11"/>
  <c r="L932" i="11"/>
  <c r="L930" i="11"/>
  <c r="N920" i="11"/>
  <c r="N919" i="11"/>
  <c r="N916" i="11"/>
  <c r="N914" i="11"/>
  <c r="L914" i="11"/>
  <c r="L910" i="11"/>
  <c r="K906" i="11"/>
  <c r="N904" i="11"/>
  <c r="N899" i="11"/>
  <c r="N893" i="11"/>
  <c r="L882" i="11"/>
  <c r="K869" i="11"/>
  <c r="N862" i="11"/>
  <c r="M860" i="11"/>
  <c r="L856" i="11"/>
  <c r="M845" i="11"/>
  <c r="N836" i="11"/>
  <c r="M987" i="11"/>
  <c r="L956" i="11"/>
  <c r="N954" i="11"/>
  <c r="N950" i="11"/>
  <c r="L950" i="11"/>
  <c r="L944" i="11"/>
  <c r="N943" i="11"/>
  <c r="N940" i="11"/>
  <c r="N938" i="11"/>
  <c r="L938" i="11"/>
  <c r="N934" i="11"/>
  <c r="N929" i="11"/>
  <c r="N928" i="11"/>
  <c r="N927" i="11"/>
  <c r="N924" i="11"/>
  <c r="L924" i="11"/>
  <c r="L922" i="11"/>
  <c r="N918" i="11"/>
  <c r="N912" i="11"/>
  <c r="L912" i="11"/>
  <c r="M909" i="11"/>
  <c r="L902" i="11"/>
  <c r="L897" i="11"/>
  <c r="N891" i="11"/>
  <c r="L891" i="11"/>
  <c r="M867" i="11"/>
  <c r="N865" i="11"/>
  <c r="L860" i="11"/>
  <c r="L846" i="11"/>
  <c r="N838" i="11"/>
  <c r="K835" i="11"/>
  <c r="L826" i="11"/>
  <c r="N820" i="11"/>
  <c r="E869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K1001" i="11" l="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I801" i="11" s="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H945" i="11" s="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E917" i="11" s="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D967" i="4" s="1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I413" i="11" s="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H913" i="11"/>
  <c r="H903" i="11"/>
  <c r="E899" i="11"/>
  <c r="F899" i="11"/>
  <c r="H899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F929" i="11"/>
  <c r="J929" i="11" s="1"/>
  <c r="H918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8" i="11"/>
  <c r="H912" i="11"/>
  <c r="E909" i="11"/>
  <c r="H907" i="11"/>
  <c r="H904" i="11"/>
  <c r="F904" i="11"/>
  <c r="E904" i="11"/>
  <c r="E882" i="11"/>
  <c r="H882" i="11"/>
  <c r="F882" i="11"/>
  <c r="E876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8" i="11"/>
  <c r="E896" i="11"/>
  <c r="H896" i="11"/>
  <c r="H892" i="11"/>
  <c r="E881" i="11"/>
  <c r="E868" i="11"/>
  <c r="H868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E812" i="4" s="1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F916" i="4" s="1"/>
  <c r="H916" i="4"/>
  <c r="K915" i="4"/>
  <c r="AR915" i="4"/>
  <c r="K914" i="4"/>
  <c r="D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E902" i="4" s="1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G887" i="4" s="1"/>
  <c r="H887" i="4"/>
  <c r="K886" i="4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N873" i="4" s="1"/>
  <c r="R873" i="4" s="1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D981" i="4" s="1"/>
  <c r="AR981" i="4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D909" i="4" s="1"/>
  <c r="AR909" i="4"/>
  <c r="H909" i="4"/>
  <c r="L906" i="4"/>
  <c r="P906" i="4" s="1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985" i="4"/>
  <c r="R985" i="4" s="1"/>
  <c r="N59" i="4"/>
  <c r="J979" i="4"/>
  <c r="M979" i="4"/>
  <c r="N979" i="4" s="1"/>
  <c r="R979" i="4" s="1"/>
  <c r="D956" i="4"/>
  <c r="E941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J587" i="11" s="1"/>
  <c r="K587" i="11" s="1"/>
  <c r="M587" i="11" s="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I759" i="11"/>
  <c r="J75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D880" i="4"/>
  <c r="F880" i="4"/>
  <c r="F888" i="4"/>
  <c r="D888" i="4"/>
  <c r="F979" i="4"/>
  <c r="D959" i="4"/>
  <c r="R928" i="4"/>
  <c r="F975" i="4"/>
  <c r="E975" i="4"/>
  <c r="G975" i="4"/>
  <c r="G880" i="4"/>
  <c r="G961" i="4"/>
  <c r="F961" i="4"/>
  <c r="D961" i="4"/>
  <c r="F995" i="4"/>
  <c r="F812" i="4"/>
  <c r="D812" i="4"/>
  <c r="E959" i="4"/>
  <c r="F878" i="4"/>
  <c r="G886" i="4"/>
  <c r="G894" i="4"/>
  <c r="E894" i="4"/>
  <c r="F930" i="4"/>
  <c r="D930" i="4"/>
  <c r="F904" i="4"/>
  <c r="E904" i="4"/>
  <c r="E967" i="4"/>
  <c r="F967" i="4"/>
  <c r="G909" i="4"/>
  <c r="F917" i="4"/>
  <c r="G917" i="4"/>
  <c r="E943" i="4"/>
  <c r="D943" i="4"/>
  <c r="G958" i="4"/>
  <c r="F958" i="4"/>
  <c r="E958" i="4"/>
  <c r="D984" i="4"/>
  <c r="F984" i="4"/>
  <c r="R910" i="4"/>
  <c r="R789" i="4"/>
  <c r="N736" i="4"/>
  <c r="R736" i="4" s="1"/>
  <c r="P736" i="4"/>
  <c r="N870" i="4"/>
  <c r="S870" i="4" s="1"/>
  <c r="N878" i="4"/>
  <c r="E878" i="4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U985" i="4" s="1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L889" i="4"/>
  <c r="P889" i="4" s="1"/>
  <c r="I889" i="4"/>
  <c r="N888" i="4"/>
  <c r="R888" i="4" s="1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J816" i="4"/>
  <c r="N813" i="4"/>
  <c r="R813" i="4" s="1"/>
  <c r="N812" i="4"/>
  <c r="R812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F118" i="5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T630" i="4" s="1"/>
  <c r="Q638" i="4"/>
  <c r="T638" i="4" s="1"/>
  <c r="Q650" i="4"/>
  <c r="N666" i="4"/>
  <c r="R666" i="4" s="1"/>
  <c r="N67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E887" i="4"/>
  <c r="D991" i="4"/>
  <c r="E991" i="4"/>
  <c r="G991" i="4"/>
  <c r="F903" i="4"/>
  <c r="D903" i="4"/>
  <c r="G903" i="4"/>
  <c r="G941" i="4"/>
  <c r="F883" i="4"/>
  <c r="G978" i="4"/>
  <c r="G944" i="4"/>
  <c r="D970" i="4"/>
  <c r="F970" i="4"/>
  <c r="E970" i="4"/>
  <c r="F994" i="4"/>
  <c r="G994" i="4"/>
  <c r="E994" i="4"/>
  <c r="D962" i="4"/>
  <c r="F962" i="4"/>
  <c r="E962" i="4"/>
  <c r="D998" i="4"/>
  <c r="F954" i="4"/>
  <c r="F936" i="4"/>
  <c r="D936" i="4"/>
  <c r="E936" i="4"/>
  <c r="F882" i="4"/>
  <c r="D882" i="4"/>
  <c r="E882" i="4"/>
  <c r="F948" i="4"/>
  <c r="E948" i="4"/>
  <c r="F938" i="4"/>
  <c r="G938" i="4"/>
  <c r="E875" i="4"/>
  <c r="D875" i="4"/>
  <c r="F920" i="4"/>
  <c r="D920" i="4"/>
  <c r="D996" i="4"/>
  <c r="D924" i="4"/>
  <c r="F924" i="4"/>
  <c r="E924" i="4"/>
  <c r="D992" i="4"/>
  <c r="F992" i="4"/>
  <c r="E992" i="4"/>
  <c r="E981" i="4"/>
  <c r="F981" i="4"/>
  <c r="G981" i="4"/>
  <c r="E977" i="4"/>
  <c r="F914" i="4"/>
  <c r="E914" i="4"/>
  <c r="E913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D871" i="4"/>
  <c r="G871" i="4"/>
  <c r="G915" i="4"/>
  <c r="F915" i="4"/>
  <c r="D883" i="4"/>
  <c r="D994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F890" i="4"/>
  <c r="D906" i="4"/>
  <c r="E906" i="4"/>
  <c r="F881" i="4"/>
  <c r="F913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G136" i="5"/>
  <c r="Q698" i="4"/>
  <c r="Q714" i="4"/>
  <c r="P714" i="4"/>
  <c r="E71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72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68" i="4"/>
  <c r="T993" i="4"/>
  <c r="P954" i="4"/>
  <c r="P916" i="4"/>
  <c r="N826" i="4"/>
  <c r="R826" i="4" s="1"/>
  <c r="R770" i="4"/>
  <c r="P764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S806" i="4" s="1"/>
  <c r="Q838" i="4"/>
  <c r="P838" i="4"/>
  <c r="Q922" i="4"/>
  <c r="N922" i="4"/>
  <c r="R922" i="4" s="1"/>
  <c r="P922" i="4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T912" i="4" s="1"/>
  <c r="V912" i="4" s="1"/>
  <c r="Q822" i="4"/>
  <c r="P822" i="4"/>
  <c r="Q834" i="4"/>
  <c r="T834" i="4" s="1"/>
  <c r="P834" i="4"/>
  <c r="Q882" i="4"/>
  <c r="E47" i="5"/>
  <c r="I47" i="5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2" i="4"/>
  <c r="R992" i="4" s="1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N982" i="4"/>
  <c r="P982" i="4"/>
  <c r="N980" i="4"/>
  <c r="P980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4" i="4"/>
  <c r="P891" i="4"/>
  <c r="N891" i="4"/>
  <c r="Q880" i="4"/>
  <c r="Q879" i="4"/>
  <c r="N879" i="4"/>
  <c r="R879" i="4" s="1"/>
  <c r="Q878" i="4"/>
  <c r="T878" i="4" s="1"/>
  <c r="Q876" i="4"/>
  <c r="P875" i="4"/>
  <c r="N875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69" i="5"/>
  <c r="I75" i="5"/>
  <c r="I83" i="5"/>
  <c r="E83" i="5"/>
  <c r="I85" i="5"/>
  <c r="I101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39" i="4"/>
  <c r="R939" i="4" s="1"/>
  <c r="Q935" i="4"/>
  <c r="P935" i="4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D158" i="5"/>
  <c r="G158" i="5" s="1"/>
  <c r="D155" i="5"/>
  <c r="F155" i="5" s="1"/>
  <c r="D154" i="5"/>
  <c r="I154" i="5" s="1"/>
  <c r="I152" i="5"/>
  <c r="D151" i="5"/>
  <c r="F151" i="5" s="1"/>
  <c r="D150" i="5"/>
  <c r="G150" i="5" s="1"/>
  <c r="D148" i="5"/>
  <c r="G148" i="5" s="1"/>
  <c r="D147" i="5"/>
  <c r="F147" i="5" s="1"/>
  <c r="E142" i="5"/>
  <c r="E140" i="5"/>
  <c r="E136" i="5"/>
  <c r="E131" i="5"/>
  <c r="E124" i="5"/>
  <c r="E115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20" i="5" l="1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T890" i="4" s="1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J894" i="11" s="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I875" i="11" s="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I867" i="11" s="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J973" i="11" s="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H933" i="11"/>
  <c r="F933" i="1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J923" i="11" s="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I874" i="11" s="1"/>
  <c r="F874" i="11"/>
  <c r="E874" i="11"/>
  <c r="H970" i="11"/>
  <c r="F970" i="11"/>
  <c r="I970" i="11" s="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V547" i="4" s="1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V586" i="4" s="1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I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3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J876" i="11"/>
  <c r="I876" i="11"/>
  <c r="J882" i="11"/>
  <c r="I882" i="11"/>
  <c r="J904" i="11"/>
  <c r="I904" i="11"/>
  <c r="J967" i="11"/>
  <c r="I967" i="11"/>
  <c r="I968" i="11"/>
  <c r="J974" i="11"/>
  <c r="I974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V656" i="4"/>
  <c r="W656" i="4" s="1"/>
  <c r="X656" i="4" s="1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V873" i="4" s="1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562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S557" i="4"/>
  <c r="U557" i="4" s="1"/>
  <c r="S861" i="4"/>
  <c r="U861" i="4" s="1"/>
  <c r="S120" i="4"/>
  <c r="V120" i="4" s="1"/>
  <c r="S888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V959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U80" i="4"/>
  <c r="V638" i="4"/>
  <c r="W638" i="4" s="1"/>
  <c r="R978" i="4"/>
  <c r="T978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U986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W517" i="4" s="1"/>
  <c r="S167" i="4"/>
  <c r="S716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86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S431" i="4"/>
  <c r="U431" i="4" s="1"/>
  <c r="S457" i="4"/>
  <c r="S551" i="4"/>
  <c r="R618" i="4"/>
  <c r="S618" i="4"/>
  <c r="V643" i="4"/>
  <c r="S743" i="4"/>
  <c r="S775" i="4"/>
  <c r="R940" i="4"/>
  <c r="U699" i="4"/>
  <c r="R934" i="4"/>
  <c r="U954" i="4"/>
  <c r="T991" i="4"/>
  <c r="U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8" i="4" l="1"/>
  <c r="U907" i="4"/>
  <c r="V951" i="4"/>
  <c r="V334" i="4"/>
  <c r="W334" i="4" s="1"/>
  <c r="X334" i="4" s="1"/>
  <c r="V553" i="4"/>
  <c r="W553" i="4" s="1"/>
  <c r="X553" i="4" s="1"/>
  <c r="Y553" i="4" s="1"/>
  <c r="V401" i="4"/>
  <c r="V798" i="4"/>
  <c r="U802" i="4"/>
  <c r="T974" i="4"/>
  <c r="V913" i="4"/>
  <c r="J915" i="11"/>
  <c r="I889" i="11"/>
  <c r="I962" i="11"/>
  <c r="T948" i="4"/>
  <c r="V447" i="4"/>
  <c r="T942" i="4"/>
  <c r="V546" i="4"/>
  <c r="W546" i="4" s="1"/>
  <c r="T446" i="4"/>
  <c r="V530" i="4"/>
  <c r="K83" i="11"/>
  <c r="M83" i="11" s="1"/>
  <c r="V234" i="4"/>
  <c r="V691" i="4"/>
  <c r="W691" i="4" s="1"/>
  <c r="X691" i="4" s="1"/>
  <c r="V931" i="4"/>
  <c r="V614" i="4"/>
  <c r="V531" i="4"/>
  <c r="V610" i="4"/>
  <c r="W610" i="4" s="1"/>
  <c r="X610" i="4" s="1"/>
  <c r="Y610" i="4" s="1"/>
  <c r="J881" i="11"/>
  <c r="I901" i="11"/>
  <c r="I847" i="11"/>
  <c r="T886" i="4"/>
  <c r="V896" i="4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AI378" i="4" s="1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Z983" i="4" s="1"/>
  <c r="V464" i="4"/>
  <c r="V779" i="4"/>
  <c r="W779" i="4" s="1"/>
  <c r="X779" i="4" s="1"/>
  <c r="V641" i="4"/>
  <c r="S942" i="4"/>
  <c r="U942" i="4" s="1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Y985" i="4"/>
  <c r="AF985" i="4" s="1"/>
  <c r="X985" i="4"/>
  <c r="K172" i="11"/>
  <c r="M172" i="11" s="1"/>
  <c r="L101" i="11"/>
  <c r="N101" i="11" s="1"/>
  <c r="V538" i="4"/>
  <c r="W538" i="4" s="1"/>
  <c r="V823" i="4"/>
  <c r="V968" i="4"/>
  <c r="V483" i="4"/>
  <c r="V784" i="4"/>
  <c r="W784" i="4" s="1"/>
  <c r="X784" i="4" s="1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V960" i="4"/>
  <c r="W960" i="4" s="1"/>
  <c r="V662" i="4"/>
  <c r="Y944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V458" i="4"/>
  <c r="W458" i="4" s="1"/>
  <c r="X458" i="4" s="1"/>
  <c r="Y458" i="4" s="1"/>
  <c r="V445" i="4"/>
  <c r="AF912" i="4"/>
  <c r="V51" i="4"/>
  <c r="W51" i="4" s="1"/>
  <c r="X51" i="4" s="1"/>
  <c r="Y51" i="4" s="1"/>
  <c r="V989" i="4"/>
  <c r="W989" i="4" s="1"/>
  <c r="Y989" i="4" s="1"/>
  <c r="AI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AD928" i="4" s="1"/>
  <c r="V635" i="4"/>
  <c r="V981" i="4"/>
  <c r="W981" i="4" s="1"/>
  <c r="V768" i="4"/>
  <c r="T972" i="4"/>
  <c r="V972" i="4" s="1"/>
  <c r="W972" i="4" s="1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Y983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43" i="4" s="1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88" i="4"/>
  <c r="Y888" i="4" s="1"/>
  <c r="W812" i="4"/>
  <c r="W168" i="4"/>
  <c r="X168" i="4" s="1"/>
  <c r="V150" i="4"/>
  <c r="W66" i="4"/>
  <c r="X66" i="4" s="1"/>
  <c r="Y66" i="4" s="1"/>
  <c r="V56" i="4"/>
  <c r="W139" i="4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71" i="4"/>
  <c r="X71" i="4" s="1"/>
  <c r="W905" i="4"/>
  <c r="Y905" i="4" s="1"/>
  <c r="W179" i="4"/>
  <c r="X179" i="4" s="1"/>
  <c r="Y179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84" i="4"/>
  <c r="X984" i="4" s="1"/>
  <c r="W959" i="4"/>
  <c r="X959" i="4" s="1"/>
  <c r="W951" i="4"/>
  <c r="W857" i="4"/>
  <c r="X857" i="4" s="1"/>
  <c r="R936" i="4"/>
  <c r="S936" i="4"/>
  <c r="T930" i="4"/>
  <c r="S909" i="4"/>
  <c r="V903" i="4"/>
  <c r="W903" i="4" s="1"/>
  <c r="S930" i="4"/>
  <c r="U930" i="4" s="1"/>
  <c r="W386" i="4"/>
  <c r="X386" i="4" s="1"/>
  <c r="Y386" i="4" s="1"/>
  <c r="V359" i="4"/>
  <c r="W931" i="4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S957" i="4"/>
  <c r="U957" i="4" s="1"/>
  <c r="W97" i="4"/>
  <c r="X97" i="4" s="1"/>
  <c r="S892" i="4"/>
  <c r="U892" i="4" s="1"/>
  <c r="W88" i="4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W145" i="4"/>
  <c r="X145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W534" i="4" s="1"/>
  <c r="V460" i="4"/>
  <c r="W460" i="4" s="1"/>
  <c r="V462" i="4"/>
  <c r="W462" i="4" s="1"/>
  <c r="V490" i="4"/>
  <c r="W530" i="4"/>
  <c r="X530" i="4" s="1"/>
  <c r="Y334" i="4"/>
  <c r="AJ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622" i="4" s="1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M648" i="4" s="1"/>
  <c r="AS648" i="4" s="1"/>
  <c r="AD648" i="4"/>
  <c r="AC648" i="4"/>
  <c r="W643" i="4"/>
  <c r="X643" i="4" s="1"/>
  <c r="W521" i="4"/>
  <c r="X521" i="4" s="1"/>
  <c r="Y521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50" i="4"/>
  <c r="X550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W893" i="4"/>
  <c r="S965" i="4"/>
  <c r="U965" i="4" s="1"/>
  <c r="T925" i="4"/>
  <c r="V925" i="4" s="1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AJ1000" i="4" s="1"/>
  <c r="Y1000" i="4"/>
  <c r="X961" i="4"/>
  <c r="Y961" i="4"/>
  <c r="AK132" i="4"/>
  <c r="AJ132" i="4"/>
  <c r="AG132" i="4"/>
  <c r="AI132" i="4"/>
  <c r="AH132" i="4"/>
  <c r="AF132" i="4"/>
  <c r="AK709" i="4"/>
  <c r="AK124" i="4"/>
  <c r="AH124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X888" i="4"/>
  <c r="X950" i="4"/>
  <c r="U775" i="4"/>
  <c r="V775" i="4"/>
  <c r="X812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C732" i="4"/>
  <c r="AA732" i="4"/>
  <c r="AD732" i="4"/>
  <c r="AB732" i="4"/>
  <c r="AE732" i="4"/>
  <c r="AS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798" i="4"/>
  <c r="W806" i="4"/>
  <c r="W822" i="4"/>
  <c r="U994" i="4"/>
  <c r="Y98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W662" i="4"/>
  <c r="AE985" i="4"/>
  <c r="AV985" i="4"/>
  <c r="AD985" i="4"/>
  <c r="AU985" i="4"/>
  <c r="AW985" i="4"/>
  <c r="AS985" i="4"/>
  <c r="AT985" i="4"/>
  <c r="AU983" i="4"/>
  <c r="AF983" i="4"/>
  <c r="AK983" i="4"/>
  <c r="AG983" i="4"/>
  <c r="U791" i="4"/>
  <c r="V791" i="4"/>
  <c r="AJ727" i="4"/>
  <c r="AI727" i="4"/>
  <c r="AF727" i="4"/>
  <c r="V702" i="4"/>
  <c r="U702" i="4"/>
  <c r="V698" i="4"/>
  <c r="U698" i="4"/>
  <c r="T957" i="4"/>
  <c r="W953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41" i="4"/>
  <c r="V37" i="4"/>
  <c r="U37" i="4"/>
  <c r="X935" i="4"/>
  <c r="U183" i="4"/>
  <c r="V183" i="4"/>
  <c r="V159" i="4"/>
  <c r="U159" i="4"/>
  <c r="U143" i="4"/>
  <c r="V143" i="4"/>
  <c r="X139" i="4"/>
  <c r="Y139" i="4" s="1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AG812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AE116" i="4"/>
  <c r="X594" i="4"/>
  <c r="AD709" i="4"/>
  <c r="X710" i="4"/>
  <c r="Y710" i="4" s="1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942" i="4"/>
  <c r="V555" i="4"/>
  <c r="U555" i="4"/>
  <c r="U45" i="4"/>
  <c r="V45" i="4"/>
  <c r="AB124" i="4"/>
  <c r="V177" i="4"/>
  <c r="U177" i="4"/>
  <c r="X88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80" i="4"/>
  <c r="Y880" i="4"/>
  <c r="X893" i="4"/>
  <c r="Y89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X951" i="4"/>
  <c r="Y95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255" i="4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203" i="4"/>
  <c r="X203" i="4" s="1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E465" i="4"/>
  <c r="AB433" i="4"/>
  <c r="Z433" i="4"/>
  <c r="AA433" i="4"/>
  <c r="AD433" i="4"/>
  <c r="AE433" i="4"/>
  <c r="AC433" i="4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G441" i="4"/>
  <c r="AI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J207" i="4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AA258" i="4"/>
  <c r="AG228" i="4"/>
  <c r="X274" i="4"/>
  <c r="Y274" i="4" s="1"/>
  <c r="AA274" i="4" s="1"/>
  <c r="AE207" i="4"/>
  <c r="X408" i="4"/>
  <c r="Y408" i="4" s="1"/>
  <c r="X460" i="4"/>
  <c r="Y460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V482" i="4"/>
  <c r="U482" i="4"/>
  <c r="W552" i="4"/>
  <c r="V516" i="4"/>
  <c r="U516" i="4"/>
  <c r="V548" i="4"/>
  <c r="U548" i="4"/>
  <c r="W536" i="4"/>
  <c r="U496" i="4"/>
  <c r="V496" i="4"/>
  <c r="U470" i="4"/>
  <c r="V470" i="4"/>
  <c r="V478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C207" i="4" l="1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B985" i="4"/>
  <c r="AA985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Z985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W886" i="4" s="1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C985" i="4"/>
  <c r="AO732" i="4"/>
  <c r="AU732" i="4" s="1"/>
  <c r="Y897" i="4"/>
  <c r="Y711" i="4"/>
  <c r="AI124" i="4"/>
  <c r="AF124" i="4"/>
  <c r="AH709" i="4"/>
  <c r="V885" i="4"/>
  <c r="AK985" i="4"/>
  <c r="AQ985" i="4" s="1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W884" i="4" s="1"/>
  <c r="AL985" i="4"/>
  <c r="AH382" i="4"/>
  <c r="AF441" i="4"/>
  <c r="AE393" i="4"/>
  <c r="AB393" i="4"/>
  <c r="AG393" i="4"/>
  <c r="V900" i="4"/>
  <c r="AO648" i="4"/>
  <c r="AU648" i="4" s="1"/>
  <c r="V958" i="4"/>
  <c r="W958" i="4" s="1"/>
  <c r="V948" i="4"/>
  <c r="W948" i="4" s="1"/>
  <c r="AB207" i="4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AH398" i="4"/>
  <c r="Y954" i="4"/>
  <c r="X954" i="4"/>
  <c r="Y931" i="4"/>
  <c r="X931" i="4"/>
  <c r="AG888" i="4"/>
  <c r="AI888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AK805" i="4"/>
  <c r="Y963" i="4"/>
  <c r="X963" i="4"/>
  <c r="Y776" i="4"/>
  <c r="AH776" i="4" s="1"/>
  <c r="AI776" i="4"/>
  <c r="AF776" i="4"/>
  <c r="AC776" i="4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F757" i="4"/>
  <c r="Y694" i="4"/>
  <c r="AC694" i="4" s="1"/>
  <c r="Y585" i="4"/>
  <c r="AF585" i="4" s="1"/>
  <c r="AK935" i="4"/>
  <c r="AI935" i="4"/>
  <c r="Y349" i="4"/>
  <c r="AA349" i="4" s="1"/>
  <c r="AC349" i="4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AL580" i="4" s="1"/>
  <c r="AR580" i="4" s="1"/>
  <c r="AC580" i="4"/>
  <c r="AK580" i="4"/>
  <c r="AE580" i="4"/>
  <c r="Z580" i="4"/>
  <c r="AA580" i="4"/>
  <c r="AD580" i="4"/>
  <c r="AI580" i="4"/>
  <c r="Y660" i="4"/>
  <c r="AD660" i="4" s="1"/>
  <c r="AE660" i="4"/>
  <c r="X981" i="4"/>
  <c r="Y981" i="4"/>
  <c r="X759" i="4"/>
  <c r="Y759" i="4"/>
  <c r="Z759" i="4" s="1"/>
  <c r="X941" i="4"/>
  <c r="Y941" i="4"/>
  <c r="Y392" i="4"/>
  <c r="AD392" i="4" s="1"/>
  <c r="Z392" i="4"/>
  <c r="AJ392" i="4"/>
  <c r="AK392" i="4"/>
  <c r="X556" i="4"/>
  <c r="Y556" i="4"/>
  <c r="AA556" i="4" s="1"/>
  <c r="AE400" i="4"/>
  <c r="AA400" i="4"/>
  <c r="AK400" i="4"/>
  <c r="W389" i="4"/>
  <c r="X389" i="4" s="1"/>
  <c r="AM732" i="4"/>
  <c r="AJ888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O116" i="4" s="1"/>
  <c r="AU116" i="4" s="1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I985" i="4"/>
  <c r="AO985" i="4" s="1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K888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L759" i="4" s="1"/>
  <c r="AR759" i="4" s="1"/>
  <c r="AM709" i="4"/>
  <c r="AS709" i="4" s="1"/>
  <c r="AJ711" i="4"/>
  <c r="AF711" i="4"/>
  <c r="AF888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P691" i="4" s="1"/>
  <c r="AV691" i="4" s="1"/>
  <c r="AA691" i="4"/>
  <c r="Z585" i="4"/>
  <c r="AD585" i="4"/>
  <c r="AF669" i="4"/>
  <c r="AF691" i="4"/>
  <c r="AH96" i="4"/>
  <c r="AC96" i="4"/>
  <c r="AO96" i="4" s="1"/>
  <c r="AU96" i="4" s="1"/>
  <c r="AB96" i="4"/>
  <c r="AH711" i="4"/>
  <c r="AH888" i="4"/>
  <c r="W891" i="4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AE663" i="4" s="1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Q661" i="4" s="1"/>
  <c r="AW661" i="4" s="1"/>
  <c r="AC661" i="4"/>
  <c r="AF661" i="4"/>
  <c r="AA661" i="4"/>
  <c r="AJ661" i="4"/>
  <c r="AP661" i="4" s="1"/>
  <c r="AV661" i="4" s="1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D648" i="4"/>
  <c r="H648" i="4" s="1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AI927" i="4" s="1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Q580" i="4"/>
  <c r="AW580" i="4" s="1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AH990" i="4" s="1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O580" i="4"/>
  <c r="AU580" i="4" s="1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M667" i="4"/>
  <c r="AS667" i="4" s="1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I978" i="4"/>
  <c r="AG978" i="4"/>
  <c r="AH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P31" i="4" s="1"/>
  <c r="AV31" i="4" s="1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AF592" i="4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I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B888" i="4"/>
  <c r="AN888" i="4" s="1"/>
  <c r="AD888" i="4"/>
  <c r="AP888" i="4" s="1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L207" i="4"/>
  <c r="AR207" i="4" s="1"/>
  <c r="G207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P124" i="4" l="1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G648" i="4"/>
  <c r="AN465" i="4"/>
  <c r="AT465" i="4" s="1"/>
  <c r="AM250" i="4"/>
  <c r="AS250" i="4" s="1"/>
  <c r="Z152" i="4"/>
  <c r="AJ152" i="4"/>
  <c r="AK152" i="4"/>
  <c r="AG757" i="4"/>
  <c r="X886" i="4"/>
  <c r="Y886" i="4"/>
  <c r="AF929" i="4"/>
  <c r="AO694" i="4"/>
  <c r="AU694" i="4" s="1"/>
  <c r="AK757" i="4"/>
  <c r="AJ886" i="4"/>
  <c r="AF886" i="4"/>
  <c r="AG886" i="4"/>
  <c r="AI886" i="4"/>
  <c r="AK886" i="4"/>
  <c r="AH886" i="4"/>
  <c r="AH97" i="4"/>
  <c r="AN615" i="4"/>
  <c r="AT615" i="4" s="1"/>
  <c r="AF152" i="4"/>
  <c r="AD152" i="4"/>
  <c r="AE152" i="4"/>
  <c r="AB152" i="4"/>
  <c r="AH580" i="4"/>
  <c r="Z757" i="4"/>
  <c r="AL757" i="4" s="1"/>
  <c r="AR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Q759" i="4"/>
  <c r="AW759" i="4" s="1"/>
  <c r="AI994" i="4"/>
  <c r="AJ994" i="4"/>
  <c r="AH994" i="4"/>
  <c r="AF994" i="4"/>
  <c r="AK994" i="4"/>
  <c r="AG994" i="4"/>
  <c r="X884" i="4"/>
  <c r="Y884" i="4"/>
  <c r="Z506" i="4"/>
  <c r="AA314" i="4"/>
  <c r="G433" i="4"/>
  <c r="AD702" i="4"/>
  <c r="AC702" i="4"/>
  <c r="AD682" i="4"/>
  <c r="D593" i="4"/>
  <c r="H593" i="4" s="1"/>
  <c r="AO728" i="4"/>
  <c r="AU728" i="4" s="1"/>
  <c r="D757" i="4"/>
  <c r="H757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H884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AI702" i="4"/>
  <c r="AJ682" i="4"/>
  <c r="AP682" i="4" s="1"/>
  <c r="AV682" i="4" s="1"/>
  <c r="AA682" i="4"/>
  <c r="AL888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AM669" i="4"/>
  <c r="AS669" i="4" s="1"/>
  <c r="F648" i="4"/>
  <c r="J648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M585" i="4" s="1"/>
  <c r="AS585" i="4" s="1"/>
  <c r="AH970" i="4"/>
  <c r="AK759" i="4"/>
  <c r="AG585" i="4"/>
  <c r="AI970" i="4"/>
  <c r="AO970" i="4" s="1"/>
  <c r="AJ954" i="4"/>
  <c r="AP954" i="4" s="1"/>
  <c r="AM116" i="4"/>
  <c r="AS116" i="4" s="1"/>
  <c r="AP106" i="4"/>
  <c r="AV106" i="4" s="1"/>
  <c r="AF392" i="4"/>
  <c r="AL392" i="4" s="1"/>
  <c r="AR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L850" i="4" s="1"/>
  <c r="AR850" i="4" s="1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L94" i="4" s="1"/>
  <c r="AR94" i="4" s="1"/>
  <c r="AG108" i="4"/>
  <c r="AH94" i="4"/>
  <c r="AJ108" i="4"/>
  <c r="AQ69" i="4"/>
  <c r="AW69" i="4" s="1"/>
  <c r="AK94" i="4"/>
  <c r="AQ94" i="4" s="1"/>
  <c r="AW94" i="4" s="1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L108" i="4" s="1"/>
  <c r="AR108" i="4" s="1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M392" i="4" s="1"/>
  <c r="AS392" i="4" s="1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P776" i="4" s="1"/>
  <c r="AV776" i="4" s="1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398" i="4" s="1"/>
  <c r="AT398" i="4" s="1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G562" i="4"/>
  <c r="F562" i="4"/>
  <c r="J562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N152" i="4"/>
  <c r="AT152" i="4" s="1"/>
  <c r="AA59" i="4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O24" i="4" s="1"/>
  <c r="AU24" i="4" s="1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AM684" i="4" s="1"/>
  <c r="AS684" i="4" s="1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M148" i="4" s="1"/>
  <c r="AS148" i="4" s="1"/>
  <c r="AE174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I174" i="4"/>
  <c r="AO115" i="4"/>
  <c r="AU115" i="4" s="1"/>
  <c r="AG180" i="4"/>
  <c r="Z174" i="4"/>
  <c r="AB174" i="4"/>
  <c r="AN174" i="4" s="1"/>
  <c r="AT174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AG943" i="4"/>
  <c r="Y962" i="4"/>
  <c r="X962" i="4"/>
  <c r="AF962" i="4" s="1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Y876" i="4"/>
  <c r="X876" i="4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L783" i="4" s="1"/>
  <c r="AR783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M59" i="4"/>
  <c r="AS59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E160" i="4"/>
  <c r="I160" i="4" s="1"/>
  <c r="G160" i="4"/>
  <c r="F160" i="4"/>
  <c r="J160" i="4" s="1"/>
  <c r="D160" i="4"/>
  <c r="H160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F828" i="4"/>
  <c r="J828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D31" i="4"/>
  <c r="H31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B955" i="4"/>
  <c r="AN955" i="4" s="1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N775" i="4"/>
  <c r="AT775" i="4" s="1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U937" i="4"/>
  <c r="AS937" i="4"/>
  <c r="AT937" i="4"/>
  <c r="AV937" i="4"/>
  <c r="AW937" i="4"/>
  <c r="AB937" i="4"/>
  <c r="AQ913" i="4"/>
  <c r="AP913" i="4"/>
  <c r="AM913" i="4"/>
  <c r="Y819" i="4"/>
  <c r="Y811" i="4"/>
  <c r="Z811" i="4" s="1"/>
  <c r="Y760" i="4"/>
  <c r="AB747" i="4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E717" i="4"/>
  <c r="AQ717" i="4" s="1"/>
  <c r="AW717" i="4" s="1"/>
  <c r="AD717" i="4"/>
  <c r="AC717" i="4"/>
  <c r="AC705" i="4"/>
  <c r="AD705" i="4"/>
  <c r="AE705" i="4"/>
  <c r="AB705" i="4"/>
  <c r="Z705" i="4"/>
  <c r="AL705" i="4" s="1"/>
  <c r="AR705" i="4" s="1"/>
  <c r="AA705" i="4"/>
  <c r="AM705" i="4" s="1"/>
  <c r="AS705" i="4" s="1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N108" i="4"/>
  <c r="AT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M682" i="4"/>
  <c r="AS682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O682" i="4"/>
  <c r="AU682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L532" i="4" s="1"/>
  <c r="AR532" i="4" s="1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Q244" i="4"/>
  <c r="AW244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632" i="3"/>
  <c r="D571" i="3"/>
  <c r="D497" i="3"/>
  <c r="D484" i="3"/>
  <c r="D635" i="3"/>
  <c r="D518" i="3"/>
  <c r="D515" i="3"/>
  <c r="D522" i="3"/>
  <c r="D992" i="3"/>
  <c r="D954" i="10"/>
  <c r="D775" i="3"/>
  <c r="D851" i="10"/>
  <c r="D913" i="3"/>
  <c r="D655" i="10"/>
  <c r="D782" i="3"/>
  <c r="D960" i="10"/>
  <c r="D599" i="10"/>
  <c r="D359" i="10"/>
  <c r="D999" i="10"/>
  <c r="D760" i="10"/>
  <c r="D783" i="3"/>
  <c r="D717" i="3"/>
  <c r="D997" i="10"/>
  <c r="D564" i="3"/>
  <c r="D651" i="10"/>
  <c r="D551" i="10"/>
  <c r="D320" i="10"/>
  <c r="D845" i="10"/>
  <c r="D922" i="3"/>
  <c r="D921" i="10"/>
  <c r="D808" i="10"/>
  <c r="D768" i="3"/>
  <c r="D858" i="3"/>
  <c r="D760" i="3"/>
  <c r="D874" i="3"/>
  <c r="D513" i="3"/>
  <c r="D526" i="3"/>
  <c r="D471" i="3"/>
  <c r="D515" i="10"/>
  <c r="D955" i="3"/>
  <c r="D937" i="3"/>
  <c r="D333" i="10"/>
  <c r="D434" i="10"/>
  <c r="D873" i="10"/>
  <c r="D603" i="10"/>
  <c r="D508" i="3"/>
  <c r="D521" i="10"/>
  <c r="D944" i="3"/>
  <c r="D924" i="3"/>
  <c r="D659" i="3"/>
  <c r="D517" i="3"/>
  <c r="D762" i="3"/>
  <c r="D947" i="3"/>
  <c r="D875" i="3"/>
  <c r="D950" i="10"/>
  <c r="D962" i="10"/>
  <c r="D829" i="3"/>
  <c r="D417" i="10"/>
  <c r="D784" i="10"/>
  <c r="D514" i="3"/>
  <c r="D652" i="3"/>
  <c r="D649" i="3"/>
  <c r="D485" i="3"/>
  <c r="D967" i="3"/>
  <c r="D501" i="3"/>
  <c r="D850" i="3"/>
  <c r="D618" i="10"/>
  <c r="D587" i="3"/>
  <c r="D769" i="3"/>
  <c r="D747" i="10"/>
  <c r="D665" i="10"/>
  <c r="D899" i="10"/>
  <c r="D773" i="10"/>
  <c r="D658" i="10"/>
  <c r="D539" i="10"/>
  <c r="D873" i="3"/>
  <c r="D662" i="3"/>
  <c r="D550" i="3"/>
  <c r="D795" i="3"/>
  <c r="D765" i="3"/>
  <c r="D679" i="3"/>
  <c r="D763" i="3"/>
  <c r="D488" i="10"/>
  <c r="D984" i="3"/>
  <c r="D862" i="3"/>
  <c r="D594" i="3"/>
  <c r="D786" i="3"/>
  <c r="D711" i="3"/>
  <c r="D488" i="3"/>
  <c r="D586" i="3"/>
  <c r="D510" i="3"/>
  <c r="D723" i="3"/>
  <c r="D489" i="10"/>
  <c r="D719" i="3"/>
  <c r="D929" i="3"/>
  <c r="D558" i="10"/>
  <c r="D713" i="10"/>
  <c r="D750" i="10"/>
  <c r="D981" i="10"/>
  <c r="D468" i="10"/>
  <c r="D615" i="10"/>
  <c r="D718" i="3"/>
  <c r="D758" i="3"/>
  <c r="D899" i="3"/>
  <c r="D665" i="3"/>
  <c r="D571" i="10"/>
  <c r="D666" i="3"/>
  <c r="D846" i="10"/>
  <c r="D824" i="3"/>
  <c r="D634" i="10"/>
  <c r="D1001" i="10"/>
  <c r="D312" i="10"/>
  <c r="D464" i="10"/>
  <c r="D581" i="10"/>
  <c r="D712" i="3"/>
  <c r="D796" i="3"/>
  <c r="D746" i="3"/>
  <c r="D905" i="3"/>
  <c r="D683" i="3"/>
  <c r="D549" i="3"/>
  <c r="D942" i="3"/>
  <c r="D591" i="3"/>
  <c r="D642" i="3"/>
  <c r="D624" i="3"/>
  <c r="D859" i="3"/>
  <c r="D567" i="3"/>
  <c r="D816" i="3"/>
  <c r="D990" i="3"/>
  <c r="D339" i="10"/>
  <c r="D939" i="3"/>
  <c r="D688" i="3"/>
  <c r="D479" i="3"/>
  <c r="D685" i="3"/>
  <c r="D943" i="3"/>
  <c r="D647" i="3"/>
  <c r="D639" i="10"/>
  <c r="D475" i="3"/>
  <c r="D820" i="10"/>
  <c r="D502" i="10"/>
  <c r="D852" i="3"/>
  <c r="D821" i="10"/>
  <c r="D834" i="10"/>
  <c r="D558" i="3"/>
  <c r="D583" i="3"/>
  <c r="D714" i="3"/>
  <c r="D505" i="3"/>
  <c r="D540" i="3"/>
  <c r="D989" i="3"/>
  <c r="D893" i="3"/>
  <c r="D561" i="10"/>
  <c r="D496" i="10"/>
  <c r="D546" i="3"/>
  <c r="D854" i="3"/>
  <c r="D448" i="10"/>
  <c r="D413" i="10"/>
  <c r="D837" i="3"/>
  <c r="D525" i="10"/>
  <c r="D624" i="10"/>
  <c r="D720" i="10"/>
  <c r="D981" i="3"/>
  <c r="D952" i="3"/>
  <c r="D840" i="3"/>
  <c r="D740" i="3"/>
  <c r="D556" i="3"/>
  <c r="D699" i="3"/>
  <c r="D464" i="3"/>
  <c r="D445" i="10"/>
  <c r="D792" i="10"/>
  <c r="D491" i="10"/>
  <c r="D693" i="3"/>
  <c r="D698" i="3"/>
  <c r="D406" i="10"/>
  <c r="D723" i="10"/>
  <c r="D534" i="10"/>
  <c r="D941" i="10"/>
  <c r="D622" i="3"/>
  <c r="D843" i="3"/>
  <c r="D568" i="3"/>
  <c r="D399" i="10"/>
  <c r="D814" i="3"/>
  <c r="D634" i="3"/>
  <c r="D931" i="10"/>
  <c r="D493" i="3"/>
  <c r="D321" i="10"/>
  <c r="D490" i="10"/>
  <c r="D573" i="10"/>
  <c r="D931" i="3"/>
  <c r="D606" i="3"/>
  <c r="D474" i="3"/>
  <c r="D685" i="10"/>
  <c r="D960" i="3"/>
  <c r="D965" i="3"/>
  <c r="D478" i="3"/>
  <c r="D769" i="10"/>
  <c r="D857" i="3"/>
  <c r="D774" i="3"/>
  <c r="D348" i="10"/>
  <c r="D646" i="10"/>
  <c r="D668" i="10"/>
  <c r="D450" i="10"/>
  <c r="D589" i="10"/>
  <c r="D553" i="10"/>
  <c r="D599" i="3"/>
  <c r="D618" i="3"/>
  <c r="D483" i="3"/>
  <c r="D675" i="10"/>
  <c r="D518" i="10"/>
  <c r="D531" i="3"/>
  <c r="D882" i="10"/>
  <c r="D852" i="10"/>
  <c r="D619" i="10"/>
  <c r="D829" i="10"/>
  <c r="D779" i="3"/>
  <c r="D511" i="3"/>
  <c r="D581" i="3"/>
  <c r="D343" i="10"/>
  <c r="D346" i="10"/>
  <c r="D861" i="10"/>
  <c r="D609" i="3"/>
  <c r="D311" i="10"/>
  <c r="D780" i="3"/>
  <c r="D865" i="3"/>
  <c r="D997" i="3"/>
  <c r="D1000" i="10"/>
  <c r="D310" i="10"/>
  <c r="D757" i="10"/>
  <c r="D709" i="3"/>
  <c r="D713" i="3"/>
  <c r="D678" i="3"/>
  <c r="D598" i="10"/>
  <c r="D595" i="10"/>
  <c r="D411" i="10"/>
  <c r="D598" i="3"/>
  <c r="D458" i="10"/>
  <c r="D972" i="3"/>
  <c r="D811" i="3"/>
  <c r="D735" i="3"/>
  <c r="D563" i="3"/>
  <c r="D623" i="10"/>
  <c r="D906" i="10"/>
  <c r="D582" i="3"/>
  <c r="D680" i="3"/>
  <c r="D672" i="3"/>
  <c r="D794" i="3"/>
  <c r="D890" i="3"/>
  <c r="D746" i="10"/>
  <c r="D836" i="3"/>
  <c r="D459" i="10"/>
  <c r="D481" i="10"/>
  <c r="D661" i="3"/>
  <c r="D736" i="3"/>
  <c r="D468" i="3"/>
  <c r="D470" i="10"/>
  <c r="D937" i="10"/>
  <c r="D298" i="10"/>
  <c r="D544" i="10"/>
  <c r="D508" i="10"/>
  <c r="D307" i="10"/>
  <c r="D676" i="3"/>
  <c r="D695" i="3"/>
  <c r="D721" i="3"/>
  <c r="D532" i="3"/>
  <c r="D614" i="3"/>
  <c r="D930" i="10"/>
  <c r="D701" i="10"/>
  <c r="D974" i="3"/>
  <c r="D802" i="3"/>
  <c r="D755" i="3"/>
  <c r="D486" i="3"/>
  <c r="D660" i="3"/>
  <c r="D884" i="3"/>
  <c r="D961" i="3"/>
  <c r="D700" i="3"/>
  <c r="D479" i="10"/>
  <c r="D806" i="10"/>
  <c r="D935" i="10"/>
  <c r="D742" i="3"/>
  <c r="D695" i="10"/>
  <c r="D572" i="10"/>
  <c r="D975" i="10"/>
  <c r="D526" i="10"/>
  <c r="D724" i="10"/>
  <c r="D716" i="10"/>
  <c r="D701" i="3"/>
  <c r="D953" i="10"/>
  <c r="D677" i="10"/>
  <c r="D607" i="3"/>
  <c r="D555" i="10"/>
  <c r="D482" i="3"/>
  <c r="D861" i="3"/>
  <c r="D855" i="3"/>
  <c r="D500" i="3"/>
  <c r="D801" i="3"/>
  <c r="D793" i="3"/>
  <c r="D883" i="3"/>
  <c r="D916" i="3"/>
  <c r="D973" i="10"/>
  <c r="D991" i="3"/>
  <c r="D988" i="3"/>
  <c r="D928" i="3"/>
  <c r="D341" i="10"/>
  <c r="D878" i="3"/>
  <c r="D719" i="10"/>
  <c r="D492" i="10"/>
  <c r="D864" i="10"/>
  <c r="D736" i="10"/>
  <c r="D585" i="3"/>
  <c r="D671" i="10"/>
  <c r="D409" i="10"/>
  <c r="D734" i="10"/>
  <c r="D932" i="3"/>
  <c r="D687" i="10"/>
  <c r="D390" i="10"/>
  <c r="D477" i="10"/>
  <c r="D345" i="10"/>
  <c r="D505" i="10"/>
  <c r="D574" i="3"/>
  <c r="D480" i="3"/>
  <c r="D839" i="3"/>
  <c r="D650" i="3"/>
  <c r="D877" i="3"/>
  <c r="D918" i="3"/>
  <c r="D985" i="3"/>
  <c r="D548" i="3"/>
  <c r="D810" i="3"/>
  <c r="D900" i="10"/>
  <c r="D329" i="10"/>
  <c r="D393" i="10"/>
  <c r="D790" i="10"/>
  <c r="D632" i="10"/>
  <c r="D561" i="3"/>
  <c r="D335" i="10"/>
  <c r="D752" i="10"/>
  <c r="D966" i="10"/>
  <c r="D379" i="10"/>
  <c r="D808" i="3"/>
  <c r="D457" i="10"/>
  <c r="D412" i="10"/>
  <c r="D577" i="3"/>
  <c r="D882" i="3"/>
  <c r="D487" i="3"/>
  <c r="D785" i="3"/>
  <c r="D530" i="3"/>
  <c r="D784" i="3"/>
  <c r="D680" i="10"/>
  <c r="D753" i="10"/>
  <c r="D497" i="10"/>
  <c r="D541" i="3"/>
  <c r="D737" i="3"/>
  <c r="D494" i="3"/>
  <c r="D562" i="10"/>
  <c r="D779" i="10"/>
  <c r="D427" i="10"/>
  <c r="D605" i="3"/>
  <c r="D772" i="3"/>
  <c r="D644" i="3"/>
  <c r="D689" i="3"/>
  <c r="D422" i="10"/>
  <c r="D510" i="10"/>
  <c r="D639" i="3"/>
  <c r="D657" i="10"/>
  <c r="D777" i="3"/>
  <c r="D934" i="3"/>
  <c r="D519" i="3"/>
  <c r="D839" i="10"/>
  <c r="D802" i="10"/>
  <c r="D676" i="10"/>
  <c r="D570" i="3"/>
  <c r="D694" i="3"/>
  <c r="D611" i="3"/>
  <c r="D623" i="3"/>
  <c r="D493" i="10"/>
  <c r="D494" i="10"/>
  <c r="D724" i="3"/>
  <c r="D903" i="10"/>
  <c r="D472" i="10"/>
  <c r="D903" i="3"/>
  <c r="D764" i="3"/>
  <c r="D844" i="3"/>
  <c r="D889" i="3"/>
  <c r="D715" i="10"/>
  <c r="D951" i="10"/>
  <c r="D566" i="3"/>
  <c r="D918" i="10"/>
  <c r="D983" i="10"/>
  <c r="D838" i="3"/>
  <c r="D792" i="3"/>
  <c r="D670" i="3"/>
  <c r="D648" i="3"/>
  <c r="D720" i="3"/>
  <c r="D576" i="3"/>
  <c r="D475" i="10"/>
  <c r="D866" i="3"/>
  <c r="D805" i="3"/>
  <c r="D753" i="3"/>
  <c r="D534" i="3"/>
  <c r="D516" i="3"/>
  <c r="D766" i="3"/>
  <c r="D912" i="3"/>
  <c r="D871" i="3"/>
  <c r="D483" i="10"/>
  <c r="D460" i="10"/>
  <c r="D691" i="10"/>
  <c r="D671" i="3"/>
  <c r="D324" i="10"/>
  <c r="D757" i="3"/>
  <c r="D958" i="10"/>
  <c r="D776" i="10"/>
  <c r="D876" i="3"/>
  <c r="D945" i="3"/>
  <c r="D686" i="3"/>
  <c r="D530" i="10"/>
  <c r="D891" i="10"/>
  <c r="D473" i="10"/>
  <c r="D664" i="3"/>
  <c r="D557" i="3"/>
  <c r="D911" i="3"/>
  <c r="D739" i="3"/>
  <c r="D612" i="3"/>
  <c r="D675" i="3"/>
  <c r="D470" i="3"/>
  <c r="D473" i="3"/>
  <c r="D845" i="3"/>
  <c r="D801" i="10"/>
  <c r="D669" i="3"/>
  <c r="D722" i="3"/>
  <c r="D600" i="10"/>
  <c r="D633" i="10"/>
  <c r="D886" i="10"/>
  <c r="D942" i="10"/>
  <c r="D868" i="10"/>
  <c r="D877" i="10"/>
  <c r="D602" i="10"/>
  <c r="D744" i="10"/>
  <c r="D920" i="10"/>
  <c r="D917" i="10"/>
  <c r="D943" i="10"/>
  <c r="D828" i="3"/>
  <c r="D894" i="10"/>
  <c r="D658" i="3"/>
  <c r="D546" i="10"/>
  <c r="D690" i="3"/>
  <c r="D827" i="10"/>
  <c r="D842" i="3"/>
  <c r="D868" i="3"/>
  <c r="D917" i="3"/>
  <c r="D881" i="10"/>
  <c r="D553" i="3"/>
  <c r="D654" i="3"/>
  <c r="D422" i="3"/>
  <c r="D633" i="3"/>
  <c r="D954" i="3"/>
  <c r="D495" i="3"/>
  <c r="D705" i="3"/>
  <c r="D887" i="3"/>
  <c r="D919" i="3"/>
  <c r="D513" i="10"/>
  <c r="D667" i="3"/>
  <c r="D593" i="10"/>
  <c r="D682" i="3"/>
  <c r="D535" i="3"/>
  <c r="D487" i="10"/>
  <c r="D835" i="10"/>
  <c r="D732" i="10"/>
  <c r="D662" i="10"/>
  <c r="D439" i="10"/>
  <c r="D879" i="3"/>
  <c r="D835" i="3"/>
  <c r="D834" i="3"/>
  <c r="D825" i="3"/>
  <c r="D610" i="3"/>
  <c r="D509" i="10"/>
  <c r="D556" i="10"/>
  <c r="D490" i="3"/>
  <c r="D730" i="3"/>
  <c r="D477" i="3"/>
  <c r="D872" i="10"/>
  <c r="D405" i="10"/>
  <c r="D683" i="10"/>
  <c r="D992" i="10"/>
  <c r="D702" i="3"/>
  <c r="D953" i="3"/>
  <c r="D812" i="3"/>
  <c r="D562" i="3"/>
  <c r="D826" i="3"/>
  <c r="D945" i="10"/>
  <c r="D327" i="10"/>
  <c r="D604" i="10"/>
  <c r="D951" i="3"/>
  <c r="D969" i="3"/>
  <c r="D590" i="3"/>
  <c r="D674" i="3"/>
  <c r="D783" i="10"/>
  <c r="D560" i="10"/>
  <c r="D970" i="10"/>
  <c r="D789" i="3"/>
  <c r="D735" i="10"/>
  <c r="D761" i="3"/>
  <c r="D993" i="3"/>
  <c r="D831" i="3"/>
  <c r="D841" i="10"/>
  <c r="D557" i="10"/>
  <c r="D467" i="10"/>
  <c r="D741" i="10"/>
  <c r="D681" i="10"/>
  <c r="D761" i="10"/>
  <c r="D975" i="3"/>
  <c r="D625" i="3"/>
  <c r="D672" i="10"/>
  <c r="D708" i="3"/>
  <c r="D509" i="3"/>
  <c r="D696" i="3"/>
  <c r="D601" i="3"/>
  <c r="D498" i="3"/>
  <c r="D865" i="10"/>
  <c r="D352" i="10"/>
  <c r="D438" i="10"/>
  <c r="D580" i="3"/>
  <c r="D387" i="10"/>
  <c r="D638" i="10"/>
  <c r="D380" i="10"/>
  <c r="D489" i="3"/>
  <c r="D973" i="3"/>
  <c r="D659" i="10"/>
  <c r="D423" i="3"/>
  <c r="D782" i="10"/>
  <c r="D437" i="10"/>
  <c r="D506" i="3"/>
  <c r="D959" i="3"/>
  <c r="D745" i="3"/>
  <c r="D613" i="3"/>
  <c r="D629" i="3"/>
  <c r="D938" i="3"/>
  <c r="D734" i="3"/>
  <c r="D803" i="3"/>
  <c r="D636" i="3"/>
  <c r="D851" i="3"/>
  <c r="D978" i="10"/>
  <c r="D998" i="10"/>
  <c r="D356" i="10"/>
  <c r="D793" i="10"/>
  <c r="D944" i="10"/>
  <c r="D751" i="3"/>
  <c r="D552" i="10"/>
  <c r="D542" i="3"/>
  <c r="D334" i="10"/>
  <c r="D388" i="10"/>
  <c r="D754" i="10"/>
  <c r="D751" i="10"/>
  <c r="D638" i="3"/>
  <c r="D424" i="3"/>
  <c r="D336" i="10"/>
  <c r="D856" i="3"/>
  <c r="D889" i="10"/>
  <c r="D297" i="10"/>
  <c r="D787" i="3"/>
  <c r="D892" i="3"/>
  <c r="D806" i="3"/>
  <c r="D848" i="3"/>
  <c r="D731" i="10"/>
  <c r="D781" i="3"/>
  <c r="D813" i="3"/>
  <c r="D741" i="3"/>
  <c r="D732" i="3"/>
  <c r="D933" i="3"/>
  <c r="D790" i="3"/>
  <c r="D613" i="10"/>
  <c r="D799" i="3"/>
  <c r="D897" i="3"/>
  <c r="D443" i="10"/>
  <c r="D737" i="10"/>
  <c r="D376" i="10"/>
  <c r="D956" i="10"/>
  <c r="D894" i="3"/>
  <c r="D914" i="10"/>
  <c r="D576" i="10"/>
  <c r="D941" i="3"/>
  <c r="D927" i="10"/>
  <c r="D914" i="3"/>
  <c r="D767" i="3"/>
  <c r="D773" i="3"/>
  <c r="D391" i="10"/>
  <c r="D303" i="10"/>
  <c r="D902" i="3"/>
  <c r="D547" i="10"/>
  <c r="D537" i="10"/>
  <c r="D748" i="3"/>
  <c r="D645" i="3"/>
  <c r="D555" i="3"/>
  <c r="D987" i="3"/>
  <c r="D533" i="3"/>
  <c r="D966" i="3"/>
  <c r="D957" i="3"/>
  <c r="D759" i="3"/>
  <c r="D421" i="3"/>
  <c r="D983" i="3"/>
  <c r="D805" i="10"/>
  <c r="D365" i="10"/>
  <c r="D669" i="10"/>
  <c r="D791" i="10"/>
  <c r="D869" i="3"/>
  <c r="D743" i="10"/>
  <c r="D860" i="3"/>
  <c r="D524" i="10"/>
  <c r="D744" i="3"/>
  <c r="D897" i="10"/>
  <c r="D551" i="3"/>
  <c r="D778" i="3"/>
  <c r="D881" i="3"/>
  <c r="D849" i="3"/>
  <c r="D684" i="3"/>
  <c r="D794" i="10"/>
  <c r="D640" i="10"/>
  <c r="D704" i="10"/>
  <c r="D978" i="3"/>
  <c r="D528" i="3"/>
  <c r="D529" i="3"/>
  <c r="D820" i="3"/>
  <c r="D637" i="3"/>
  <c r="D968" i="10"/>
  <c r="D504" i="3"/>
  <c r="D582" i="10"/>
  <c r="D976" i="10"/>
  <c r="D452" i="10"/>
  <c r="D536" i="3"/>
  <c r="D525" i="3"/>
  <c r="D465" i="10"/>
  <c r="D910" i="3"/>
  <c r="D527" i="3"/>
  <c r="D691" i="3"/>
  <c r="D533" i="10"/>
  <c r="D313" i="10"/>
  <c r="D915" i="3"/>
  <c r="D750" i="3"/>
  <c r="D425" i="10"/>
  <c r="D747" i="3"/>
  <c r="D948" i="3"/>
  <c r="D733" i="3"/>
  <c r="D813" i="10"/>
  <c r="D532" i="10"/>
  <c r="D371" i="10"/>
  <c r="D950" i="3"/>
  <c r="D987" i="10"/>
  <c r="D666" i="10"/>
  <c r="D362" i="10"/>
  <c r="D384" i="10"/>
  <c r="D612" i="10"/>
  <c r="D631" i="10"/>
  <c r="D419" i="10"/>
  <c r="D883" i="10"/>
  <c r="D560" i="3"/>
  <c r="D442" i="10"/>
  <c r="D674" i="10"/>
  <c r="D715" i="3"/>
  <c r="D697" i="3"/>
  <c r="D512" i="3"/>
  <c r="D996" i="3"/>
  <c r="D758" i="10"/>
  <c r="D492" i="3"/>
  <c r="D1000" i="3"/>
  <c r="D703" i="3"/>
  <c r="D708" i="10"/>
  <c r="D791" i="3"/>
  <c r="D631" i="3"/>
  <c r="D569" i="3"/>
  <c r="D682" i="10"/>
  <c r="D323" i="10"/>
  <c r="D499" i="10"/>
  <c r="D938" i="10"/>
  <c r="D837" i="10"/>
  <c r="D780" i="10"/>
  <c r="D946" i="3"/>
  <c r="D304" i="10"/>
  <c r="D601" i="10"/>
  <c r="D923" i="3"/>
  <c r="D552" i="3"/>
  <c r="D853" i="10"/>
  <c r="D594" i="10"/>
  <c r="D554" i="3"/>
  <c r="D858" i="10"/>
  <c r="D542" i="10"/>
  <c r="D706" i="3"/>
  <c r="D907" i="3"/>
  <c r="D584" i="3"/>
  <c r="D738" i="3"/>
  <c r="D579" i="10"/>
  <c r="D968" i="3"/>
  <c r="D565" i="3"/>
  <c r="D467" i="3"/>
  <c r="D480" i="10"/>
  <c r="D896" i="3"/>
  <c r="D607" i="10"/>
  <c r="D799" i="10"/>
  <c r="D523" i="10"/>
  <c r="D822" i="3"/>
  <c r="D690" i="10"/>
  <c r="D627" i="10"/>
  <c r="D627" i="3"/>
  <c r="D414" i="10"/>
  <c r="D687" i="3"/>
  <c r="D295" i="10"/>
  <c r="D979" i="3"/>
  <c r="D817" i="3"/>
  <c r="D707" i="3"/>
  <c r="D933" i="10"/>
  <c r="D936" i="10"/>
  <c r="D980" i="10"/>
  <c r="D952" i="10"/>
  <c r="D886" i="3"/>
  <c r="D709" i="10"/>
  <c r="D819" i="3"/>
  <c r="D716" i="3"/>
  <c r="D514" i="10"/>
  <c r="D461" i="10"/>
  <c r="D902" i="10"/>
  <c r="D688" i="10"/>
  <c r="D940" i="10"/>
  <c r="D294" i="10"/>
  <c r="D714" i="10"/>
  <c r="D866" i="10"/>
  <c r="D590" i="10"/>
  <c r="D469" i="10"/>
  <c r="D777" i="10"/>
  <c r="D762" i="10"/>
  <c r="D338" i="10"/>
  <c r="D742" i="10"/>
  <c r="D767" i="10"/>
  <c r="D278" i="10"/>
  <c r="D921" i="3"/>
  <c r="D878" i="10"/>
  <c r="D976" i="3"/>
  <c r="D569" i="10"/>
  <c r="D986" i="3"/>
  <c r="D909" i="10"/>
  <c r="D844" i="10"/>
  <c r="D306" i="10"/>
  <c r="D990" i="10"/>
  <c r="D940" i="3"/>
  <c r="D469" i="3"/>
  <c r="D841" i="3"/>
  <c r="D740" i="10"/>
  <c r="D884" i="10"/>
  <c r="D603" i="3"/>
  <c r="D420" i="10"/>
  <c r="D874" i="10"/>
  <c r="D989" i="10"/>
  <c r="D373" i="10"/>
  <c r="D486" i="10"/>
  <c r="D570" i="10"/>
  <c r="D885" i="3"/>
  <c r="D520" i="10"/>
  <c r="D401" i="10"/>
  <c r="D441" i="10"/>
  <c r="D971" i="3"/>
  <c r="D268" i="10"/>
  <c r="D904" i="3"/>
  <c r="D898" i="10"/>
  <c r="D722" i="10"/>
  <c r="D673" i="10"/>
  <c r="D915" i="10"/>
  <c r="D935" i="3"/>
  <c r="D538" i="10"/>
  <c r="D476" i="3"/>
  <c r="D592" i="3"/>
  <c r="D407" i="10"/>
  <c r="D580" i="10"/>
  <c r="D898" i="3"/>
  <c r="D567" i="10"/>
  <c r="D994" i="10"/>
  <c r="D817" i="10"/>
  <c r="D807" i="10"/>
  <c r="D262" i="10"/>
  <c r="D630" i="3"/>
  <c r="D640" i="3"/>
  <c r="D440" i="10"/>
  <c r="D727" i="10"/>
  <c r="D702" i="10"/>
  <c r="D372" i="10"/>
  <c r="D606" i="10"/>
  <c r="D786" i="10"/>
  <c r="D929" i="10"/>
  <c r="D416" i="10"/>
  <c r="D647" i="10"/>
  <c r="D749" i="3"/>
  <c r="D541" i="10"/>
  <c r="D610" i="10"/>
  <c r="D949" i="10"/>
  <c r="D956" i="3"/>
  <c r="D749" i="10"/>
  <c r="D482" i="10"/>
  <c r="D269" i="10"/>
  <c r="D374" i="10"/>
  <c r="D934" i="10"/>
  <c r="D977" i="10"/>
  <c r="D848" i="10"/>
  <c r="D565" i="10"/>
  <c r="D614" i="10"/>
  <c r="D523" i="3"/>
  <c r="D608" i="3"/>
  <c r="D657" i="3"/>
  <c r="D363" i="10"/>
  <c r="D588" i="3"/>
  <c r="D308" i="10"/>
  <c r="D755" i="10"/>
  <c r="D646" i="3"/>
  <c r="D925" i="10"/>
  <c r="D807" i="3"/>
  <c r="D271" i="10"/>
  <c r="D887" i="10"/>
  <c r="D842" i="10"/>
  <c r="D731" i="3"/>
  <c r="D355" i="10"/>
  <c r="D727" i="3"/>
  <c r="D385" i="10"/>
  <c r="D503" i="10"/>
  <c r="D382" i="10"/>
  <c r="D279" i="10"/>
  <c r="D628" i="10"/>
  <c r="D717" i="10"/>
  <c r="D653" i="10"/>
  <c r="D996" i="10"/>
  <c r="D833" i="3"/>
  <c r="D833" i="10"/>
  <c r="D354" i="10"/>
  <c r="D924" i="10"/>
  <c r="D286" i="10"/>
  <c r="D974" i="10"/>
  <c r="D797" i="10"/>
  <c r="D317" i="10"/>
  <c r="D821" i="3"/>
  <c r="D699" i="10"/>
  <c r="D620" i="10"/>
  <c r="D404" i="10"/>
  <c r="D971" i="10"/>
  <c r="D843" i="10"/>
  <c r="D939" i="10"/>
  <c r="D863" i="10"/>
  <c r="D617" i="3"/>
  <c r="D595" i="3"/>
  <c r="D830" i="3"/>
  <c r="D418" i="10"/>
  <c r="D796" i="10"/>
  <c r="D1001" i="3"/>
  <c r="D703" i="10"/>
  <c r="D726" i="10"/>
  <c r="D653" i="3"/>
  <c r="D585" i="10"/>
  <c r="D909" i="3"/>
  <c r="D626" i="3"/>
  <c r="D463" i="10"/>
  <c r="D642" i="10"/>
  <c r="D537" i="3"/>
  <c r="D547" i="3"/>
  <c r="D774" i="10"/>
  <c r="D745" i="10"/>
  <c r="D263" i="10"/>
  <c r="D544" i="3"/>
  <c r="D609" i="10"/>
  <c r="D572" i="3"/>
  <c r="D814" i="10"/>
  <c r="D846" i="3"/>
  <c r="D563" i="10"/>
  <c r="D855" i="10"/>
  <c r="D369" i="10"/>
  <c r="D353" i="10"/>
  <c r="D538" i="3"/>
  <c r="D650" i="10"/>
  <c r="D999" i="3"/>
  <c r="D995" i="10"/>
  <c r="D916" i="10"/>
  <c r="D495" i="10"/>
  <c r="D328" i="10"/>
  <c r="D587" i="10"/>
  <c r="D660" i="10"/>
  <c r="D752" i="3"/>
  <c r="D498" i="10"/>
  <c r="D781" i="10"/>
  <c r="D462" i="10"/>
  <c r="D426" i="10"/>
  <c r="D730" i="10"/>
  <c r="D765" i="10"/>
  <c r="D392" i="10"/>
  <c r="D282" i="10"/>
  <c r="D864" i="3"/>
  <c r="D768" i="10"/>
  <c r="D655" i="3"/>
  <c r="D728" i="3"/>
  <c r="D504" i="10"/>
  <c r="D823" i="10"/>
  <c r="D350" i="10"/>
  <c r="D692" i="10"/>
  <c r="D472" i="3"/>
  <c r="D995" i="3"/>
  <c r="D809" i="10"/>
  <c r="D611" i="10"/>
  <c r="D319" i="10"/>
  <c r="D485" i="10"/>
  <c r="D694" i="10"/>
  <c r="D860" i="10"/>
  <c r="D276" i="10"/>
  <c r="D600" i="3"/>
  <c r="D575" i="3"/>
  <c r="D770" i="3"/>
  <c r="D332" i="10"/>
  <c r="D684" i="10"/>
  <c r="D955" i="10"/>
  <c r="D364" i="10"/>
  <c r="D906" i="3"/>
  <c r="D465" i="3"/>
  <c r="D635" i="10"/>
  <c r="D706" i="10"/>
  <c r="D528" i="10"/>
  <c r="D668" i="3"/>
  <c r="D394" i="10"/>
  <c r="D366" i="10"/>
  <c r="D648" i="10"/>
  <c r="D963" i="10"/>
  <c r="D578" i="10"/>
  <c r="D290" i="10"/>
  <c r="D910" i="10"/>
  <c r="D824" i="10"/>
  <c r="D704" i="3"/>
  <c r="D959" i="10"/>
  <c r="D847" i="3"/>
  <c r="D540" i="10"/>
  <c r="D529" i="10"/>
  <c r="D982" i="3"/>
  <c r="D579" i="3"/>
  <c r="D930" i="3"/>
  <c r="D578" i="3"/>
  <c r="D628" i="3"/>
  <c r="D770" i="10"/>
  <c r="D444" i="10"/>
  <c r="D383" i="10"/>
  <c r="D965" i="10"/>
  <c r="D267" i="10"/>
  <c r="D656" i="10"/>
  <c r="D870" i="10"/>
  <c r="D491" i="3"/>
  <c r="D847" i="10"/>
  <c r="D856" i="10"/>
  <c r="D949" i="3"/>
  <c r="D550" i="10"/>
  <c r="D287" i="10"/>
  <c r="D797" i="3"/>
  <c r="D911" i="10"/>
  <c r="D850" i="10"/>
  <c r="D503" i="3"/>
  <c r="D764" i="10"/>
  <c r="D772" i="10"/>
  <c r="D516" i="10"/>
  <c r="D512" i="10"/>
  <c r="D980" i="3"/>
  <c r="D661" i="10"/>
  <c r="D726" i="3"/>
  <c r="D309" i="10"/>
  <c r="D586" i="10"/>
  <c r="D896" i="10"/>
  <c r="D545" i="3"/>
  <c r="D331" i="10"/>
  <c r="D901" i="10"/>
  <c r="D819" i="10"/>
  <c r="D559" i="10"/>
  <c r="D446" i="10"/>
  <c r="D872" i="3"/>
  <c r="D823" i="3"/>
  <c r="D429" i="10"/>
  <c r="D738" i="10"/>
  <c r="D293" i="10"/>
  <c r="D832" i="10"/>
  <c r="D597" i="3"/>
  <c r="D923" i="10"/>
  <c r="D994" i="3"/>
  <c r="D291" i="10"/>
  <c r="D964" i="10"/>
  <c r="D739" i="10"/>
  <c r="D501" i="10"/>
  <c r="D859" i="10"/>
  <c r="D554" i="10"/>
  <c r="D804" i="3"/>
  <c r="D351" i="10"/>
  <c r="D377" i="10"/>
  <c r="D663" i="3"/>
  <c r="D991" i="10"/>
  <c r="D913" i="10"/>
  <c r="D840" i="10"/>
  <c r="D357" i="10"/>
  <c r="D592" i="10"/>
  <c r="D615" i="3"/>
  <c r="D549" i="10"/>
  <c r="D890" i="10"/>
  <c r="D584" i="10"/>
  <c r="D535" i="10"/>
  <c r="D466" i="3"/>
  <c r="D430" i="10"/>
  <c r="D936" i="3"/>
  <c r="D721" i="10"/>
  <c r="D370" i="10"/>
  <c r="D431" i="10"/>
  <c r="D707" i="10"/>
  <c r="D804" i="10"/>
  <c r="D568" i="10"/>
  <c r="D325" i="10"/>
  <c r="D403" i="10"/>
  <c r="D800" i="10"/>
  <c r="D880" i="3"/>
  <c r="D396" i="10"/>
  <c r="D822" i="10"/>
  <c r="D831" i="10"/>
  <c r="D281" i="10"/>
  <c r="D787" i="10"/>
  <c r="D566" i="10"/>
  <c r="D962" i="3"/>
  <c r="D982" i="10"/>
  <c r="D710" i="10"/>
  <c r="D729" i="10"/>
  <c r="D456" i="10"/>
  <c r="D289" i="10"/>
  <c r="D712" i="10"/>
  <c r="D432" i="10"/>
  <c r="D686" i="10"/>
  <c r="D358" i="10"/>
  <c r="D900" i="3"/>
  <c r="D616" i="10"/>
  <c r="D696" i="10"/>
  <c r="D907" i="10"/>
  <c r="D397" i="10"/>
  <c r="D800" i="3"/>
  <c r="D520" i="3"/>
  <c r="D507" i="3"/>
  <c r="D756" i="3"/>
  <c r="D977" i="3"/>
  <c r="D754" i="3"/>
  <c r="D836" i="10"/>
  <c r="D596" i="10"/>
  <c r="D589" i="3"/>
  <c r="D270" i="10"/>
  <c r="D616" i="3"/>
  <c r="D667" i="10"/>
  <c r="D453" i="10"/>
  <c r="D679" i="10"/>
  <c r="D536" i="10"/>
  <c r="D637" i="10"/>
  <c r="D948" i="10"/>
  <c r="D539" i="3"/>
  <c r="D261" i="10"/>
  <c r="D967" i="10"/>
  <c r="D340" i="10"/>
  <c r="D330" i="10"/>
  <c r="D522" i="10"/>
  <c r="D517" i="10"/>
  <c r="D748" i="10"/>
  <c r="D619" i="3"/>
  <c r="D867" i="3"/>
  <c r="D871" i="10"/>
  <c r="D862" i="10"/>
  <c r="D305" i="10"/>
  <c r="D301" i="10"/>
  <c r="D811" i="10"/>
  <c r="D545" i="10"/>
  <c r="D718" i="10"/>
  <c r="D885" i="10"/>
  <c r="D651" i="3"/>
  <c r="D818" i="3"/>
  <c r="D423" i="10"/>
  <c r="D985" i="10"/>
  <c r="D689" i="10"/>
  <c r="D367" i="10"/>
  <c r="D895" i="10"/>
  <c r="D337" i="10"/>
  <c r="D273" i="10"/>
  <c r="D729" i="3"/>
  <c r="D559" i="3"/>
  <c r="D788" i="10"/>
  <c r="D970" i="3"/>
  <c r="D527" i="10"/>
  <c r="D908" i="3"/>
  <c r="D958" i="3"/>
  <c r="D316" i="10"/>
  <c r="D410" i="10"/>
  <c r="D471" i="10"/>
  <c r="D531" i="10"/>
  <c r="D963" i="3"/>
  <c r="D636" i="10"/>
  <c r="D349" i="10"/>
  <c r="D322" i="10"/>
  <c r="D828" i="10"/>
  <c r="D524" i="3"/>
  <c r="D389" i="10"/>
  <c r="D870" i="3"/>
  <c r="D988" i="10"/>
  <c r="D998" i="3"/>
  <c r="D596" i="3"/>
  <c r="D854" i="10"/>
  <c r="D622" i="10"/>
  <c r="D984" i="10"/>
  <c r="D961" i="10"/>
  <c r="D928" i="10"/>
  <c r="D826" i="10"/>
  <c r="D543" i="3"/>
  <c r="D277" i="10"/>
  <c r="D574" i="10"/>
  <c r="D361" i="10"/>
  <c r="D863" i="3"/>
  <c r="D447" i="10"/>
  <c r="D344" i="10"/>
  <c r="D904" i="10"/>
  <c r="D548" i="10"/>
  <c r="D272" i="10"/>
  <c r="D677" i="3"/>
  <c r="D620" i="3"/>
  <c r="D449" i="10"/>
  <c r="D901" i="3"/>
  <c r="D302" i="10"/>
  <c r="D705" i="10"/>
  <c r="D857" i="10"/>
  <c r="D604" i="3"/>
  <c r="D543" i="10"/>
  <c r="D593" i="3"/>
  <c r="D725" i="3"/>
  <c r="D932" i="10"/>
  <c r="D575" i="10"/>
  <c r="D692" i="3"/>
  <c r="D725" i="10"/>
  <c r="D360" i="10"/>
  <c r="D296" i="10"/>
  <c r="D816" i="10"/>
  <c r="D292" i="10"/>
  <c r="D875" i="10"/>
  <c r="D815" i="3"/>
  <c r="D895" i="3"/>
  <c r="D925" i="3"/>
  <c r="D830" i="10"/>
  <c r="D827" i="3"/>
  <c r="D849" i="10"/>
  <c r="D378" i="10"/>
  <c r="D265" i="10"/>
  <c r="D733" i="10"/>
  <c r="D588" i="10"/>
  <c r="D972" i="10"/>
  <c r="D969" i="10"/>
  <c r="D979" i="10"/>
  <c r="D347" i="10"/>
  <c r="D986" i="10"/>
  <c r="D275" i="10"/>
  <c r="D815" i="10"/>
  <c r="D506" i="10"/>
  <c r="D771" i="3"/>
  <c r="D386" i="10"/>
  <c r="D511" i="10"/>
  <c r="D433" i="10"/>
  <c r="D869" i="10"/>
  <c r="D630" i="10"/>
  <c r="D798" i="10"/>
  <c r="D788" i="3"/>
  <c r="D641" i="3"/>
  <c r="D381" i="10"/>
  <c r="D771" i="10"/>
  <c r="D408" i="10"/>
  <c r="D421" i="10"/>
  <c r="D879" i="10"/>
  <c r="D946" i="10"/>
  <c r="D318" i="10"/>
  <c r="D710" i="3"/>
  <c r="D993" i="10"/>
  <c r="D700" i="10"/>
  <c r="D673" i="3"/>
  <c r="D893" i="10"/>
  <c r="D888" i="10"/>
  <c r="D315" i="10"/>
  <c r="D629" i="10"/>
  <c r="D775" i="10"/>
  <c r="D825" i="10"/>
  <c r="D947" i="10"/>
  <c r="D957" i="10"/>
  <c r="D880" i="10"/>
  <c r="D795" i="10"/>
  <c r="D763" i="10"/>
  <c r="D375" i="10"/>
  <c r="D499" i="3"/>
  <c r="D481" i="3"/>
  <c r="D681" i="3"/>
  <c r="D496" i="3"/>
  <c r="D798" i="3"/>
  <c r="D583" i="10"/>
  <c r="D776" i="3"/>
  <c r="D759" i="10"/>
  <c r="D812" i="10"/>
  <c r="D300" i="10"/>
  <c r="D641" i="10"/>
  <c r="D435" i="10"/>
  <c r="D342" i="10"/>
  <c r="D785" i="10"/>
  <c r="D617" i="10"/>
  <c r="D395" i="10"/>
  <c r="D876" i="10"/>
  <c r="D867" i="10"/>
  <c r="D280" i="10"/>
  <c r="D436" i="10"/>
  <c r="D605" i="10"/>
  <c r="D602" i="3"/>
  <c r="D670" i="10"/>
  <c r="D809" i="3"/>
  <c r="D789" i="10"/>
  <c r="D654" i="10"/>
  <c r="D326" i="10"/>
  <c r="D664" i="10"/>
  <c r="D912" i="10"/>
  <c r="D519" i="10"/>
  <c r="D697" i="10"/>
  <c r="D693" i="10"/>
  <c r="D838" i="10"/>
  <c r="D454" i="10"/>
  <c r="D451" i="10"/>
  <c r="D656" i="3"/>
  <c r="D678" i="10"/>
  <c r="D455" i="10"/>
  <c r="D926" i="3"/>
  <c r="D818" i="10"/>
  <c r="D507" i="10"/>
  <c r="D920" i="3"/>
  <c r="D597" i="10"/>
  <c r="D299" i="10"/>
  <c r="D402" i="10"/>
  <c r="D368" i="10"/>
  <c r="D743" i="3"/>
  <c r="D926" i="10"/>
  <c r="D832" i="3"/>
  <c r="D625" i="10"/>
  <c r="D891" i="3"/>
  <c r="D803" i="10"/>
  <c r="D274" i="10"/>
  <c r="D251" i="10"/>
  <c r="D247" i="3"/>
  <c r="D259" i="3"/>
  <c r="D251" i="3"/>
  <c r="D260" i="3"/>
  <c r="D255" i="3"/>
  <c r="D257" i="3"/>
  <c r="D249" i="3"/>
  <c r="D254" i="3"/>
  <c r="D810" i="10"/>
  <c r="D643" i="10"/>
  <c r="D466" i="10"/>
  <c r="D892" i="10"/>
  <c r="D621" i="10"/>
  <c r="D652" i="10"/>
  <c r="D564" i="10"/>
  <c r="D415" i="10"/>
  <c r="D591" i="10"/>
  <c r="D711" i="10"/>
  <c r="D573" i="3"/>
  <c r="D502" i="3"/>
  <c r="D888" i="3"/>
  <c r="D643" i="3"/>
  <c r="D424" i="10"/>
  <c r="D766" i="10"/>
  <c r="D698" i="10"/>
  <c r="D258" i="10"/>
  <c r="D245" i="10"/>
  <c r="D256" i="10"/>
  <c r="D254" i="10"/>
  <c r="D249" i="10"/>
  <c r="D266" i="10"/>
  <c r="D778" i="10"/>
  <c r="D264" i="10"/>
  <c r="D621" i="3"/>
  <c r="D428" i="10"/>
  <c r="D908" i="10"/>
  <c r="D484" i="10"/>
  <c r="D521" i="3"/>
  <c r="D283" i="10"/>
  <c r="D922" i="10"/>
  <c r="D644" i="10"/>
  <c r="D728" i="10"/>
  <c r="D756" i="10"/>
  <c r="D645" i="10"/>
  <c r="D474" i="10"/>
  <c r="D577" i="10"/>
  <c r="D476" i="10"/>
  <c r="D260" i="10"/>
  <c r="D244" i="10"/>
  <c r="D243" i="10"/>
  <c r="D247" i="10"/>
  <c r="D243" i="3"/>
  <c r="D663" i="10"/>
  <c r="D626" i="10"/>
  <c r="D398" i="10"/>
  <c r="D649" i="10"/>
  <c r="D927" i="3"/>
  <c r="D905" i="10"/>
  <c r="D314" i="10"/>
  <c r="D853" i="3"/>
  <c r="D284" i="10"/>
  <c r="D400" i="10"/>
  <c r="D285" i="10"/>
  <c r="D964" i="3"/>
  <c r="D608" i="10"/>
  <c r="D500" i="10"/>
  <c r="D919" i="10"/>
  <c r="D478" i="10"/>
  <c r="D288" i="10"/>
  <c r="D248" i="10"/>
  <c r="D246" i="10"/>
  <c r="D257" i="10"/>
  <c r="D255" i="10"/>
  <c r="D252" i="10"/>
  <c r="D250" i="10"/>
  <c r="D253" i="10"/>
  <c r="D259" i="10"/>
  <c r="D256" i="3"/>
  <c r="D246" i="3"/>
  <c r="D258" i="3"/>
  <c r="D253" i="3"/>
  <c r="D432" i="3"/>
  <c r="D312" i="3"/>
  <c r="D374" i="3"/>
  <c r="D362" i="3"/>
  <c r="D453" i="3"/>
  <c r="D302" i="3"/>
  <c r="D290" i="3"/>
  <c r="D284" i="3"/>
  <c r="D395" i="3"/>
  <c r="D292" i="3"/>
  <c r="D433" i="3"/>
  <c r="D282" i="3"/>
  <c r="D310" i="3"/>
  <c r="D372" i="3"/>
  <c r="D363" i="3"/>
  <c r="D294" i="3"/>
  <c r="D393" i="3"/>
  <c r="D303" i="3"/>
  <c r="D344" i="3"/>
  <c r="D339" i="3"/>
  <c r="D346" i="3"/>
  <c r="D301" i="3"/>
  <c r="D327" i="3"/>
  <c r="D300" i="3"/>
  <c r="D262" i="3"/>
  <c r="D415" i="3"/>
  <c r="D461" i="3"/>
  <c r="D369" i="3"/>
  <c r="D375" i="3"/>
  <c r="D348" i="3"/>
  <c r="D373" i="3"/>
  <c r="D397" i="3"/>
  <c r="D426" i="3"/>
  <c r="D325" i="3"/>
  <c r="D447" i="3"/>
  <c r="D429" i="3"/>
  <c r="D455" i="3"/>
  <c r="D430" i="3"/>
  <c r="D440" i="3"/>
  <c r="D462" i="3"/>
  <c r="D315" i="3"/>
  <c r="D368" i="3"/>
  <c r="D391" i="3"/>
  <c r="D364" i="3"/>
  <c r="D443" i="3"/>
  <c r="D351" i="3"/>
  <c r="D270" i="3"/>
  <c r="D277" i="3"/>
  <c r="D382" i="3"/>
  <c r="D342" i="3"/>
  <c r="D367" i="3"/>
  <c r="D272" i="3"/>
  <c r="D245" i="3"/>
  <c r="D250" i="3"/>
  <c r="D353" i="3"/>
  <c r="D446" i="3"/>
  <c r="D343" i="3"/>
  <c r="D304" i="3"/>
  <c r="D350" i="3"/>
  <c r="D394" i="3"/>
  <c r="D404" i="3"/>
  <c r="D263" i="3"/>
  <c r="D360" i="3"/>
  <c r="D445" i="3"/>
  <c r="D320" i="3"/>
  <c r="D271" i="3"/>
  <c r="D330" i="3"/>
  <c r="D378" i="3"/>
  <c r="D381" i="3"/>
  <c r="D296" i="3"/>
  <c r="D400" i="3"/>
  <c r="D349" i="3"/>
  <c r="D441" i="3"/>
  <c r="D321" i="3"/>
  <c r="D328" i="3"/>
  <c r="D383" i="3"/>
  <c r="D390" i="3"/>
  <c r="D287" i="3"/>
  <c r="D291" i="3"/>
  <c r="D265" i="3"/>
  <c r="D416" i="3"/>
  <c r="D314" i="3"/>
  <c r="D311" i="3"/>
  <c r="D322" i="3"/>
  <c r="D366" i="3"/>
  <c r="D420" i="3"/>
  <c r="D401" i="3"/>
  <c r="D357" i="3"/>
  <c r="D313" i="3"/>
  <c r="D377" i="3"/>
  <c r="D298" i="3"/>
  <c r="D386" i="3"/>
  <c r="D347" i="3"/>
  <c r="D318" i="3"/>
  <c r="D323" i="3"/>
  <c r="D329" i="3"/>
  <c r="D417" i="3"/>
  <c r="D463" i="3"/>
  <c r="D280" i="3"/>
  <c r="D410" i="3"/>
  <c r="D359" i="3"/>
  <c r="D286" i="3"/>
  <c r="D308" i="3"/>
  <c r="D384" i="3"/>
  <c r="D333" i="3"/>
  <c r="D289" i="3"/>
  <c r="D269" i="3"/>
  <c r="D252" i="3"/>
  <c r="D244" i="3"/>
  <c r="D248" i="3"/>
  <c r="D361" i="3"/>
  <c r="D419" i="3"/>
  <c r="D335" i="3"/>
  <c r="D388" i="3"/>
  <c r="D412" i="3"/>
  <c r="D365" i="3"/>
  <c r="D385" i="3"/>
  <c r="D411" i="3"/>
  <c r="D288" i="3"/>
  <c r="D297" i="3"/>
  <c r="D279" i="3"/>
  <c r="D324" i="3"/>
  <c r="D281" i="3"/>
  <c r="D409" i="3"/>
  <c r="D451" i="3"/>
  <c r="D405" i="3"/>
  <c r="D427" i="3"/>
  <c r="D444" i="3"/>
  <c r="D418" i="3"/>
  <c r="D340" i="3"/>
  <c r="D414" i="3"/>
  <c r="D406" i="3"/>
  <c r="D442" i="3"/>
  <c r="D371" i="3"/>
  <c r="D275" i="3"/>
  <c r="D431" i="3"/>
  <c r="D437" i="3"/>
  <c r="D425" i="3"/>
  <c r="D319" i="3"/>
  <c r="D399" i="3"/>
  <c r="D337" i="3"/>
  <c r="D316" i="3"/>
  <c r="D306" i="3"/>
  <c r="D354" i="3"/>
  <c r="D402" i="3"/>
  <c r="D273" i="3"/>
  <c r="D305" i="3"/>
  <c r="D370" i="3"/>
  <c r="D332" i="3"/>
  <c r="D460" i="3"/>
  <c r="D283" i="3"/>
  <c r="D276" i="3"/>
  <c r="D341" i="3"/>
  <c r="D459" i="3"/>
  <c r="D450" i="3"/>
  <c r="D345" i="3"/>
  <c r="D456" i="3"/>
  <c r="D392" i="3"/>
  <c r="D413" i="3"/>
  <c r="D285" i="3"/>
  <c r="D293" i="3"/>
  <c r="D434" i="3"/>
  <c r="D309" i="3"/>
  <c r="D435" i="3"/>
  <c r="D338" i="3"/>
  <c r="D439" i="3"/>
  <c r="D407" i="3"/>
  <c r="D389" i="3"/>
  <c r="D408" i="3"/>
  <c r="D299" i="3"/>
  <c r="D387" i="3"/>
  <c r="D376" i="3"/>
  <c r="D448" i="3"/>
  <c r="D331" i="3"/>
  <c r="D278" i="3"/>
  <c r="D334" i="3"/>
  <c r="D454" i="3"/>
  <c r="D295" i="3"/>
  <c r="D449" i="3"/>
  <c r="D380" i="3"/>
  <c r="D326" i="3"/>
  <c r="D458" i="3"/>
  <c r="D457" i="3"/>
  <c r="D428" i="3"/>
  <c r="D355" i="3"/>
  <c r="D356" i="3"/>
  <c r="D266" i="3"/>
  <c r="D436" i="3"/>
  <c r="D307" i="3"/>
  <c r="D452" i="3"/>
  <c r="D403" i="3"/>
  <c r="D358" i="3"/>
  <c r="D398" i="3"/>
  <c r="D352" i="3"/>
  <c r="D261" i="3"/>
  <c r="D396" i="3"/>
  <c r="D274" i="3"/>
  <c r="D336" i="3"/>
  <c r="D438" i="3"/>
  <c r="D268" i="3"/>
  <c r="D267" i="3"/>
  <c r="D264" i="3"/>
  <c r="D379" i="3"/>
  <c r="D317" i="3"/>
  <c r="D232" i="3"/>
  <c r="D238" i="3"/>
  <c r="D241" i="3"/>
  <c r="D233" i="3"/>
  <c r="D235" i="3"/>
  <c r="D240" i="3"/>
  <c r="D237" i="3"/>
  <c r="D231" i="3"/>
  <c r="D234" i="3"/>
  <c r="D242" i="3"/>
  <c r="D236" i="3"/>
  <c r="D230" i="3"/>
  <c r="D239" i="3"/>
  <c r="D234" i="10"/>
  <c r="D233" i="10"/>
  <c r="D236" i="10"/>
  <c r="D239" i="10"/>
  <c r="D242" i="10"/>
  <c r="D231" i="10"/>
  <c r="D240" i="10"/>
  <c r="D237" i="10"/>
  <c r="D230" i="10"/>
  <c r="D241" i="10"/>
  <c r="D238" i="10"/>
  <c r="D232" i="10"/>
  <c r="D235" i="10"/>
  <c r="D213" i="3"/>
  <c r="D223" i="3"/>
  <c r="D225" i="3"/>
  <c r="D217" i="3"/>
  <c r="D228" i="3"/>
  <c r="D220" i="3"/>
  <c r="D219" i="3"/>
  <c r="D216" i="3"/>
  <c r="D229" i="3"/>
  <c r="D214" i="3"/>
  <c r="D224" i="3"/>
  <c r="D211" i="3"/>
  <c r="D226" i="3"/>
  <c r="D212" i="3"/>
  <c r="D215" i="3"/>
  <c r="D227" i="3"/>
  <c r="D218" i="3"/>
  <c r="D222" i="3"/>
  <c r="D221" i="3"/>
  <c r="D220" i="10"/>
  <c r="D226" i="10"/>
  <c r="D223" i="10"/>
  <c r="D218" i="10"/>
  <c r="D217" i="10"/>
  <c r="D228" i="10"/>
  <c r="D227" i="10"/>
  <c r="D219" i="10"/>
  <c r="D221" i="10"/>
  <c r="D229" i="10"/>
  <c r="D222" i="10"/>
  <c r="D216" i="10"/>
  <c r="D214" i="10"/>
  <c r="D225" i="10"/>
  <c r="D211" i="10"/>
  <c r="D215" i="10"/>
  <c r="D212" i="10"/>
  <c r="D213" i="10"/>
  <c r="D224" i="10"/>
  <c r="D190" i="10"/>
  <c r="D188" i="10"/>
  <c r="D139" i="10"/>
  <c r="D137" i="10"/>
  <c r="D145" i="10"/>
  <c r="D167" i="10"/>
  <c r="D163" i="10"/>
  <c r="D126" i="10"/>
  <c r="D120" i="10"/>
  <c r="D125" i="10"/>
  <c r="D159" i="10"/>
  <c r="D109" i="10"/>
  <c r="D74" i="10"/>
  <c r="D179" i="10"/>
  <c r="D140" i="10"/>
  <c r="D97" i="10"/>
  <c r="D93" i="10"/>
  <c r="D89" i="10"/>
  <c r="D133" i="10"/>
  <c r="D177" i="10"/>
  <c r="D160" i="10"/>
  <c r="D152" i="10"/>
  <c r="D150" i="10"/>
  <c r="D123" i="10"/>
  <c r="D86" i="10"/>
  <c r="D157" i="10"/>
  <c r="D178" i="10"/>
  <c r="D144" i="10"/>
  <c r="D134" i="10"/>
  <c r="D102" i="10"/>
  <c r="D76" i="10"/>
  <c r="D98" i="10"/>
  <c r="D141" i="10"/>
  <c r="D166" i="10"/>
  <c r="D175" i="10"/>
  <c r="D135" i="10"/>
  <c r="D132" i="10"/>
  <c r="D77" i="10"/>
  <c r="D187" i="10"/>
  <c r="D81" i="10"/>
  <c r="D162" i="10"/>
  <c r="D136" i="10"/>
  <c r="D189" i="10"/>
  <c r="D193" i="10"/>
  <c r="D3" i="10"/>
  <c r="D171" i="10"/>
  <c r="D164" i="10"/>
  <c r="D94" i="10"/>
  <c r="D151" i="10"/>
  <c r="D88" i="10"/>
  <c r="D67" i="10"/>
  <c r="D127" i="10"/>
  <c r="D118" i="10"/>
  <c r="D65" i="10"/>
  <c r="D106" i="10"/>
  <c r="D143" i="10"/>
  <c r="D138" i="10"/>
  <c r="D99" i="10"/>
  <c r="D111" i="10"/>
  <c r="D72" i="10"/>
  <c r="D108" i="10"/>
  <c r="D105" i="10"/>
  <c r="D66" i="10"/>
  <c r="D185" i="10"/>
  <c r="D80" i="10"/>
  <c r="D130" i="10"/>
  <c r="D117" i="10"/>
  <c r="D116" i="10"/>
  <c r="D68" i="10"/>
  <c r="D165" i="10"/>
  <c r="D85" i="10"/>
  <c r="D82" i="10"/>
  <c r="D122" i="10"/>
  <c r="D121" i="10"/>
  <c r="D128" i="10"/>
  <c r="D87" i="10"/>
  <c r="D192" i="10"/>
  <c r="D183" i="10"/>
  <c r="D84" i="10"/>
  <c r="D173" i="10"/>
  <c r="D129" i="10"/>
  <c r="D119" i="10"/>
  <c r="D182" i="10"/>
  <c r="D101" i="10"/>
  <c r="D142" i="10"/>
  <c r="D2" i="10"/>
  <c r="D158" i="10"/>
  <c r="D174" i="10"/>
  <c r="D154" i="10"/>
  <c r="D161" i="10"/>
  <c r="D181" i="10"/>
  <c r="D191" i="10"/>
  <c r="D155" i="10"/>
  <c r="D100" i="10"/>
  <c r="D70" i="10"/>
  <c r="D124" i="10"/>
  <c r="D107" i="10"/>
  <c r="D79" i="10"/>
  <c r="D148" i="10"/>
  <c r="D114" i="10"/>
  <c r="D95" i="10"/>
  <c r="D71" i="10"/>
  <c r="D104" i="10"/>
  <c r="D131" i="10"/>
  <c r="D180" i="10"/>
  <c r="D184" i="10"/>
  <c r="D169" i="10"/>
  <c r="D112" i="10"/>
  <c r="D103" i="10"/>
  <c r="D110" i="10"/>
  <c r="D115" i="10"/>
  <c r="D78" i="10"/>
  <c r="D153" i="10"/>
  <c r="D63" i="10"/>
  <c r="D91" i="10"/>
  <c r="D186" i="10"/>
  <c r="D149" i="10"/>
  <c r="D96" i="10"/>
  <c r="D168" i="10"/>
  <c r="D83" i="10"/>
  <c r="D146" i="10"/>
  <c r="D156" i="10"/>
  <c r="D64" i="10"/>
  <c r="D176" i="10"/>
  <c r="D172" i="10"/>
  <c r="D90" i="10"/>
  <c r="D147" i="10"/>
  <c r="D73" i="10"/>
  <c r="D92" i="10"/>
  <c r="D170" i="10"/>
  <c r="D75" i="10"/>
  <c r="D113" i="10"/>
  <c r="D69" i="10"/>
  <c r="D190" i="3"/>
  <c r="D188" i="3"/>
  <c r="D191" i="3"/>
  <c r="D162" i="3"/>
  <c r="D180" i="3"/>
  <c r="D153" i="3"/>
  <c r="D165" i="3"/>
  <c r="D128" i="3"/>
  <c r="D184" i="3"/>
  <c r="D73" i="3"/>
  <c r="D174" i="3"/>
  <c r="D76" i="3"/>
  <c r="D98" i="3"/>
  <c r="D117" i="3"/>
  <c r="D133" i="3"/>
  <c r="D167" i="3"/>
  <c r="D160" i="3"/>
  <c r="D113" i="3"/>
  <c r="D143" i="3"/>
  <c r="D159" i="3"/>
  <c r="D142" i="3"/>
  <c r="D64" i="3"/>
  <c r="D75" i="3"/>
  <c r="D66" i="3"/>
  <c r="D182" i="3"/>
  <c r="D72" i="3"/>
  <c r="D81" i="3"/>
  <c r="D103" i="3"/>
  <c r="D157" i="3"/>
  <c r="D96" i="3"/>
  <c r="D158" i="3"/>
  <c r="D135" i="3"/>
  <c r="D122" i="3"/>
  <c r="D168" i="3"/>
  <c r="D147" i="3"/>
  <c r="D93" i="3"/>
  <c r="D80" i="3"/>
  <c r="D125" i="3"/>
  <c r="D132" i="3"/>
  <c r="D156" i="3"/>
  <c r="D109" i="3"/>
  <c r="D163" i="3"/>
  <c r="D179" i="3"/>
  <c r="D77" i="3"/>
  <c r="D164" i="3"/>
  <c r="D86" i="3"/>
  <c r="D87" i="3"/>
  <c r="D85" i="3"/>
  <c r="D71" i="3"/>
  <c r="D192" i="3"/>
  <c r="D3" i="3"/>
  <c r="D137" i="3"/>
  <c r="D149" i="3"/>
  <c r="D155" i="3"/>
  <c r="D100" i="3"/>
  <c r="D146" i="3"/>
  <c r="D151" i="3"/>
  <c r="D172" i="3"/>
  <c r="D111" i="3"/>
  <c r="D92" i="3"/>
  <c r="D105" i="3"/>
  <c r="D102" i="3"/>
  <c r="D114" i="3"/>
  <c r="D82" i="3"/>
  <c r="D70" i="3"/>
  <c r="D99" i="3"/>
  <c r="D101" i="3"/>
  <c r="D118" i="3"/>
  <c r="D177" i="3"/>
  <c r="D63" i="3"/>
  <c r="D107" i="3"/>
  <c r="D145" i="3"/>
  <c r="D140" i="3"/>
  <c r="D127" i="3"/>
  <c r="D148" i="3"/>
  <c r="D91" i="3"/>
  <c r="D169" i="3"/>
  <c r="D108" i="3"/>
  <c r="D83" i="3"/>
  <c r="D67" i="3"/>
  <c r="D166" i="3"/>
  <c r="D154" i="3"/>
  <c r="D116" i="3"/>
  <c r="D152" i="3"/>
  <c r="D65" i="3"/>
  <c r="D106" i="3"/>
  <c r="D97" i="3"/>
  <c r="D94" i="3"/>
  <c r="D115" i="3"/>
  <c r="D124" i="3"/>
  <c r="D171" i="3"/>
  <c r="D193" i="3"/>
  <c r="D189" i="3"/>
  <c r="D2" i="3"/>
  <c r="D78" i="3"/>
  <c r="D131" i="3"/>
  <c r="D161" i="3"/>
  <c r="D89" i="3"/>
  <c r="D175" i="3"/>
  <c r="D110" i="3"/>
  <c r="D139" i="3"/>
  <c r="D130" i="3"/>
  <c r="D141" i="3"/>
  <c r="D119" i="3"/>
  <c r="D187" i="3"/>
  <c r="D136" i="3"/>
  <c r="D112" i="3"/>
  <c r="D138" i="3"/>
  <c r="D134" i="3"/>
  <c r="D68" i="3"/>
  <c r="D90" i="3"/>
  <c r="D84" i="3"/>
  <c r="D181" i="3"/>
  <c r="D121" i="3"/>
  <c r="D69" i="3"/>
  <c r="D74" i="3"/>
  <c r="D95" i="3"/>
  <c r="D186" i="3"/>
  <c r="D173" i="3"/>
  <c r="D79" i="3"/>
  <c r="D150" i="3"/>
  <c r="D104" i="3"/>
  <c r="D88" i="3"/>
  <c r="D170" i="3"/>
  <c r="D144" i="3"/>
  <c r="D178" i="3"/>
  <c r="D129" i="3"/>
  <c r="D123" i="3"/>
  <c r="D126" i="3"/>
  <c r="D176" i="3"/>
  <c r="D120" i="3"/>
  <c r="D185" i="3"/>
  <c r="D183" i="3"/>
  <c r="D25" i="10"/>
  <c r="D50" i="10"/>
  <c r="D57" i="10"/>
  <c r="D56" i="10"/>
  <c r="D9" i="10"/>
  <c r="D18" i="10"/>
  <c r="D20" i="10"/>
  <c r="D59" i="10"/>
  <c r="D46" i="10"/>
  <c r="D40" i="10"/>
  <c r="D34" i="10"/>
  <c r="D42" i="10"/>
  <c r="D24" i="10"/>
  <c r="D4" i="10"/>
  <c r="D21" i="10"/>
  <c r="D60" i="10"/>
  <c r="D16" i="10"/>
  <c r="D7" i="10"/>
  <c r="D43" i="10"/>
  <c r="D53" i="10"/>
  <c r="D10" i="10"/>
  <c r="D62" i="10"/>
  <c r="D55" i="10"/>
  <c r="D36" i="10"/>
  <c r="D28" i="10"/>
  <c r="D6" i="10"/>
  <c r="D58" i="10"/>
  <c r="D27" i="10"/>
  <c r="D35" i="10"/>
  <c r="D29" i="10"/>
  <c r="D31" i="10"/>
  <c r="D45" i="10"/>
  <c r="D15" i="10"/>
  <c r="D17" i="10"/>
  <c r="D38" i="10"/>
  <c r="D23" i="10"/>
  <c r="D26" i="10"/>
  <c r="D19" i="10"/>
  <c r="D8" i="10"/>
  <c r="D44" i="10"/>
  <c r="D14" i="10"/>
  <c r="D11" i="10"/>
  <c r="D48" i="10"/>
  <c r="D61" i="10"/>
  <c r="D22" i="10"/>
  <c r="D30" i="10"/>
  <c r="D49" i="10"/>
  <c r="D13" i="10"/>
  <c r="D33" i="10"/>
  <c r="D12" i="10"/>
  <c r="D54" i="10"/>
  <c r="D51" i="10"/>
  <c r="D41" i="10"/>
  <c r="D39" i="10"/>
  <c r="D32" i="10"/>
  <c r="D52" i="10"/>
  <c r="D37" i="10"/>
  <c r="D5" i="10"/>
  <c r="D47" i="10"/>
  <c r="D34" i="3"/>
  <c r="D45" i="3"/>
  <c r="D9" i="3"/>
  <c r="D24" i="3"/>
  <c r="D49" i="3"/>
  <c r="D36" i="3"/>
  <c r="D26" i="3"/>
  <c r="D50" i="3"/>
  <c r="D31" i="3"/>
  <c r="D29" i="3"/>
  <c r="D54" i="3"/>
  <c r="D30" i="3"/>
  <c r="D33" i="3"/>
  <c r="D23" i="3"/>
  <c r="D22" i="3"/>
  <c r="D58" i="3"/>
  <c r="D48" i="3"/>
  <c r="D46" i="3"/>
  <c r="D25" i="3"/>
  <c r="D19" i="3"/>
  <c r="D5" i="3"/>
  <c r="D39" i="3"/>
  <c r="D12" i="3"/>
  <c r="D44" i="3"/>
  <c r="D15" i="3"/>
  <c r="D21" i="3"/>
  <c r="D40" i="3"/>
  <c r="D32" i="3"/>
  <c r="D52" i="3"/>
  <c r="D10" i="3"/>
  <c r="D4" i="3"/>
  <c r="D20" i="3"/>
  <c r="D13" i="3"/>
  <c r="D59" i="3"/>
  <c r="D11" i="3"/>
  <c r="D47" i="3"/>
  <c r="D14" i="3"/>
  <c r="D28" i="3"/>
  <c r="D42" i="3"/>
  <c r="D51" i="3"/>
  <c r="D55" i="3"/>
  <c r="D8" i="3"/>
  <c r="D60" i="3"/>
  <c r="D37" i="3"/>
  <c r="D38" i="3"/>
  <c r="D18" i="3"/>
  <c r="D62" i="3"/>
  <c r="D53" i="3"/>
  <c r="D35" i="3"/>
  <c r="D61" i="3"/>
  <c r="D57" i="3"/>
  <c r="D17" i="3"/>
  <c r="D7" i="3"/>
  <c r="D43" i="3"/>
  <c r="D16" i="3"/>
  <c r="D27" i="3"/>
  <c r="D56" i="3"/>
  <c r="D41" i="3"/>
  <c r="D6" i="3"/>
  <c r="D201" i="10"/>
  <c r="D205" i="10"/>
  <c r="D198" i="10"/>
  <c r="D194" i="10"/>
  <c r="D203" i="10"/>
  <c r="D208" i="10"/>
  <c r="D197" i="10"/>
  <c r="D195" i="10"/>
  <c r="D206" i="10"/>
  <c r="D210" i="10"/>
  <c r="D199" i="10"/>
  <c r="D196" i="10"/>
  <c r="D207" i="10"/>
  <c r="D202" i="10"/>
  <c r="D209" i="10"/>
  <c r="D204" i="10"/>
  <c r="D200" i="10"/>
  <c r="D198" i="3"/>
  <c r="D210" i="3"/>
  <c r="D206" i="3"/>
  <c r="D197" i="3"/>
  <c r="D200" i="3"/>
  <c r="D201" i="3"/>
  <c r="D204" i="3"/>
  <c r="D195" i="3"/>
  <c r="D202" i="3"/>
  <c r="D205" i="3"/>
  <c r="D203" i="3"/>
  <c r="D208" i="3"/>
  <c r="D194" i="3"/>
  <c r="D199" i="3"/>
  <c r="D209" i="3"/>
  <c r="D196" i="3"/>
  <c r="D207" i="3"/>
  <c r="G124" i="4" l="1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E5" i="4"/>
  <c r="I5" i="4" s="1"/>
  <c r="AP100" i="4"/>
  <c r="AV100" i="4" s="1"/>
  <c r="AM174" i="4"/>
  <c r="AS174" i="4" s="1"/>
  <c r="AQ191" i="4"/>
  <c r="AW191" i="4" s="1"/>
  <c r="I317" i="3"/>
  <c r="J317" i="3"/>
  <c r="F317" i="3"/>
  <c r="H317" i="3"/>
  <c r="K317" i="3"/>
  <c r="K379" i="3"/>
  <c r="J379" i="3"/>
  <c r="F379" i="3"/>
  <c r="H379" i="3"/>
  <c r="I379" i="3"/>
  <c r="K264" i="3"/>
  <c r="H264" i="3"/>
  <c r="J264" i="3"/>
  <c r="F264" i="3"/>
  <c r="I264" i="3"/>
  <c r="K267" i="3"/>
  <c r="J267" i="3"/>
  <c r="I267" i="3"/>
  <c r="F267" i="3"/>
  <c r="H267" i="3"/>
  <c r="H268" i="3"/>
  <c r="J268" i="3"/>
  <c r="I268" i="3"/>
  <c r="F268" i="3"/>
  <c r="K268" i="3"/>
  <c r="K438" i="3"/>
  <c r="H438" i="3"/>
  <c r="I438" i="3"/>
  <c r="J438" i="3"/>
  <c r="F438" i="3"/>
  <c r="I336" i="3"/>
  <c r="F336" i="3"/>
  <c r="K336" i="3"/>
  <c r="J336" i="3"/>
  <c r="H336" i="3"/>
  <c r="J274" i="3"/>
  <c r="K274" i="3"/>
  <c r="H274" i="3"/>
  <c r="F274" i="3"/>
  <c r="I274" i="3"/>
  <c r="I396" i="3"/>
  <c r="H396" i="3"/>
  <c r="J396" i="3"/>
  <c r="F396" i="3"/>
  <c r="K396" i="3"/>
  <c r="H261" i="3"/>
  <c r="F261" i="3"/>
  <c r="J261" i="3"/>
  <c r="I261" i="3"/>
  <c r="K261" i="3"/>
  <c r="F352" i="3"/>
  <c r="J352" i="3"/>
  <c r="H352" i="3"/>
  <c r="K352" i="3"/>
  <c r="I352" i="3"/>
  <c r="H398" i="3"/>
  <c r="J398" i="3"/>
  <c r="K398" i="3"/>
  <c r="F398" i="3"/>
  <c r="I398" i="3"/>
  <c r="H358" i="3"/>
  <c r="F358" i="3"/>
  <c r="J358" i="3"/>
  <c r="K358" i="3"/>
  <c r="I358" i="3"/>
  <c r="F403" i="3"/>
  <c r="H403" i="3"/>
  <c r="J403" i="3"/>
  <c r="I403" i="3"/>
  <c r="K403" i="3"/>
  <c r="H452" i="3"/>
  <c r="K452" i="3"/>
  <c r="J452" i="3"/>
  <c r="F452" i="3"/>
  <c r="I452" i="3"/>
  <c r="I307" i="3"/>
  <c r="F307" i="3"/>
  <c r="J307" i="3"/>
  <c r="H307" i="3"/>
  <c r="K307" i="3"/>
  <c r="F436" i="3"/>
  <c r="K436" i="3"/>
  <c r="I436" i="3"/>
  <c r="J436" i="3"/>
  <c r="H436" i="3"/>
  <c r="H266" i="3"/>
  <c r="F266" i="3"/>
  <c r="K266" i="3"/>
  <c r="I266" i="3"/>
  <c r="J266" i="3"/>
  <c r="I356" i="3"/>
  <c r="F356" i="3"/>
  <c r="H356" i="3"/>
  <c r="K356" i="3"/>
  <c r="J356" i="3"/>
  <c r="I355" i="3"/>
  <c r="H355" i="3"/>
  <c r="K355" i="3"/>
  <c r="F355" i="3"/>
  <c r="J355" i="3"/>
  <c r="K428" i="3"/>
  <c r="I428" i="3"/>
  <c r="H428" i="3"/>
  <c r="F428" i="3"/>
  <c r="J428" i="3"/>
  <c r="I457" i="3"/>
  <c r="K457" i="3"/>
  <c r="J457" i="3"/>
  <c r="F457" i="3"/>
  <c r="H457" i="3"/>
  <c r="H458" i="3"/>
  <c r="J458" i="3"/>
  <c r="F458" i="3"/>
  <c r="K458" i="3"/>
  <c r="I458" i="3"/>
  <c r="I326" i="3"/>
  <c r="H326" i="3"/>
  <c r="F326" i="3"/>
  <c r="J326" i="3"/>
  <c r="K326" i="3"/>
  <c r="J380" i="3"/>
  <c r="H380" i="3"/>
  <c r="F380" i="3"/>
  <c r="K380" i="3"/>
  <c r="I380" i="3"/>
  <c r="I449" i="3"/>
  <c r="H449" i="3"/>
  <c r="J449" i="3"/>
  <c r="K449" i="3"/>
  <c r="F449" i="3"/>
  <c r="J295" i="3"/>
  <c r="F295" i="3"/>
  <c r="H295" i="3"/>
  <c r="I295" i="3"/>
  <c r="K295" i="3"/>
  <c r="I454" i="3"/>
  <c r="H454" i="3"/>
  <c r="F454" i="3"/>
  <c r="J454" i="3"/>
  <c r="K454" i="3"/>
  <c r="J334" i="3"/>
  <c r="H334" i="3"/>
  <c r="K334" i="3"/>
  <c r="I334" i="3"/>
  <c r="F334" i="3"/>
  <c r="I278" i="3"/>
  <c r="J278" i="3"/>
  <c r="F278" i="3"/>
  <c r="K278" i="3"/>
  <c r="H278" i="3"/>
  <c r="F331" i="3"/>
  <c r="J331" i="3"/>
  <c r="I331" i="3"/>
  <c r="K331" i="3"/>
  <c r="H331" i="3"/>
  <c r="K448" i="3"/>
  <c r="J448" i="3"/>
  <c r="I448" i="3"/>
  <c r="F448" i="3"/>
  <c r="H448" i="3"/>
  <c r="F376" i="3"/>
  <c r="K376" i="3"/>
  <c r="I376" i="3"/>
  <c r="J376" i="3"/>
  <c r="H376" i="3"/>
  <c r="J387" i="3"/>
  <c r="I387" i="3"/>
  <c r="H387" i="3"/>
  <c r="K387" i="3"/>
  <c r="F387" i="3"/>
  <c r="K299" i="3"/>
  <c r="J299" i="3"/>
  <c r="I299" i="3"/>
  <c r="F299" i="3"/>
  <c r="H299" i="3"/>
  <c r="H408" i="3"/>
  <c r="K408" i="3"/>
  <c r="F408" i="3"/>
  <c r="J408" i="3"/>
  <c r="I408" i="3"/>
  <c r="H389" i="3"/>
  <c r="K389" i="3"/>
  <c r="I389" i="3"/>
  <c r="J389" i="3"/>
  <c r="F389" i="3"/>
  <c r="F407" i="3"/>
  <c r="J407" i="3"/>
  <c r="H407" i="3"/>
  <c r="I407" i="3"/>
  <c r="K407" i="3"/>
  <c r="J439" i="3"/>
  <c r="F439" i="3"/>
  <c r="I439" i="3"/>
  <c r="H439" i="3"/>
  <c r="K439" i="3"/>
  <c r="K338" i="3"/>
  <c r="J338" i="3"/>
  <c r="F338" i="3"/>
  <c r="H338" i="3"/>
  <c r="I338" i="3"/>
  <c r="I435" i="3"/>
  <c r="F435" i="3"/>
  <c r="K435" i="3"/>
  <c r="J435" i="3"/>
  <c r="H435" i="3"/>
  <c r="I309" i="3"/>
  <c r="K309" i="3"/>
  <c r="H309" i="3"/>
  <c r="J309" i="3"/>
  <c r="F309" i="3"/>
  <c r="J434" i="3"/>
  <c r="H434" i="3"/>
  <c r="F434" i="3"/>
  <c r="I434" i="3"/>
  <c r="K434" i="3"/>
  <c r="J293" i="3"/>
  <c r="I293" i="3"/>
  <c r="F293" i="3"/>
  <c r="K293" i="3"/>
  <c r="H293" i="3"/>
  <c r="I285" i="3"/>
  <c r="J285" i="3"/>
  <c r="F285" i="3"/>
  <c r="K285" i="3"/>
  <c r="H285" i="3"/>
  <c r="H413" i="3"/>
  <c r="K413" i="3"/>
  <c r="F413" i="3"/>
  <c r="J413" i="3"/>
  <c r="I413" i="3"/>
  <c r="H392" i="3"/>
  <c r="K392" i="3"/>
  <c r="J392" i="3"/>
  <c r="I392" i="3"/>
  <c r="F392" i="3"/>
  <c r="H456" i="3"/>
  <c r="F456" i="3"/>
  <c r="J456" i="3"/>
  <c r="K456" i="3"/>
  <c r="I456" i="3"/>
  <c r="I345" i="3"/>
  <c r="F345" i="3"/>
  <c r="K345" i="3"/>
  <c r="J345" i="3"/>
  <c r="H345" i="3"/>
  <c r="I450" i="3"/>
  <c r="J450" i="3"/>
  <c r="H450" i="3"/>
  <c r="F450" i="3"/>
  <c r="K450" i="3"/>
  <c r="H459" i="3"/>
  <c r="J459" i="3"/>
  <c r="K459" i="3"/>
  <c r="I459" i="3"/>
  <c r="F459" i="3"/>
  <c r="K341" i="3"/>
  <c r="J341" i="3"/>
  <c r="H341" i="3"/>
  <c r="F341" i="3"/>
  <c r="I341" i="3"/>
  <c r="K219" i="3"/>
  <c r="F219" i="3"/>
  <c r="J219" i="3"/>
  <c r="I219" i="3"/>
  <c r="H219" i="3"/>
  <c r="J12" i="3"/>
  <c r="K12" i="3"/>
  <c r="I12" i="3"/>
  <c r="H12" i="3"/>
  <c r="F12" i="3"/>
  <c r="I37" i="3"/>
  <c r="F37" i="3"/>
  <c r="J37" i="3"/>
  <c r="H37" i="3"/>
  <c r="K37" i="3"/>
  <c r="K199" i="3"/>
  <c r="F199" i="3"/>
  <c r="I199" i="3"/>
  <c r="H199" i="3"/>
  <c r="J199" i="3"/>
  <c r="H233" i="3"/>
  <c r="F233" i="3"/>
  <c r="I233" i="3"/>
  <c r="K233" i="3"/>
  <c r="J233" i="3"/>
  <c r="I7" i="3"/>
  <c r="F7" i="3"/>
  <c r="K7" i="3"/>
  <c r="J7" i="3"/>
  <c r="H7" i="3"/>
  <c r="H49" i="3"/>
  <c r="K49" i="3"/>
  <c r="F49" i="3"/>
  <c r="J49" i="3"/>
  <c r="I49" i="3"/>
  <c r="J34" i="3"/>
  <c r="F34" i="3"/>
  <c r="K34" i="3"/>
  <c r="H34" i="3"/>
  <c r="I34" i="3"/>
  <c r="I218" i="3"/>
  <c r="H218" i="3"/>
  <c r="J218" i="3"/>
  <c r="K218" i="3"/>
  <c r="F218" i="3"/>
  <c r="F204" i="3"/>
  <c r="I204" i="3"/>
  <c r="K204" i="3"/>
  <c r="J204" i="3"/>
  <c r="H204" i="3"/>
  <c r="J208" i="3"/>
  <c r="F208" i="3"/>
  <c r="H208" i="3"/>
  <c r="K208" i="3"/>
  <c r="I208" i="3"/>
  <c r="F222" i="3"/>
  <c r="I222" i="3"/>
  <c r="J222" i="3"/>
  <c r="K222" i="3"/>
  <c r="H222" i="3"/>
  <c r="J42" i="3"/>
  <c r="I42" i="3"/>
  <c r="K42" i="3"/>
  <c r="F42" i="3"/>
  <c r="H42" i="3"/>
  <c r="J38" i="3"/>
  <c r="I38" i="3"/>
  <c r="F38" i="3"/>
  <c r="H38" i="3"/>
  <c r="K38" i="3"/>
  <c r="I41" i="3"/>
  <c r="K41" i="3"/>
  <c r="H41" i="3"/>
  <c r="J41" i="3"/>
  <c r="F41" i="3"/>
  <c r="J27" i="3"/>
  <c r="F27" i="3"/>
  <c r="I27" i="3"/>
  <c r="H27" i="3"/>
  <c r="K27" i="3"/>
  <c r="K113" i="3"/>
  <c r="F113" i="3"/>
  <c r="J113" i="3"/>
  <c r="I113" i="3"/>
  <c r="H113" i="3"/>
  <c r="H169" i="3"/>
  <c r="I169" i="3"/>
  <c r="J169" i="3"/>
  <c r="F169" i="3"/>
  <c r="K169" i="3"/>
  <c r="J149" i="3"/>
  <c r="F149" i="3"/>
  <c r="I149" i="3"/>
  <c r="K149" i="3"/>
  <c r="H149" i="3"/>
  <c r="I276" i="3"/>
  <c r="H276" i="3"/>
  <c r="K276" i="3"/>
  <c r="F276" i="3"/>
  <c r="J276" i="3"/>
  <c r="I283" i="3"/>
  <c r="H283" i="3"/>
  <c r="K283" i="3"/>
  <c r="J283" i="3"/>
  <c r="F283" i="3"/>
  <c r="H460" i="3"/>
  <c r="J460" i="3"/>
  <c r="K460" i="3"/>
  <c r="I460" i="3"/>
  <c r="F460" i="3"/>
  <c r="K332" i="3"/>
  <c r="F332" i="3"/>
  <c r="J332" i="3"/>
  <c r="I332" i="3"/>
  <c r="H332" i="3"/>
  <c r="J370" i="3"/>
  <c r="I370" i="3"/>
  <c r="F370" i="3"/>
  <c r="H370" i="3"/>
  <c r="K370" i="3"/>
  <c r="K305" i="3"/>
  <c r="F305" i="3"/>
  <c r="I305" i="3"/>
  <c r="H305" i="3"/>
  <c r="J305" i="3"/>
  <c r="F273" i="3"/>
  <c r="K273" i="3"/>
  <c r="I273" i="3"/>
  <c r="J273" i="3"/>
  <c r="H273" i="3"/>
  <c r="J402" i="3"/>
  <c r="H402" i="3"/>
  <c r="F402" i="3"/>
  <c r="I402" i="3"/>
  <c r="K402" i="3"/>
  <c r="J354" i="3"/>
  <c r="I354" i="3"/>
  <c r="K354" i="3"/>
  <c r="F354" i="3"/>
  <c r="H354" i="3"/>
  <c r="H306" i="3"/>
  <c r="K306" i="3"/>
  <c r="I306" i="3"/>
  <c r="J306" i="3"/>
  <c r="F306" i="3"/>
  <c r="I316" i="3"/>
  <c r="F316" i="3"/>
  <c r="H316" i="3"/>
  <c r="J316" i="3"/>
  <c r="K316" i="3"/>
  <c r="F337" i="3"/>
  <c r="J337" i="3"/>
  <c r="H337" i="3"/>
  <c r="K337" i="3"/>
  <c r="I337" i="3"/>
  <c r="F399" i="3"/>
  <c r="J399" i="3"/>
  <c r="K399" i="3"/>
  <c r="H399" i="3"/>
  <c r="I399" i="3"/>
  <c r="K319" i="3"/>
  <c r="J319" i="3"/>
  <c r="H319" i="3"/>
  <c r="I319" i="3"/>
  <c r="F319" i="3"/>
  <c r="J425" i="3"/>
  <c r="F425" i="3"/>
  <c r="H425" i="3"/>
  <c r="I425" i="3"/>
  <c r="K425" i="3"/>
  <c r="J437" i="3"/>
  <c r="H437" i="3"/>
  <c r="K437" i="3"/>
  <c r="I437" i="3"/>
  <c r="F437" i="3"/>
  <c r="J431" i="3"/>
  <c r="H431" i="3"/>
  <c r="K431" i="3"/>
  <c r="I431" i="3"/>
  <c r="F431" i="3"/>
  <c r="F275" i="3"/>
  <c r="K275" i="3"/>
  <c r="I275" i="3"/>
  <c r="J275" i="3"/>
  <c r="H275" i="3"/>
  <c r="F371" i="3"/>
  <c r="H371" i="3"/>
  <c r="K371" i="3"/>
  <c r="I371" i="3"/>
  <c r="J371" i="3"/>
  <c r="H442" i="3"/>
  <c r="K442" i="3"/>
  <c r="J442" i="3"/>
  <c r="I442" i="3"/>
  <c r="F442" i="3"/>
  <c r="H406" i="3"/>
  <c r="K406" i="3"/>
  <c r="I406" i="3"/>
  <c r="F406" i="3"/>
  <c r="J406" i="3"/>
  <c r="I414" i="3"/>
  <c r="J414" i="3"/>
  <c r="F414" i="3"/>
  <c r="K414" i="3"/>
  <c r="H414" i="3"/>
  <c r="H340" i="3"/>
  <c r="I340" i="3"/>
  <c r="F340" i="3"/>
  <c r="J340" i="3"/>
  <c r="K340" i="3"/>
  <c r="F418" i="3"/>
  <c r="H418" i="3"/>
  <c r="K418" i="3"/>
  <c r="J418" i="3"/>
  <c r="I418" i="3"/>
  <c r="H444" i="3"/>
  <c r="K444" i="3"/>
  <c r="J444" i="3"/>
  <c r="F444" i="3"/>
  <c r="I444" i="3"/>
  <c r="J427" i="3"/>
  <c r="H427" i="3"/>
  <c r="F427" i="3"/>
  <c r="I427" i="3"/>
  <c r="K427" i="3"/>
  <c r="I405" i="3"/>
  <c r="H405" i="3"/>
  <c r="K405" i="3"/>
  <c r="F405" i="3"/>
  <c r="J405" i="3"/>
  <c r="I451" i="3"/>
  <c r="J451" i="3"/>
  <c r="H451" i="3"/>
  <c r="F451" i="3"/>
  <c r="K451" i="3"/>
  <c r="F409" i="3"/>
  <c r="K409" i="3"/>
  <c r="H409" i="3"/>
  <c r="J409" i="3"/>
  <c r="I409" i="3"/>
  <c r="I281" i="3"/>
  <c r="H281" i="3"/>
  <c r="K281" i="3"/>
  <c r="F281" i="3"/>
  <c r="J281" i="3"/>
  <c r="J324" i="3"/>
  <c r="I324" i="3"/>
  <c r="K324" i="3"/>
  <c r="F324" i="3"/>
  <c r="H324" i="3"/>
  <c r="J279" i="3"/>
  <c r="K279" i="3"/>
  <c r="H279" i="3"/>
  <c r="F279" i="3"/>
  <c r="I279" i="3"/>
  <c r="H297" i="3"/>
  <c r="K297" i="3"/>
  <c r="I297" i="3"/>
  <c r="J297" i="3"/>
  <c r="F297" i="3"/>
  <c r="F288" i="3"/>
  <c r="I288" i="3"/>
  <c r="J288" i="3"/>
  <c r="K288" i="3"/>
  <c r="H288" i="3"/>
  <c r="I411" i="3"/>
  <c r="F411" i="3"/>
  <c r="K411" i="3"/>
  <c r="J411" i="3"/>
  <c r="H411" i="3"/>
  <c r="F385" i="3"/>
  <c r="J385" i="3"/>
  <c r="H385" i="3"/>
  <c r="K385" i="3"/>
  <c r="I385" i="3"/>
  <c r="I365" i="3"/>
  <c r="H365" i="3"/>
  <c r="K365" i="3"/>
  <c r="J365" i="3"/>
  <c r="F365" i="3"/>
  <c r="H412" i="3"/>
  <c r="I412" i="3"/>
  <c r="F412" i="3"/>
  <c r="K412" i="3"/>
  <c r="J412" i="3"/>
  <c r="J388" i="3"/>
  <c r="H388" i="3"/>
  <c r="K388" i="3"/>
  <c r="I388" i="3"/>
  <c r="F388" i="3"/>
  <c r="I335" i="3"/>
  <c r="K335" i="3"/>
  <c r="F335" i="3"/>
  <c r="H335" i="3"/>
  <c r="J335" i="3"/>
  <c r="F419" i="3"/>
  <c r="K419" i="3"/>
  <c r="H419" i="3"/>
  <c r="I419" i="3"/>
  <c r="J419" i="3"/>
  <c r="K361" i="3"/>
  <c r="I361" i="3"/>
  <c r="H361" i="3"/>
  <c r="J361" i="3"/>
  <c r="F361" i="3"/>
  <c r="H206" i="3"/>
  <c r="K206" i="3"/>
  <c r="I206" i="3"/>
  <c r="J206" i="3"/>
  <c r="F206" i="3"/>
  <c r="K174" i="3"/>
  <c r="F174" i="3"/>
  <c r="J174" i="3"/>
  <c r="I174" i="3"/>
  <c r="H174" i="3"/>
  <c r="F138" i="3"/>
  <c r="J138" i="3"/>
  <c r="H138" i="3"/>
  <c r="K138" i="3"/>
  <c r="I138" i="3"/>
  <c r="H25" i="3"/>
  <c r="J25" i="3"/>
  <c r="F25" i="3"/>
  <c r="K25" i="3"/>
  <c r="I25" i="3"/>
  <c r="J227" i="3"/>
  <c r="H227" i="3"/>
  <c r="I227" i="3"/>
  <c r="K227" i="3"/>
  <c r="F227" i="3"/>
  <c r="J135" i="3"/>
  <c r="K135" i="3"/>
  <c r="I135" i="3"/>
  <c r="H135" i="3"/>
  <c r="F135" i="3"/>
  <c r="K30" i="3"/>
  <c r="F30" i="3"/>
  <c r="I30" i="3"/>
  <c r="J30" i="3"/>
  <c r="H30" i="3"/>
  <c r="I157" i="3"/>
  <c r="K157" i="3"/>
  <c r="F157" i="3"/>
  <c r="H157" i="3"/>
  <c r="J157" i="3"/>
  <c r="K248" i="3"/>
  <c r="I248" i="3"/>
  <c r="H248" i="3"/>
  <c r="J248" i="3"/>
  <c r="F248" i="3"/>
  <c r="I244" i="3"/>
  <c r="H244" i="3"/>
  <c r="K244" i="3"/>
  <c r="J244" i="3"/>
  <c r="F244" i="3"/>
  <c r="H252" i="3"/>
  <c r="I252" i="3"/>
  <c r="J252" i="3"/>
  <c r="K252" i="3"/>
  <c r="F252" i="3"/>
  <c r="H241" i="3"/>
  <c r="I241" i="3"/>
  <c r="F241" i="3"/>
  <c r="J241" i="3"/>
  <c r="K241" i="3"/>
  <c r="J92" i="3"/>
  <c r="H92" i="3"/>
  <c r="I92" i="3"/>
  <c r="K92" i="3"/>
  <c r="F92" i="3"/>
  <c r="J20" i="3"/>
  <c r="F20" i="3"/>
  <c r="K20" i="3"/>
  <c r="H20" i="3"/>
  <c r="I20" i="3"/>
  <c r="H62" i="3"/>
  <c r="I62" i="3"/>
  <c r="J62" i="3"/>
  <c r="F62" i="3"/>
  <c r="K62" i="3"/>
  <c r="K80" i="3"/>
  <c r="I80" i="3"/>
  <c r="F80" i="3"/>
  <c r="J80" i="3"/>
  <c r="H80" i="3"/>
  <c r="J57" i="3"/>
  <c r="I57" i="3"/>
  <c r="F57" i="3"/>
  <c r="K57" i="3"/>
  <c r="H57" i="3"/>
  <c r="F103" i="3"/>
  <c r="H103" i="3"/>
  <c r="K103" i="3"/>
  <c r="I103" i="3"/>
  <c r="J103" i="3"/>
  <c r="H68" i="3"/>
  <c r="K68" i="3"/>
  <c r="F68" i="3"/>
  <c r="I68" i="3"/>
  <c r="J68" i="3"/>
  <c r="F269" i="3"/>
  <c r="I269" i="3"/>
  <c r="K269" i="3"/>
  <c r="H269" i="3"/>
  <c r="J269" i="3"/>
  <c r="I289" i="3"/>
  <c r="H289" i="3"/>
  <c r="F289" i="3"/>
  <c r="J289" i="3"/>
  <c r="K289" i="3"/>
  <c r="K333" i="3"/>
  <c r="H333" i="3"/>
  <c r="J333" i="3"/>
  <c r="I333" i="3"/>
  <c r="F333" i="3"/>
  <c r="J384" i="3"/>
  <c r="F384" i="3"/>
  <c r="H384" i="3"/>
  <c r="K384" i="3"/>
  <c r="I384" i="3"/>
  <c r="J308" i="3"/>
  <c r="I308" i="3"/>
  <c r="H308" i="3"/>
  <c r="K308" i="3"/>
  <c r="F308" i="3"/>
  <c r="J286" i="3"/>
  <c r="K286" i="3"/>
  <c r="H286" i="3"/>
  <c r="F286" i="3"/>
  <c r="I286" i="3"/>
  <c r="K359" i="3"/>
  <c r="J359" i="3"/>
  <c r="I359" i="3"/>
  <c r="F359" i="3"/>
  <c r="H359" i="3"/>
  <c r="K410" i="3"/>
  <c r="I410" i="3"/>
  <c r="J410" i="3"/>
  <c r="F410" i="3"/>
  <c r="H410" i="3"/>
  <c r="F280" i="3"/>
  <c r="I280" i="3"/>
  <c r="J280" i="3"/>
  <c r="K280" i="3"/>
  <c r="H280" i="3"/>
  <c r="K463" i="3"/>
  <c r="J463" i="3"/>
  <c r="F463" i="3"/>
  <c r="I463" i="3"/>
  <c r="H463" i="3"/>
  <c r="I417" i="3"/>
  <c r="F417" i="3"/>
  <c r="K417" i="3"/>
  <c r="J417" i="3"/>
  <c r="H417" i="3"/>
  <c r="F329" i="3"/>
  <c r="J329" i="3"/>
  <c r="H329" i="3"/>
  <c r="K329" i="3"/>
  <c r="I329" i="3"/>
  <c r="F323" i="3"/>
  <c r="J323" i="3"/>
  <c r="I323" i="3"/>
  <c r="H323" i="3"/>
  <c r="K323" i="3"/>
  <c r="F318" i="3"/>
  <c r="I318" i="3"/>
  <c r="J318" i="3"/>
  <c r="K318" i="3"/>
  <c r="H318" i="3"/>
  <c r="J347" i="3"/>
  <c r="I347" i="3"/>
  <c r="F347" i="3"/>
  <c r="K347" i="3"/>
  <c r="H347" i="3"/>
  <c r="H386" i="3"/>
  <c r="I386" i="3"/>
  <c r="J386" i="3"/>
  <c r="F386" i="3"/>
  <c r="K386" i="3"/>
  <c r="F298" i="3"/>
  <c r="J298" i="3"/>
  <c r="K298" i="3"/>
  <c r="H298" i="3"/>
  <c r="I298" i="3"/>
  <c r="K377" i="3"/>
  <c r="F377" i="3"/>
  <c r="H377" i="3"/>
  <c r="I377" i="3"/>
  <c r="J377" i="3"/>
  <c r="H313" i="3"/>
  <c r="I313" i="3"/>
  <c r="K313" i="3"/>
  <c r="F313" i="3"/>
  <c r="J313" i="3"/>
  <c r="K357" i="3"/>
  <c r="F357" i="3"/>
  <c r="J357" i="3"/>
  <c r="I357" i="3"/>
  <c r="H357" i="3"/>
  <c r="K401" i="3"/>
  <c r="F401" i="3"/>
  <c r="I401" i="3"/>
  <c r="H401" i="3"/>
  <c r="J401" i="3"/>
  <c r="I420" i="3"/>
  <c r="J420" i="3"/>
  <c r="F420" i="3"/>
  <c r="H420" i="3"/>
  <c r="K420" i="3"/>
  <c r="J366" i="3"/>
  <c r="K366" i="3"/>
  <c r="I366" i="3"/>
  <c r="F366" i="3"/>
  <c r="H366" i="3"/>
  <c r="I322" i="3"/>
  <c r="J322" i="3"/>
  <c r="F322" i="3"/>
  <c r="K322" i="3"/>
  <c r="H322" i="3"/>
  <c r="I311" i="3"/>
  <c r="H311" i="3"/>
  <c r="F311" i="3"/>
  <c r="J311" i="3"/>
  <c r="K311" i="3"/>
  <c r="F314" i="3"/>
  <c r="H314" i="3"/>
  <c r="I314" i="3"/>
  <c r="J314" i="3"/>
  <c r="K314" i="3"/>
  <c r="K416" i="3"/>
  <c r="H416" i="3"/>
  <c r="I416" i="3"/>
  <c r="J416" i="3"/>
  <c r="F416" i="3"/>
  <c r="F265" i="3"/>
  <c r="K265" i="3"/>
  <c r="J265" i="3"/>
  <c r="I265" i="3"/>
  <c r="H265" i="3"/>
  <c r="J291" i="3"/>
  <c r="K291" i="3"/>
  <c r="I291" i="3"/>
  <c r="H291" i="3"/>
  <c r="F291" i="3"/>
  <c r="J287" i="3"/>
  <c r="H287" i="3"/>
  <c r="F287" i="3"/>
  <c r="K287" i="3"/>
  <c r="I287" i="3"/>
  <c r="K390" i="3"/>
  <c r="J390" i="3"/>
  <c r="F390" i="3"/>
  <c r="I390" i="3"/>
  <c r="H390" i="3"/>
  <c r="K383" i="3"/>
  <c r="I383" i="3"/>
  <c r="J383" i="3"/>
  <c r="F383" i="3"/>
  <c r="H383" i="3"/>
  <c r="J328" i="3"/>
  <c r="I328" i="3"/>
  <c r="K328" i="3"/>
  <c r="H328" i="3"/>
  <c r="F328" i="3"/>
  <c r="F321" i="3"/>
  <c r="K321" i="3"/>
  <c r="H321" i="3"/>
  <c r="J321" i="3"/>
  <c r="I321" i="3"/>
  <c r="F441" i="3"/>
  <c r="K441" i="3"/>
  <c r="J441" i="3"/>
  <c r="I441" i="3"/>
  <c r="H441" i="3"/>
  <c r="I349" i="3"/>
  <c r="H349" i="3"/>
  <c r="J349" i="3"/>
  <c r="K349" i="3"/>
  <c r="F349" i="3"/>
  <c r="H400" i="3"/>
  <c r="K400" i="3"/>
  <c r="I400" i="3"/>
  <c r="F400" i="3"/>
  <c r="J400" i="3"/>
  <c r="K296" i="3"/>
  <c r="H296" i="3"/>
  <c r="J296" i="3"/>
  <c r="I296" i="3"/>
  <c r="F296" i="3"/>
  <c r="I381" i="3"/>
  <c r="F381" i="3"/>
  <c r="H381" i="3"/>
  <c r="J381" i="3"/>
  <c r="K381" i="3"/>
  <c r="F378" i="3"/>
  <c r="I378" i="3"/>
  <c r="K378" i="3"/>
  <c r="J378" i="3"/>
  <c r="H378" i="3"/>
  <c r="I330" i="3"/>
  <c r="J330" i="3"/>
  <c r="K330" i="3"/>
  <c r="H330" i="3"/>
  <c r="F330" i="3"/>
  <c r="J271" i="3"/>
  <c r="K271" i="3"/>
  <c r="H271" i="3"/>
  <c r="I271" i="3"/>
  <c r="F271" i="3"/>
  <c r="H320" i="3"/>
  <c r="I320" i="3"/>
  <c r="J320" i="3"/>
  <c r="F320" i="3"/>
  <c r="K320" i="3"/>
  <c r="F445" i="3"/>
  <c r="J445" i="3"/>
  <c r="I445" i="3"/>
  <c r="K445" i="3"/>
  <c r="H445" i="3"/>
  <c r="K360" i="3"/>
  <c r="H360" i="3"/>
  <c r="I360" i="3"/>
  <c r="F360" i="3"/>
  <c r="J360" i="3"/>
  <c r="J263" i="3"/>
  <c r="H263" i="3"/>
  <c r="K263" i="3"/>
  <c r="I263" i="3"/>
  <c r="F263" i="3"/>
  <c r="I404" i="3"/>
  <c r="F404" i="3"/>
  <c r="J404" i="3"/>
  <c r="H404" i="3"/>
  <c r="K404" i="3"/>
  <c r="K394" i="3"/>
  <c r="F394" i="3"/>
  <c r="H394" i="3"/>
  <c r="J394" i="3"/>
  <c r="I394" i="3"/>
  <c r="F350" i="3"/>
  <c r="K350" i="3"/>
  <c r="H350" i="3"/>
  <c r="J350" i="3"/>
  <c r="I350" i="3"/>
  <c r="J304" i="3"/>
  <c r="F304" i="3"/>
  <c r="K304" i="3"/>
  <c r="I304" i="3"/>
  <c r="H304" i="3"/>
  <c r="K343" i="3"/>
  <c r="H343" i="3"/>
  <c r="J343" i="3"/>
  <c r="I343" i="3"/>
  <c r="F343" i="3"/>
  <c r="I446" i="3"/>
  <c r="H446" i="3"/>
  <c r="J446" i="3"/>
  <c r="F446" i="3"/>
  <c r="K446" i="3"/>
  <c r="H353" i="3"/>
  <c r="F353" i="3"/>
  <c r="J353" i="3"/>
  <c r="K353" i="3"/>
  <c r="I353" i="3"/>
  <c r="I211" i="3"/>
  <c r="F211" i="3"/>
  <c r="J211" i="3"/>
  <c r="H211" i="3"/>
  <c r="K211" i="3"/>
  <c r="I168" i="3"/>
  <c r="H168" i="3"/>
  <c r="J168" i="3"/>
  <c r="K168" i="3"/>
  <c r="F168" i="3"/>
  <c r="K151" i="3"/>
  <c r="H151" i="3"/>
  <c r="J151" i="3"/>
  <c r="I151" i="3"/>
  <c r="F151" i="3"/>
  <c r="I83" i="3"/>
  <c r="F83" i="3"/>
  <c r="K83" i="3"/>
  <c r="J83" i="3"/>
  <c r="H83" i="3"/>
  <c r="I239" i="3"/>
  <c r="H239" i="3"/>
  <c r="K239" i="3"/>
  <c r="J239" i="3"/>
  <c r="F239" i="3"/>
  <c r="K74" i="3"/>
  <c r="I74" i="3"/>
  <c r="F74" i="3"/>
  <c r="J74" i="3"/>
  <c r="H74" i="3"/>
  <c r="H106" i="3"/>
  <c r="F106" i="3"/>
  <c r="J106" i="3"/>
  <c r="K106" i="3"/>
  <c r="I106" i="3"/>
  <c r="I64" i="3"/>
  <c r="K64" i="3"/>
  <c r="H64" i="3"/>
  <c r="J64" i="3"/>
  <c r="F64" i="3"/>
  <c r="K250" i="3"/>
  <c r="H250" i="3"/>
  <c r="I250" i="3"/>
  <c r="J250" i="3"/>
  <c r="F250" i="3"/>
  <c r="I236" i="3"/>
  <c r="F236" i="3"/>
  <c r="K236" i="3"/>
  <c r="H236" i="3"/>
  <c r="J236" i="3"/>
  <c r="I245" i="3"/>
  <c r="K245" i="3"/>
  <c r="F245" i="3"/>
  <c r="H245" i="3"/>
  <c r="J245" i="3"/>
  <c r="K225" i="3"/>
  <c r="I225" i="3"/>
  <c r="J225" i="3"/>
  <c r="F225" i="3"/>
  <c r="H225" i="3"/>
  <c r="J181" i="3"/>
  <c r="I181" i="3"/>
  <c r="K181" i="3"/>
  <c r="H181" i="3"/>
  <c r="F181" i="3"/>
  <c r="I142" i="3"/>
  <c r="F142" i="3"/>
  <c r="H142" i="3"/>
  <c r="J142" i="3"/>
  <c r="K142" i="3"/>
  <c r="J44" i="3"/>
  <c r="H44" i="3"/>
  <c r="I44" i="3"/>
  <c r="K44" i="3"/>
  <c r="F44" i="3"/>
  <c r="I137" i="3"/>
  <c r="J137" i="3"/>
  <c r="K137" i="3"/>
  <c r="F137" i="3"/>
  <c r="H137" i="3"/>
  <c r="F6" i="3"/>
  <c r="I6" i="3"/>
  <c r="H6" i="3"/>
  <c r="J6" i="3"/>
  <c r="K6" i="3"/>
  <c r="F72" i="3"/>
  <c r="I72" i="3"/>
  <c r="H72" i="3"/>
  <c r="K72" i="3"/>
  <c r="J72" i="3"/>
  <c r="K5" i="3"/>
  <c r="I5" i="3"/>
  <c r="J5" i="3"/>
  <c r="H5" i="3"/>
  <c r="F5" i="3"/>
  <c r="F272" i="3"/>
  <c r="K272" i="3"/>
  <c r="H272" i="3"/>
  <c r="I272" i="3"/>
  <c r="J272" i="3"/>
  <c r="J367" i="3"/>
  <c r="K367" i="3"/>
  <c r="H367" i="3"/>
  <c r="I367" i="3"/>
  <c r="F367" i="3"/>
  <c r="J342" i="3"/>
  <c r="H342" i="3"/>
  <c r="K342" i="3"/>
  <c r="F342" i="3"/>
  <c r="I342" i="3"/>
  <c r="F382" i="3"/>
  <c r="J382" i="3"/>
  <c r="H382" i="3"/>
  <c r="I382" i="3"/>
  <c r="K382" i="3"/>
  <c r="H277" i="3"/>
  <c r="K277" i="3"/>
  <c r="F277" i="3"/>
  <c r="J277" i="3"/>
  <c r="I277" i="3"/>
  <c r="J270" i="3"/>
  <c r="K270" i="3"/>
  <c r="H270" i="3"/>
  <c r="I270" i="3"/>
  <c r="F270" i="3"/>
  <c r="J351" i="3"/>
  <c r="I351" i="3"/>
  <c r="K351" i="3"/>
  <c r="H351" i="3"/>
  <c r="F351" i="3"/>
  <c r="I443" i="3"/>
  <c r="H443" i="3"/>
  <c r="J443" i="3"/>
  <c r="F443" i="3"/>
  <c r="K443" i="3"/>
  <c r="I364" i="3"/>
  <c r="F364" i="3"/>
  <c r="H364" i="3"/>
  <c r="J364" i="3"/>
  <c r="K364" i="3"/>
  <c r="H391" i="3"/>
  <c r="I391" i="3"/>
  <c r="K391" i="3"/>
  <c r="F391" i="3"/>
  <c r="J391" i="3"/>
  <c r="H368" i="3"/>
  <c r="K368" i="3"/>
  <c r="I368" i="3"/>
  <c r="J368" i="3"/>
  <c r="F368" i="3"/>
  <c r="J315" i="3"/>
  <c r="F315" i="3"/>
  <c r="H315" i="3"/>
  <c r="I315" i="3"/>
  <c r="K315" i="3"/>
  <c r="F462" i="3"/>
  <c r="J462" i="3"/>
  <c r="H462" i="3"/>
  <c r="K462" i="3"/>
  <c r="I462" i="3"/>
  <c r="J440" i="3"/>
  <c r="F440" i="3"/>
  <c r="K440" i="3"/>
  <c r="I440" i="3"/>
  <c r="H440" i="3"/>
  <c r="K430" i="3"/>
  <c r="J430" i="3"/>
  <c r="I430" i="3"/>
  <c r="H430" i="3"/>
  <c r="F430" i="3"/>
  <c r="J455" i="3"/>
  <c r="H455" i="3"/>
  <c r="I455" i="3"/>
  <c r="F455" i="3"/>
  <c r="K455" i="3"/>
  <c r="I429" i="3"/>
  <c r="K429" i="3"/>
  <c r="H429" i="3"/>
  <c r="F429" i="3"/>
  <c r="J429" i="3"/>
  <c r="I447" i="3"/>
  <c r="H447" i="3"/>
  <c r="J447" i="3"/>
  <c r="F447" i="3"/>
  <c r="K447" i="3"/>
  <c r="H325" i="3"/>
  <c r="I325" i="3"/>
  <c r="K325" i="3"/>
  <c r="F325" i="3"/>
  <c r="J325" i="3"/>
  <c r="F426" i="3"/>
  <c r="H426" i="3"/>
  <c r="K426" i="3"/>
  <c r="J426" i="3"/>
  <c r="I426" i="3"/>
  <c r="H397" i="3"/>
  <c r="K397" i="3"/>
  <c r="I397" i="3"/>
  <c r="F397" i="3"/>
  <c r="J397" i="3"/>
  <c r="J373" i="3"/>
  <c r="F373" i="3"/>
  <c r="I373" i="3"/>
  <c r="H373" i="3"/>
  <c r="K373" i="3"/>
  <c r="K348" i="3"/>
  <c r="H348" i="3"/>
  <c r="F348" i="3"/>
  <c r="J348" i="3"/>
  <c r="I348" i="3"/>
  <c r="H375" i="3"/>
  <c r="K375" i="3"/>
  <c r="F375" i="3"/>
  <c r="J375" i="3"/>
  <c r="I375" i="3"/>
  <c r="K369" i="3"/>
  <c r="I369" i="3"/>
  <c r="H369" i="3"/>
  <c r="J369" i="3"/>
  <c r="F369" i="3"/>
  <c r="J461" i="3"/>
  <c r="F461" i="3"/>
  <c r="I461" i="3"/>
  <c r="K461" i="3"/>
  <c r="H461" i="3"/>
  <c r="F415" i="3"/>
  <c r="J415" i="3"/>
  <c r="I415" i="3"/>
  <c r="H415" i="3"/>
  <c r="K415" i="3"/>
  <c r="H262" i="3"/>
  <c r="I262" i="3"/>
  <c r="F262" i="3"/>
  <c r="K262" i="3"/>
  <c r="J262" i="3"/>
  <c r="J300" i="3"/>
  <c r="H300" i="3"/>
  <c r="K300" i="3"/>
  <c r="F300" i="3"/>
  <c r="I300" i="3"/>
  <c r="K327" i="3"/>
  <c r="I327" i="3"/>
  <c r="F327" i="3"/>
  <c r="J327" i="3"/>
  <c r="H327" i="3"/>
  <c r="I301" i="3"/>
  <c r="F301" i="3"/>
  <c r="J301" i="3"/>
  <c r="K301" i="3"/>
  <c r="H301" i="3"/>
  <c r="K346" i="3"/>
  <c r="J346" i="3"/>
  <c r="F346" i="3"/>
  <c r="H346" i="3"/>
  <c r="I346" i="3"/>
  <c r="H339" i="3"/>
  <c r="J339" i="3"/>
  <c r="F339" i="3"/>
  <c r="I339" i="3"/>
  <c r="K339" i="3"/>
  <c r="F344" i="3"/>
  <c r="J344" i="3"/>
  <c r="H344" i="3"/>
  <c r="K344" i="3"/>
  <c r="I344" i="3"/>
  <c r="J303" i="3"/>
  <c r="K303" i="3"/>
  <c r="H303" i="3"/>
  <c r="I303" i="3"/>
  <c r="F303" i="3"/>
  <c r="I393" i="3"/>
  <c r="F393" i="3"/>
  <c r="K393" i="3"/>
  <c r="J393" i="3"/>
  <c r="H393" i="3"/>
  <c r="F294" i="3"/>
  <c r="J294" i="3"/>
  <c r="I294" i="3"/>
  <c r="K294" i="3"/>
  <c r="H294" i="3"/>
  <c r="H363" i="3"/>
  <c r="K363" i="3"/>
  <c r="I363" i="3"/>
  <c r="J363" i="3"/>
  <c r="F363" i="3"/>
  <c r="H372" i="3"/>
  <c r="F372" i="3"/>
  <c r="K372" i="3"/>
  <c r="I372" i="3"/>
  <c r="J372" i="3"/>
  <c r="F310" i="3"/>
  <c r="J310" i="3"/>
  <c r="K310" i="3"/>
  <c r="I310" i="3"/>
  <c r="H310" i="3"/>
  <c r="J282" i="3"/>
  <c r="I282" i="3"/>
  <c r="F282" i="3"/>
  <c r="K282" i="3"/>
  <c r="H282" i="3"/>
  <c r="H433" i="3"/>
  <c r="I433" i="3"/>
  <c r="J433" i="3"/>
  <c r="F433" i="3"/>
  <c r="K433" i="3"/>
  <c r="J292" i="3"/>
  <c r="F292" i="3"/>
  <c r="K292" i="3"/>
  <c r="I292" i="3"/>
  <c r="H292" i="3"/>
  <c r="H395" i="3"/>
  <c r="F395" i="3"/>
  <c r="I395" i="3"/>
  <c r="J395" i="3"/>
  <c r="K395" i="3"/>
  <c r="I284" i="3"/>
  <c r="K284" i="3"/>
  <c r="H284" i="3"/>
  <c r="J284" i="3"/>
  <c r="F284" i="3"/>
  <c r="F290" i="3"/>
  <c r="I290" i="3"/>
  <c r="H290" i="3"/>
  <c r="K290" i="3"/>
  <c r="J290" i="3"/>
  <c r="H302" i="3"/>
  <c r="F302" i="3"/>
  <c r="K302" i="3"/>
  <c r="J302" i="3"/>
  <c r="I302" i="3"/>
  <c r="K453" i="3"/>
  <c r="F453" i="3"/>
  <c r="I453" i="3"/>
  <c r="J453" i="3"/>
  <c r="H453" i="3"/>
  <c r="F362" i="3"/>
  <c r="J362" i="3"/>
  <c r="K362" i="3"/>
  <c r="I362" i="3"/>
  <c r="H362" i="3"/>
  <c r="J374" i="3"/>
  <c r="K374" i="3"/>
  <c r="I374" i="3"/>
  <c r="F374" i="3"/>
  <c r="H374" i="3"/>
  <c r="I312" i="3"/>
  <c r="F312" i="3"/>
  <c r="H312" i="3"/>
  <c r="K312" i="3"/>
  <c r="J312" i="3"/>
  <c r="J432" i="3"/>
  <c r="H432" i="3"/>
  <c r="I432" i="3"/>
  <c r="K432" i="3"/>
  <c r="F432" i="3"/>
  <c r="H216" i="3"/>
  <c r="K216" i="3"/>
  <c r="I216" i="3"/>
  <c r="J216" i="3"/>
  <c r="F216" i="3"/>
  <c r="K188" i="3"/>
  <c r="F188" i="3"/>
  <c r="I188" i="3"/>
  <c r="J188" i="3"/>
  <c r="H188" i="3"/>
  <c r="H99" i="3"/>
  <c r="I99" i="3"/>
  <c r="F99" i="3"/>
  <c r="J99" i="3"/>
  <c r="K99" i="3"/>
  <c r="K183" i="3"/>
  <c r="I183" i="3"/>
  <c r="H183" i="3"/>
  <c r="J183" i="3"/>
  <c r="F183" i="3"/>
  <c r="J238" i="3"/>
  <c r="F238" i="3"/>
  <c r="H238" i="3"/>
  <c r="K238" i="3"/>
  <c r="I238" i="3"/>
  <c r="J125" i="3"/>
  <c r="F125" i="3"/>
  <c r="I125" i="3"/>
  <c r="K125" i="3"/>
  <c r="H125" i="3"/>
  <c r="I136" i="3"/>
  <c r="F136" i="3"/>
  <c r="H136" i="3"/>
  <c r="K136" i="3"/>
  <c r="J136" i="3"/>
  <c r="F179" i="3"/>
  <c r="H179" i="3"/>
  <c r="K179" i="3"/>
  <c r="J179" i="3"/>
  <c r="I179" i="3"/>
  <c r="F21" i="3"/>
  <c r="I21" i="3"/>
  <c r="K21" i="3"/>
  <c r="H21" i="3"/>
  <c r="J21" i="3"/>
  <c r="I230" i="3"/>
  <c r="H230" i="3"/>
  <c r="J230" i="3"/>
  <c r="F230" i="3"/>
  <c r="K230" i="3"/>
  <c r="K253" i="3"/>
  <c r="H253" i="3"/>
  <c r="J253" i="3"/>
  <c r="I253" i="3"/>
  <c r="F253" i="3"/>
  <c r="F258" i="3"/>
  <c r="K258" i="3"/>
  <c r="H258" i="3"/>
  <c r="I258" i="3"/>
  <c r="J258" i="3"/>
  <c r="F187" i="3"/>
  <c r="J187" i="3"/>
  <c r="H187" i="3"/>
  <c r="I187" i="3"/>
  <c r="K187" i="3"/>
  <c r="K115" i="3"/>
  <c r="I115" i="3"/>
  <c r="J115" i="3"/>
  <c r="F115" i="3"/>
  <c r="H115" i="3"/>
  <c r="H98" i="3"/>
  <c r="J98" i="3"/>
  <c r="I98" i="3"/>
  <c r="F98" i="3"/>
  <c r="K98" i="3"/>
  <c r="K105" i="3"/>
  <c r="H105" i="3"/>
  <c r="J105" i="3"/>
  <c r="I105" i="3"/>
  <c r="F105" i="3"/>
  <c r="K59" i="3"/>
  <c r="H59" i="3"/>
  <c r="F59" i="3"/>
  <c r="I59" i="3"/>
  <c r="J59" i="3"/>
  <c r="K134" i="3"/>
  <c r="J134" i="3"/>
  <c r="H134" i="3"/>
  <c r="I134" i="3"/>
  <c r="F134" i="3"/>
  <c r="H192" i="3"/>
  <c r="K192" i="3"/>
  <c r="I192" i="3"/>
  <c r="J192" i="3"/>
  <c r="F192" i="3"/>
  <c r="J122" i="3"/>
  <c r="F122" i="3"/>
  <c r="I122" i="3"/>
  <c r="K122" i="3"/>
  <c r="H122" i="3"/>
  <c r="I166" i="3"/>
  <c r="J166" i="3"/>
  <c r="H166" i="3"/>
  <c r="K166" i="3"/>
  <c r="F166" i="3"/>
  <c r="H146" i="3"/>
  <c r="I146" i="3"/>
  <c r="F146" i="3"/>
  <c r="J146" i="3"/>
  <c r="K146" i="3"/>
  <c r="K184" i="3"/>
  <c r="F184" i="3"/>
  <c r="H184" i="3"/>
  <c r="I184" i="3"/>
  <c r="J184" i="3"/>
  <c r="J69" i="3"/>
  <c r="K69" i="3"/>
  <c r="H69" i="3"/>
  <c r="F69" i="3"/>
  <c r="I69" i="3"/>
  <c r="F167" i="3"/>
  <c r="J167" i="3"/>
  <c r="H167" i="3"/>
  <c r="I167" i="3"/>
  <c r="K167" i="3"/>
  <c r="I217" i="3"/>
  <c r="J217" i="3"/>
  <c r="K217" i="3"/>
  <c r="H217" i="3"/>
  <c r="F217" i="3"/>
  <c r="K165" i="3"/>
  <c r="J165" i="3"/>
  <c r="I165" i="3"/>
  <c r="H165" i="3"/>
  <c r="F165" i="3"/>
  <c r="J195" i="3"/>
  <c r="K195" i="3"/>
  <c r="H195" i="3"/>
  <c r="I195" i="3"/>
  <c r="F195" i="3"/>
  <c r="K155" i="3"/>
  <c r="H155" i="3"/>
  <c r="J155" i="3"/>
  <c r="F155" i="3"/>
  <c r="I155" i="3"/>
  <c r="H201" i="3"/>
  <c r="I201" i="3"/>
  <c r="J201" i="3"/>
  <c r="K201" i="3"/>
  <c r="F201" i="3"/>
  <c r="J226" i="3"/>
  <c r="F226" i="3"/>
  <c r="I226" i="3"/>
  <c r="K226" i="3"/>
  <c r="H226" i="3"/>
  <c r="H212" i="3"/>
  <c r="I212" i="3"/>
  <c r="J212" i="3"/>
  <c r="F212" i="3"/>
  <c r="K212" i="3"/>
  <c r="J194" i="3"/>
  <c r="I194" i="3"/>
  <c r="H194" i="3"/>
  <c r="K194" i="3"/>
  <c r="F194" i="3"/>
  <c r="K55" i="3"/>
  <c r="H55" i="3"/>
  <c r="I55" i="3"/>
  <c r="J55" i="3"/>
  <c r="F55" i="3"/>
  <c r="J116" i="3"/>
  <c r="F116" i="3"/>
  <c r="K116" i="3"/>
  <c r="I116" i="3"/>
  <c r="H116" i="3"/>
  <c r="J198" i="3"/>
  <c r="I198" i="3"/>
  <c r="F198" i="3"/>
  <c r="H198" i="3"/>
  <c r="K198" i="3"/>
  <c r="J13" i="3"/>
  <c r="I13" i="3"/>
  <c r="H13" i="3"/>
  <c r="K13" i="3"/>
  <c r="F13" i="3"/>
  <c r="J90" i="3"/>
  <c r="H90" i="3"/>
  <c r="K90" i="3"/>
  <c r="F90" i="3"/>
  <c r="I90" i="3"/>
  <c r="F196" i="3"/>
  <c r="K196" i="3"/>
  <c r="I196" i="3"/>
  <c r="H196" i="3"/>
  <c r="J196" i="3"/>
  <c r="K127" i="3"/>
  <c r="I127" i="3"/>
  <c r="F127" i="3"/>
  <c r="H127" i="3"/>
  <c r="J127" i="3"/>
  <c r="J24" i="3"/>
  <c r="F24" i="3"/>
  <c r="I24" i="3"/>
  <c r="H24" i="3"/>
  <c r="K24" i="3"/>
  <c r="K172" i="3"/>
  <c r="F172" i="3"/>
  <c r="J172" i="3"/>
  <c r="H172" i="3"/>
  <c r="I172" i="3"/>
  <c r="F88" i="3"/>
  <c r="K88" i="3"/>
  <c r="H88" i="3"/>
  <c r="I88" i="3"/>
  <c r="J88" i="3"/>
  <c r="H70" i="3"/>
  <c r="F70" i="3"/>
  <c r="K70" i="3"/>
  <c r="I70" i="3"/>
  <c r="J70" i="3"/>
  <c r="I35" i="3"/>
  <c r="H35" i="3"/>
  <c r="K35" i="3"/>
  <c r="F35" i="3"/>
  <c r="J35" i="3"/>
  <c r="H213" i="3"/>
  <c r="I213" i="3"/>
  <c r="F213" i="3"/>
  <c r="K213" i="3"/>
  <c r="J213" i="3"/>
  <c r="K150" i="3"/>
  <c r="H150" i="3"/>
  <c r="I150" i="3"/>
  <c r="J150" i="3"/>
  <c r="F150" i="3"/>
  <c r="K16" i="3"/>
  <c r="H16" i="3"/>
  <c r="I16" i="3"/>
  <c r="J16" i="3"/>
  <c r="F16" i="3"/>
  <c r="I76" i="3"/>
  <c r="K76" i="3"/>
  <c r="H76" i="3"/>
  <c r="J76" i="3"/>
  <c r="F76" i="3"/>
  <c r="I246" i="3"/>
  <c r="F246" i="3"/>
  <c r="J246" i="3"/>
  <c r="K246" i="3"/>
  <c r="H246" i="3"/>
  <c r="H242" i="3"/>
  <c r="F242" i="3"/>
  <c r="J242" i="3"/>
  <c r="K242" i="3"/>
  <c r="I242" i="3"/>
  <c r="J256" i="3"/>
  <c r="H256" i="3"/>
  <c r="K256" i="3"/>
  <c r="I256" i="3"/>
  <c r="F256" i="3"/>
  <c r="J232" i="3"/>
  <c r="K232" i="3"/>
  <c r="H232" i="3"/>
  <c r="I232" i="3"/>
  <c r="F232" i="3"/>
  <c r="I124" i="3"/>
  <c r="J124" i="3"/>
  <c r="F124" i="3"/>
  <c r="H124" i="3"/>
  <c r="K124" i="3"/>
  <c r="I144" i="3"/>
  <c r="H144" i="3"/>
  <c r="K144" i="3"/>
  <c r="F144" i="3"/>
  <c r="J144" i="3"/>
  <c r="K185" i="3"/>
  <c r="F185" i="3"/>
  <c r="I185" i="3"/>
  <c r="J185" i="3"/>
  <c r="H185" i="3"/>
  <c r="F11" i="3"/>
  <c r="H11" i="3"/>
  <c r="K11" i="3"/>
  <c r="J11" i="3"/>
  <c r="I11" i="3"/>
  <c r="F131" i="3"/>
  <c r="I131" i="3"/>
  <c r="H131" i="3"/>
  <c r="K131" i="3"/>
  <c r="J131" i="3"/>
  <c r="J140" i="3"/>
  <c r="H140" i="3"/>
  <c r="F140" i="3"/>
  <c r="K140" i="3"/>
  <c r="I140" i="3"/>
  <c r="I101" i="3"/>
  <c r="H101" i="3"/>
  <c r="K101" i="3"/>
  <c r="J101" i="3"/>
  <c r="F101" i="3"/>
  <c r="K15" i="3"/>
  <c r="J15" i="3"/>
  <c r="I15" i="3"/>
  <c r="H15" i="3"/>
  <c r="F15" i="3"/>
  <c r="H28" i="3"/>
  <c r="J28" i="3"/>
  <c r="I28" i="3"/>
  <c r="K28" i="3"/>
  <c r="F28" i="3"/>
  <c r="J107" i="3"/>
  <c r="I107" i="3"/>
  <c r="K107" i="3"/>
  <c r="F107" i="3"/>
  <c r="H107" i="3"/>
  <c r="F129" i="3"/>
  <c r="K129" i="3"/>
  <c r="I129" i="3"/>
  <c r="H129" i="3"/>
  <c r="J129" i="3"/>
  <c r="H46" i="3"/>
  <c r="F46" i="3"/>
  <c r="K46" i="3"/>
  <c r="J46" i="3"/>
  <c r="I46" i="3"/>
  <c r="I3" i="3"/>
  <c r="H3" i="3"/>
  <c r="K3" i="3"/>
  <c r="F3" i="3"/>
  <c r="J3" i="3"/>
  <c r="K920" i="8"/>
  <c r="J920" i="8"/>
  <c r="I964" i="3"/>
  <c r="J964" i="3"/>
  <c r="F964" i="3"/>
  <c r="K964" i="3"/>
  <c r="H964" i="3"/>
  <c r="F853" i="3"/>
  <c r="I853" i="3"/>
  <c r="K853" i="3"/>
  <c r="J853" i="3"/>
  <c r="H853" i="3"/>
  <c r="K906" i="8"/>
  <c r="J906" i="8"/>
  <c r="F927" i="3"/>
  <c r="J927" i="3"/>
  <c r="I927" i="3"/>
  <c r="H927" i="3"/>
  <c r="K927" i="3"/>
  <c r="F43" i="3"/>
  <c r="J43" i="3"/>
  <c r="I43" i="3"/>
  <c r="K43" i="3"/>
  <c r="H43" i="3"/>
  <c r="J191" i="3"/>
  <c r="H191" i="3"/>
  <c r="I191" i="3"/>
  <c r="K191" i="3"/>
  <c r="F191" i="3"/>
  <c r="I52" i="3"/>
  <c r="H52" i="3"/>
  <c r="K52" i="3"/>
  <c r="F52" i="3"/>
  <c r="J52" i="3"/>
  <c r="K173" i="3"/>
  <c r="J173" i="3"/>
  <c r="I173" i="3"/>
  <c r="F173" i="3"/>
  <c r="H173" i="3"/>
  <c r="F29" i="3"/>
  <c r="J29" i="3"/>
  <c r="H29" i="3"/>
  <c r="K29" i="3"/>
  <c r="I29" i="3"/>
  <c r="F243" i="3"/>
  <c r="I243" i="3"/>
  <c r="J243" i="3"/>
  <c r="H243" i="3"/>
  <c r="K243" i="3"/>
  <c r="J75" i="3"/>
  <c r="K75" i="3"/>
  <c r="H75" i="3"/>
  <c r="I75" i="3"/>
  <c r="F75" i="3"/>
  <c r="H95" i="3"/>
  <c r="K95" i="3"/>
  <c r="J95" i="3"/>
  <c r="I95" i="3"/>
  <c r="F95" i="3"/>
  <c r="F215" i="3"/>
  <c r="I215" i="3"/>
  <c r="J215" i="3"/>
  <c r="H215" i="3"/>
  <c r="K215" i="3"/>
  <c r="F207" i="3"/>
  <c r="J207" i="3"/>
  <c r="K207" i="3"/>
  <c r="I207" i="3"/>
  <c r="H207" i="3"/>
  <c r="F214" i="3"/>
  <c r="J214" i="3"/>
  <c r="I214" i="3"/>
  <c r="H214" i="3"/>
  <c r="K214" i="3"/>
  <c r="F221" i="3"/>
  <c r="J221" i="3"/>
  <c r="H221" i="3"/>
  <c r="K221" i="3"/>
  <c r="I221" i="3"/>
  <c r="J36" i="3"/>
  <c r="F36" i="3"/>
  <c r="H36" i="3"/>
  <c r="K36" i="3"/>
  <c r="I36" i="3"/>
  <c r="I145" i="3"/>
  <c r="F145" i="3"/>
  <c r="H145" i="3"/>
  <c r="J145" i="3"/>
  <c r="K145" i="3"/>
  <c r="J109" i="3"/>
  <c r="F109" i="3"/>
  <c r="H109" i="3"/>
  <c r="I109" i="3"/>
  <c r="K109" i="3"/>
  <c r="I164" i="3"/>
  <c r="F164" i="3"/>
  <c r="K164" i="3"/>
  <c r="J164" i="3"/>
  <c r="H164" i="3"/>
  <c r="I158" i="3"/>
  <c r="H158" i="3"/>
  <c r="J158" i="3"/>
  <c r="F158" i="3"/>
  <c r="K158" i="3"/>
  <c r="J50" i="3"/>
  <c r="I50" i="3"/>
  <c r="K50" i="3"/>
  <c r="H50" i="3"/>
  <c r="F50" i="3"/>
  <c r="J17" i="3"/>
  <c r="H17" i="3"/>
  <c r="I17" i="3"/>
  <c r="F17" i="3"/>
  <c r="K17" i="3"/>
  <c r="F8" i="3"/>
  <c r="K8" i="3"/>
  <c r="J8" i="3"/>
  <c r="I8" i="3"/>
  <c r="H8" i="3"/>
  <c r="F153" i="3"/>
  <c r="I153" i="3"/>
  <c r="J153" i="3"/>
  <c r="H153" i="3"/>
  <c r="K153" i="3"/>
  <c r="I186" i="3"/>
  <c r="H186" i="3"/>
  <c r="F186" i="3"/>
  <c r="K186" i="3"/>
  <c r="J186" i="3"/>
  <c r="J40" i="3"/>
  <c r="F40" i="3"/>
  <c r="H40" i="3"/>
  <c r="I40" i="3"/>
  <c r="K40" i="3"/>
  <c r="K84" i="3"/>
  <c r="J84" i="3"/>
  <c r="H84" i="3"/>
  <c r="I84" i="3"/>
  <c r="F84" i="3"/>
  <c r="K237" i="3"/>
  <c r="F237" i="3"/>
  <c r="J237" i="3"/>
  <c r="H237" i="3"/>
  <c r="I237" i="3"/>
  <c r="K73" i="3"/>
  <c r="J73" i="3"/>
  <c r="H73" i="3"/>
  <c r="I73" i="3"/>
  <c r="F73" i="3"/>
  <c r="K133" i="3"/>
  <c r="J133" i="3"/>
  <c r="I133" i="3"/>
  <c r="F133" i="3"/>
  <c r="H133" i="3"/>
  <c r="K132" i="3"/>
  <c r="I132" i="3"/>
  <c r="F132" i="3"/>
  <c r="H132" i="3"/>
  <c r="J132" i="3"/>
  <c r="H47" i="3"/>
  <c r="F47" i="3"/>
  <c r="J47" i="3"/>
  <c r="I47" i="3"/>
  <c r="K47" i="3"/>
  <c r="K202" i="3"/>
  <c r="F202" i="3"/>
  <c r="J202" i="3"/>
  <c r="H202" i="3"/>
  <c r="I202" i="3"/>
  <c r="J223" i="3"/>
  <c r="K223" i="3"/>
  <c r="H223" i="3"/>
  <c r="I223" i="3"/>
  <c r="F223" i="3"/>
  <c r="H203" i="3"/>
  <c r="I203" i="3"/>
  <c r="F203" i="3"/>
  <c r="K203" i="3"/>
  <c r="J203" i="3"/>
  <c r="H193" i="3"/>
  <c r="I193" i="3"/>
  <c r="F193" i="3"/>
  <c r="J193" i="3"/>
  <c r="K193" i="3"/>
  <c r="F112" i="3"/>
  <c r="H112" i="3"/>
  <c r="I112" i="3"/>
  <c r="K112" i="3"/>
  <c r="J112" i="3"/>
  <c r="F63" i="3"/>
  <c r="I63" i="3"/>
  <c r="K63" i="3"/>
  <c r="H63" i="3"/>
  <c r="J63" i="3"/>
  <c r="H110" i="3"/>
  <c r="I110" i="3"/>
  <c r="F110" i="3"/>
  <c r="K110" i="3"/>
  <c r="J110" i="3"/>
  <c r="I85" i="3"/>
  <c r="K85" i="3"/>
  <c r="H85" i="3"/>
  <c r="J85" i="3"/>
  <c r="F85" i="3"/>
  <c r="F178" i="3"/>
  <c r="I178" i="3"/>
  <c r="H178" i="3"/>
  <c r="K178" i="3"/>
  <c r="J178" i="3"/>
  <c r="J197" i="3"/>
  <c r="H197" i="3"/>
  <c r="F197" i="3"/>
  <c r="K197" i="3"/>
  <c r="I197" i="3"/>
  <c r="H89" i="3"/>
  <c r="F89" i="3"/>
  <c r="I89" i="3"/>
  <c r="K89" i="3"/>
  <c r="J89" i="3"/>
  <c r="I77" i="3"/>
  <c r="F77" i="3"/>
  <c r="K77" i="3"/>
  <c r="H77" i="3"/>
  <c r="J77" i="3"/>
  <c r="J190" i="3"/>
  <c r="H190" i="3"/>
  <c r="K190" i="3"/>
  <c r="F190" i="3"/>
  <c r="I190" i="3"/>
  <c r="F60" i="3"/>
  <c r="I60" i="3"/>
  <c r="H60" i="3"/>
  <c r="J60" i="3"/>
  <c r="K60" i="3"/>
  <c r="H51" i="3"/>
  <c r="K51" i="3"/>
  <c r="F51" i="3"/>
  <c r="J51" i="3"/>
  <c r="I51" i="3"/>
  <c r="K87" i="3"/>
  <c r="F87" i="3"/>
  <c r="J87" i="3"/>
  <c r="H87" i="3"/>
  <c r="I87" i="3"/>
  <c r="K3" i="8"/>
  <c r="J3" i="8"/>
  <c r="J757" i="8"/>
  <c r="K757" i="8"/>
  <c r="K729" i="8"/>
  <c r="J729" i="8"/>
  <c r="J923" i="8"/>
  <c r="K923" i="8"/>
  <c r="K521" i="3"/>
  <c r="I521" i="3"/>
  <c r="H521" i="3"/>
  <c r="J521" i="3"/>
  <c r="F521" i="3"/>
  <c r="J909" i="8"/>
  <c r="K909" i="8"/>
  <c r="H621" i="3"/>
  <c r="F621" i="3"/>
  <c r="K621" i="3"/>
  <c r="I621" i="3"/>
  <c r="J621" i="3"/>
  <c r="J779" i="8"/>
  <c r="K779" i="8"/>
  <c r="J130" i="3"/>
  <c r="H130" i="3"/>
  <c r="K130" i="3"/>
  <c r="F130" i="3"/>
  <c r="I130" i="3"/>
  <c r="K4" i="3"/>
  <c r="J4" i="3"/>
  <c r="F4" i="3"/>
  <c r="H4" i="3"/>
  <c r="I4" i="3"/>
  <c r="I48" i="3"/>
  <c r="F48" i="3"/>
  <c r="K48" i="3"/>
  <c r="J48" i="3"/>
  <c r="H48" i="3"/>
  <c r="I9" i="3"/>
  <c r="F9" i="3"/>
  <c r="K9" i="3"/>
  <c r="H9" i="3"/>
  <c r="J9" i="3"/>
  <c r="K32" i="3"/>
  <c r="H32" i="3"/>
  <c r="J32" i="3"/>
  <c r="I32" i="3"/>
  <c r="F32" i="3"/>
  <c r="I200" i="3"/>
  <c r="H200" i="3"/>
  <c r="K200" i="3"/>
  <c r="J200" i="3"/>
  <c r="F200" i="3"/>
  <c r="F175" i="3"/>
  <c r="K175" i="3"/>
  <c r="J175" i="3"/>
  <c r="H175" i="3"/>
  <c r="I175" i="3"/>
  <c r="I123" i="3"/>
  <c r="H123" i="3"/>
  <c r="F123" i="3"/>
  <c r="K123" i="3"/>
  <c r="J123" i="3"/>
  <c r="I108" i="3"/>
  <c r="H108" i="3"/>
  <c r="J108" i="3"/>
  <c r="F108" i="3"/>
  <c r="K108" i="3"/>
  <c r="H229" i="3"/>
  <c r="J229" i="3"/>
  <c r="F229" i="3"/>
  <c r="K229" i="3"/>
  <c r="I229" i="3"/>
  <c r="F224" i="3"/>
  <c r="H224" i="3"/>
  <c r="J224" i="3"/>
  <c r="I224" i="3"/>
  <c r="K224" i="3"/>
  <c r="I228" i="3"/>
  <c r="F228" i="3"/>
  <c r="H228" i="3"/>
  <c r="J228" i="3"/>
  <c r="K228" i="3"/>
  <c r="K234" i="3"/>
  <c r="H234" i="3"/>
  <c r="J234" i="3"/>
  <c r="F234" i="3"/>
  <c r="I234" i="3"/>
  <c r="F78" i="3"/>
  <c r="I78" i="3"/>
  <c r="H78" i="3"/>
  <c r="K78" i="3"/>
  <c r="J78" i="3"/>
  <c r="J79" i="3"/>
  <c r="I79" i="3"/>
  <c r="K79" i="3"/>
  <c r="H79" i="3"/>
  <c r="F79" i="3"/>
  <c r="F118" i="3"/>
  <c r="J118" i="3"/>
  <c r="H118" i="3"/>
  <c r="I118" i="3"/>
  <c r="K118" i="3"/>
  <c r="I154" i="3"/>
  <c r="J154" i="3"/>
  <c r="H154" i="3"/>
  <c r="K154" i="3"/>
  <c r="F154" i="3"/>
  <c r="F97" i="3"/>
  <c r="I97" i="3"/>
  <c r="H97" i="3"/>
  <c r="K97" i="3"/>
  <c r="J97" i="3"/>
  <c r="I141" i="3"/>
  <c r="J141" i="3"/>
  <c r="H141" i="3"/>
  <c r="K141" i="3"/>
  <c r="F141" i="3"/>
  <c r="J152" i="3"/>
  <c r="I152" i="3"/>
  <c r="F152" i="3"/>
  <c r="H152" i="3"/>
  <c r="K152" i="3"/>
  <c r="H120" i="3"/>
  <c r="I120" i="3"/>
  <c r="K120" i="3"/>
  <c r="J120" i="3"/>
  <c r="F120" i="3"/>
  <c r="I128" i="3"/>
  <c r="F128" i="3"/>
  <c r="H128" i="3"/>
  <c r="J128" i="3"/>
  <c r="K128" i="3"/>
  <c r="I182" i="3"/>
  <c r="H182" i="3"/>
  <c r="K182" i="3"/>
  <c r="J182" i="3"/>
  <c r="F182" i="3"/>
  <c r="I96" i="3"/>
  <c r="F96" i="3"/>
  <c r="K96" i="3"/>
  <c r="H96" i="3"/>
  <c r="J96" i="3"/>
  <c r="K94" i="3"/>
  <c r="F94" i="3"/>
  <c r="J94" i="3"/>
  <c r="I94" i="3"/>
  <c r="H94" i="3"/>
  <c r="J240" i="3"/>
  <c r="F240" i="3"/>
  <c r="H240" i="3"/>
  <c r="K240" i="3"/>
  <c r="I240" i="3"/>
  <c r="F61" i="3"/>
  <c r="I61" i="3"/>
  <c r="H61" i="3"/>
  <c r="K61" i="3"/>
  <c r="J61" i="3"/>
  <c r="J45" i="3"/>
  <c r="H45" i="3"/>
  <c r="I45" i="3"/>
  <c r="K45" i="3"/>
  <c r="F45" i="3"/>
  <c r="K162" i="3"/>
  <c r="J162" i="3"/>
  <c r="H162" i="3"/>
  <c r="F162" i="3"/>
  <c r="I162" i="3"/>
  <c r="I205" i="3"/>
  <c r="F205" i="3"/>
  <c r="J205" i="3"/>
  <c r="K205" i="3"/>
  <c r="H205" i="3"/>
  <c r="F209" i="3"/>
  <c r="H209" i="3"/>
  <c r="J209" i="3"/>
  <c r="K209" i="3"/>
  <c r="I209" i="3"/>
  <c r="J210" i="3"/>
  <c r="F210" i="3"/>
  <c r="I210" i="3"/>
  <c r="H210" i="3"/>
  <c r="K210" i="3"/>
  <c r="J220" i="3"/>
  <c r="I220" i="3"/>
  <c r="K220" i="3"/>
  <c r="F220" i="3"/>
  <c r="H220" i="3"/>
  <c r="F81" i="3"/>
  <c r="J81" i="3"/>
  <c r="H81" i="3"/>
  <c r="K81" i="3"/>
  <c r="I81" i="3"/>
  <c r="I54" i="3"/>
  <c r="K54" i="3"/>
  <c r="F54" i="3"/>
  <c r="H54" i="3"/>
  <c r="J54" i="3"/>
  <c r="F65" i="3"/>
  <c r="H65" i="3"/>
  <c r="K65" i="3"/>
  <c r="I65" i="3"/>
  <c r="J65" i="3"/>
  <c r="K22" i="3"/>
  <c r="J22" i="3"/>
  <c r="F22" i="3"/>
  <c r="I22" i="3"/>
  <c r="H22" i="3"/>
  <c r="I10" i="3"/>
  <c r="H10" i="3"/>
  <c r="J10" i="3"/>
  <c r="F10" i="3"/>
  <c r="K10" i="3"/>
  <c r="K147" i="3"/>
  <c r="I147" i="3"/>
  <c r="H147" i="3"/>
  <c r="J147" i="3"/>
  <c r="F147" i="3"/>
  <c r="H58" i="3"/>
  <c r="K58" i="3"/>
  <c r="F58" i="3"/>
  <c r="I58" i="3"/>
  <c r="J58" i="3"/>
  <c r="H160" i="3"/>
  <c r="J160" i="3"/>
  <c r="K160" i="3"/>
  <c r="F160" i="3"/>
  <c r="I160" i="3"/>
  <c r="J104" i="3"/>
  <c r="K104" i="3"/>
  <c r="H104" i="3"/>
  <c r="I104" i="3"/>
  <c r="F104" i="3"/>
  <c r="J189" i="3"/>
  <c r="H189" i="3"/>
  <c r="I189" i="3"/>
  <c r="K189" i="3"/>
  <c r="F189" i="3"/>
  <c r="K121" i="3"/>
  <c r="I121" i="3"/>
  <c r="H121" i="3"/>
  <c r="J121" i="3"/>
  <c r="F121" i="3"/>
  <c r="I114" i="3"/>
  <c r="H114" i="3"/>
  <c r="K114" i="3"/>
  <c r="F114" i="3"/>
  <c r="J114" i="3"/>
  <c r="K4" i="8"/>
  <c r="J4" i="8"/>
  <c r="K699" i="8"/>
  <c r="J699" i="8"/>
  <c r="K767" i="8"/>
  <c r="J767" i="8"/>
  <c r="H643" i="3"/>
  <c r="K643" i="3"/>
  <c r="F643" i="3"/>
  <c r="J643" i="3"/>
  <c r="I643" i="3"/>
  <c r="I888" i="3"/>
  <c r="K888" i="3"/>
  <c r="F888" i="3"/>
  <c r="J888" i="3"/>
  <c r="H888" i="3"/>
  <c r="F502" i="3"/>
  <c r="J502" i="3"/>
  <c r="H502" i="3"/>
  <c r="K502" i="3"/>
  <c r="I502" i="3"/>
  <c r="I573" i="3"/>
  <c r="F573" i="3"/>
  <c r="K573" i="3"/>
  <c r="H573" i="3"/>
  <c r="J573" i="3"/>
  <c r="K712" i="8"/>
  <c r="J712" i="8"/>
  <c r="K893" i="8"/>
  <c r="J893" i="8"/>
  <c r="J811" i="8"/>
  <c r="K811" i="8"/>
  <c r="I91" i="3"/>
  <c r="H91" i="3"/>
  <c r="F91" i="3"/>
  <c r="K91" i="3"/>
  <c r="J91" i="3"/>
  <c r="F117" i="3"/>
  <c r="K117" i="3"/>
  <c r="J117" i="3"/>
  <c r="I117" i="3"/>
  <c r="H117" i="3"/>
  <c r="F156" i="3"/>
  <c r="K156" i="3"/>
  <c r="H156" i="3"/>
  <c r="J156" i="3"/>
  <c r="I156" i="3"/>
  <c r="H53" i="3"/>
  <c r="J53" i="3"/>
  <c r="F53" i="3"/>
  <c r="I53" i="3"/>
  <c r="K53" i="3"/>
  <c r="J143" i="3"/>
  <c r="F143" i="3"/>
  <c r="K143" i="3"/>
  <c r="I143" i="3"/>
  <c r="H143" i="3"/>
  <c r="I254" i="3"/>
  <c r="H254" i="3"/>
  <c r="J254" i="3"/>
  <c r="K254" i="3"/>
  <c r="F254" i="3"/>
  <c r="J102" i="3"/>
  <c r="F102" i="3"/>
  <c r="I102" i="3"/>
  <c r="K102" i="3"/>
  <c r="H102" i="3"/>
  <c r="I171" i="3"/>
  <c r="K171" i="3"/>
  <c r="J171" i="3"/>
  <c r="F171" i="3"/>
  <c r="H171" i="3"/>
  <c r="I19" i="3"/>
  <c r="F19" i="3"/>
  <c r="K19" i="3"/>
  <c r="H19" i="3"/>
  <c r="J19" i="3"/>
  <c r="I235" i="3"/>
  <c r="K235" i="3"/>
  <c r="H235" i="3"/>
  <c r="F235" i="3"/>
  <c r="J235" i="3"/>
  <c r="I249" i="3"/>
  <c r="F249" i="3"/>
  <c r="J249" i="3"/>
  <c r="H249" i="3"/>
  <c r="K249" i="3"/>
  <c r="J257" i="3"/>
  <c r="F257" i="3"/>
  <c r="K257" i="3"/>
  <c r="I257" i="3"/>
  <c r="H257" i="3"/>
  <c r="J255" i="3"/>
  <c r="I255" i="3"/>
  <c r="F255" i="3"/>
  <c r="H255" i="3"/>
  <c r="K255" i="3"/>
  <c r="I170" i="3"/>
  <c r="F170" i="3"/>
  <c r="K170" i="3"/>
  <c r="H170" i="3"/>
  <c r="J170" i="3"/>
  <c r="F148" i="3"/>
  <c r="H148" i="3"/>
  <c r="J148" i="3"/>
  <c r="K148" i="3"/>
  <c r="I148" i="3"/>
  <c r="I33" i="3"/>
  <c r="J33" i="3"/>
  <c r="H33" i="3"/>
  <c r="K33" i="3"/>
  <c r="F33" i="3"/>
  <c r="K100" i="3"/>
  <c r="I100" i="3"/>
  <c r="F100" i="3"/>
  <c r="J100" i="3"/>
  <c r="H100" i="3"/>
  <c r="H18" i="3"/>
  <c r="K18" i="3"/>
  <c r="F18" i="3"/>
  <c r="I18" i="3"/>
  <c r="J18" i="3"/>
  <c r="F139" i="3"/>
  <c r="I139" i="3"/>
  <c r="H139" i="3"/>
  <c r="J139" i="3"/>
  <c r="K139" i="3"/>
  <c r="K31" i="3"/>
  <c r="J31" i="3"/>
  <c r="H31" i="3"/>
  <c r="F31" i="3"/>
  <c r="I31" i="3"/>
  <c r="I177" i="3"/>
  <c r="H177" i="3"/>
  <c r="F177" i="3"/>
  <c r="K177" i="3"/>
  <c r="J177" i="3"/>
  <c r="J161" i="3"/>
  <c r="I161" i="3"/>
  <c r="H161" i="3"/>
  <c r="K161" i="3"/>
  <c r="F161" i="3"/>
  <c r="K82" i="3"/>
  <c r="J82" i="3"/>
  <c r="I82" i="3"/>
  <c r="F82" i="3"/>
  <c r="H82" i="3"/>
  <c r="I86" i="3"/>
  <c r="F86" i="3"/>
  <c r="J86" i="3"/>
  <c r="H86" i="3"/>
  <c r="K86" i="3"/>
  <c r="K111" i="3"/>
  <c r="J111" i="3"/>
  <c r="H111" i="3"/>
  <c r="F111" i="3"/>
  <c r="I111" i="3"/>
  <c r="J260" i="3"/>
  <c r="I260" i="3"/>
  <c r="H260" i="3"/>
  <c r="F260" i="3"/>
  <c r="K260" i="3"/>
  <c r="I180" i="3"/>
  <c r="H180" i="3"/>
  <c r="J180" i="3"/>
  <c r="F180" i="3"/>
  <c r="K180" i="3"/>
  <c r="J56" i="3"/>
  <c r="H56" i="3"/>
  <c r="K56" i="3"/>
  <c r="I56" i="3"/>
  <c r="F56" i="3"/>
  <c r="F67" i="3"/>
  <c r="H67" i="3"/>
  <c r="J67" i="3"/>
  <c r="K67" i="3"/>
  <c r="I67" i="3"/>
  <c r="F251" i="3"/>
  <c r="K251" i="3"/>
  <c r="I251" i="3"/>
  <c r="J251" i="3"/>
  <c r="H251" i="3"/>
  <c r="F259" i="3"/>
  <c r="I259" i="3"/>
  <c r="H259" i="3"/>
  <c r="J259" i="3"/>
  <c r="K259" i="3"/>
  <c r="K247" i="3"/>
  <c r="J247" i="3"/>
  <c r="F247" i="3"/>
  <c r="H247" i="3"/>
  <c r="I247" i="3"/>
  <c r="I231" i="3"/>
  <c r="H231" i="3"/>
  <c r="K231" i="3"/>
  <c r="F231" i="3"/>
  <c r="J231" i="3"/>
  <c r="K176" i="3"/>
  <c r="H176" i="3"/>
  <c r="J176" i="3"/>
  <c r="I176" i="3"/>
  <c r="F176" i="3"/>
  <c r="H159" i="3"/>
  <c r="I159" i="3"/>
  <c r="J159" i="3"/>
  <c r="F159" i="3"/>
  <c r="K159" i="3"/>
  <c r="J39" i="3"/>
  <c r="K39" i="3"/>
  <c r="I39" i="3"/>
  <c r="H39" i="3"/>
  <c r="F39" i="3"/>
  <c r="K119" i="3"/>
  <c r="H119" i="3"/>
  <c r="J119" i="3"/>
  <c r="I119" i="3"/>
  <c r="F119" i="3"/>
  <c r="I23" i="3"/>
  <c r="K23" i="3"/>
  <c r="H23" i="3"/>
  <c r="J23" i="3"/>
  <c r="F23" i="3"/>
  <c r="H163" i="3"/>
  <c r="K163" i="3"/>
  <c r="F163" i="3"/>
  <c r="J163" i="3"/>
  <c r="I163" i="3"/>
  <c r="H93" i="3"/>
  <c r="I93" i="3"/>
  <c r="F93" i="3"/>
  <c r="J93" i="3"/>
  <c r="K93" i="3"/>
  <c r="J71" i="3"/>
  <c r="H71" i="3"/>
  <c r="F71" i="3"/>
  <c r="I71" i="3"/>
  <c r="K71" i="3"/>
  <c r="I126" i="3"/>
  <c r="F126" i="3"/>
  <c r="J126" i="3"/>
  <c r="K126" i="3"/>
  <c r="H126" i="3"/>
  <c r="H14" i="3"/>
  <c r="K14" i="3"/>
  <c r="F14" i="3"/>
  <c r="I14" i="3"/>
  <c r="J14" i="3"/>
  <c r="J26" i="3"/>
  <c r="F26" i="3"/>
  <c r="I26" i="3"/>
  <c r="K26" i="3"/>
  <c r="H26" i="3"/>
  <c r="F66" i="3"/>
  <c r="J66" i="3"/>
  <c r="H66" i="3"/>
  <c r="K66" i="3"/>
  <c r="I66" i="3"/>
  <c r="F2" i="3"/>
  <c r="K2" i="3"/>
  <c r="J2" i="3"/>
  <c r="H2" i="3"/>
  <c r="I2" i="3"/>
  <c r="K804" i="8"/>
  <c r="J804" i="8"/>
  <c r="H891" i="3"/>
  <c r="F891" i="3"/>
  <c r="I891" i="3"/>
  <c r="J891" i="3"/>
  <c r="K891" i="3"/>
  <c r="H832" i="3"/>
  <c r="K832" i="3"/>
  <c r="J832" i="3"/>
  <c r="I832" i="3"/>
  <c r="F832" i="3"/>
  <c r="J927" i="8"/>
  <c r="K927" i="8"/>
  <c r="K743" i="3"/>
  <c r="H743" i="3"/>
  <c r="I743" i="3"/>
  <c r="F743" i="3"/>
  <c r="J743" i="3"/>
  <c r="H920" i="3"/>
  <c r="J920" i="3"/>
  <c r="I920" i="3"/>
  <c r="F920" i="3"/>
  <c r="K920" i="3"/>
  <c r="J819" i="8"/>
  <c r="K819" i="8"/>
  <c r="I926" i="3"/>
  <c r="K926" i="3"/>
  <c r="F926" i="3"/>
  <c r="J926" i="3"/>
  <c r="H926" i="3"/>
  <c r="J656" i="3"/>
  <c r="K656" i="3"/>
  <c r="F656" i="3"/>
  <c r="H656" i="3"/>
  <c r="I656" i="3"/>
  <c r="J839" i="8"/>
  <c r="K839" i="8"/>
  <c r="J694" i="8"/>
  <c r="K694" i="8"/>
  <c r="K698" i="8"/>
  <c r="J698" i="8"/>
  <c r="J913" i="8"/>
  <c r="K913" i="8"/>
  <c r="J790" i="8"/>
  <c r="K790" i="8"/>
  <c r="F809" i="3"/>
  <c r="H809" i="3"/>
  <c r="J809" i="3"/>
  <c r="K809" i="3"/>
  <c r="I809" i="3"/>
  <c r="H602" i="3"/>
  <c r="K602" i="3"/>
  <c r="I602" i="3"/>
  <c r="J602" i="3"/>
  <c r="F602" i="3"/>
  <c r="K868" i="8"/>
  <c r="J868" i="8"/>
  <c r="J877" i="8"/>
  <c r="K877" i="8"/>
  <c r="J786" i="8"/>
  <c r="K786" i="8"/>
  <c r="K813" i="8"/>
  <c r="J813" i="8"/>
  <c r="K760" i="8"/>
  <c r="J760" i="8"/>
  <c r="J776" i="3"/>
  <c r="I776" i="3"/>
  <c r="F776" i="3"/>
  <c r="H776" i="3"/>
  <c r="K776" i="3"/>
  <c r="K798" i="3"/>
  <c r="J798" i="3"/>
  <c r="H798" i="3"/>
  <c r="I798" i="3"/>
  <c r="F798" i="3"/>
  <c r="I496" i="3"/>
  <c r="J496" i="3"/>
  <c r="F496" i="3"/>
  <c r="H496" i="3"/>
  <c r="K496" i="3"/>
  <c r="K681" i="3"/>
  <c r="I681" i="3"/>
  <c r="H681" i="3"/>
  <c r="F681" i="3"/>
  <c r="J681" i="3"/>
  <c r="H481" i="3"/>
  <c r="K481" i="3"/>
  <c r="J481" i="3"/>
  <c r="I481" i="3"/>
  <c r="F481" i="3"/>
  <c r="J499" i="3"/>
  <c r="F499" i="3"/>
  <c r="I499" i="3"/>
  <c r="H499" i="3"/>
  <c r="K499" i="3"/>
  <c r="K764" i="8"/>
  <c r="J764" i="8"/>
  <c r="K796" i="8"/>
  <c r="J796" i="8"/>
  <c r="K881" i="8"/>
  <c r="J881" i="8"/>
  <c r="K958" i="8"/>
  <c r="J958" i="8"/>
  <c r="K948" i="8"/>
  <c r="J948" i="8"/>
  <c r="K826" i="8"/>
  <c r="J826" i="8"/>
  <c r="J776" i="8"/>
  <c r="K776" i="8"/>
  <c r="J889" i="8"/>
  <c r="K889" i="8"/>
  <c r="J894" i="8"/>
  <c r="K894" i="8"/>
  <c r="I673" i="3"/>
  <c r="K673" i="3"/>
  <c r="J673" i="3"/>
  <c r="H673" i="3"/>
  <c r="F673" i="3"/>
  <c r="K701" i="8"/>
  <c r="J701" i="8"/>
  <c r="J994" i="8"/>
  <c r="K994" i="8"/>
  <c r="H710" i="3"/>
  <c r="K710" i="3"/>
  <c r="J710" i="3"/>
  <c r="I710" i="3"/>
  <c r="F710" i="3"/>
  <c r="J947" i="8"/>
  <c r="K947" i="8"/>
  <c r="K880" i="8"/>
  <c r="J880" i="8"/>
  <c r="K772" i="8"/>
  <c r="J772" i="8"/>
  <c r="K641" i="3"/>
  <c r="F641" i="3"/>
  <c r="J641" i="3"/>
  <c r="I641" i="3"/>
  <c r="H641" i="3"/>
  <c r="F788" i="3"/>
  <c r="J788" i="3"/>
  <c r="K788" i="3"/>
  <c r="I788" i="3"/>
  <c r="H788" i="3"/>
  <c r="K799" i="8"/>
  <c r="J799" i="8"/>
  <c r="J870" i="8"/>
  <c r="K870" i="8"/>
  <c r="F771" i="3"/>
  <c r="H771" i="3"/>
  <c r="I771" i="3"/>
  <c r="K771" i="3"/>
  <c r="J771" i="3"/>
  <c r="J816" i="8"/>
  <c r="K816" i="8"/>
  <c r="J987" i="8"/>
  <c r="K987" i="8"/>
  <c r="K980" i="8"/>
  <c r="J980" i="8"/>
  <c r="K970" i="8"/>
  <c r="J970" i="8"/>
  <c r="K973" i="8"/>
  <c r="J973" i="8"/>
  <c r="K734" i="8"/>
  <c r="J734" i="8"/>
  <c r="K850" i="8"/>
  <c r="J850" i="8"/>
  <c r="I827" i="3"/>
  <c r="J827" i="3"/>
  <c r="K827" i="3"/>
  <c r="F827" i="3"/>
  <c r="H827" i="3"/>
  <c r="J831" i="8"/>
  <c r="K831" i="8"/>
  <c r="F925" i="3"/>
  <c r="J925" i="3"/>
  <c r="I925" i="3"/>
  <c r="H925" i="3"/>
  <c r="K925" i="3"/>
  <c r="J895" i="3"/>
  <c r="H895" i="3"/>
  <c r="I895" i="3"/>
  <c r="F895" i="3"/>
  <c r="K895" i="3"/>
  <c r="I815" i="3"/>
  <c r="K815" i="3"/>
  <c r="H815" i="3"/>
  <c r="J815" i="3"/>
  <c r="F815" i="3"/>
  <c r="K876" i="8"/>
  <c r="J876" i="8"/>
  <c r="K817" i="8"/>
  <c r="J817" i="8"/>
  <c r="J726" i="8"/>
  <c r="K726" i="8"/>
  <c r="K692" i="3"/>
  <c r="F692" i="3"/>
  <c r="I692" i="3"/>
  <c r="H692" i="3"/>
  <c r="J692" i="3"/>
  <c r="J933" i="8"/>
  <c r="K933" i="8"/>
  <c r="H725" i="3"/>
  <c r="J725" i="3"/>
  <c r="I725" i="3"/>
  <c r="K725" i="3"/>
  <c r="F725" i="3"/>
  <c r="J593" i="3"/>
  <c r="H593" i="3"/>
  <c r="K593" i="3"/>
  <c r="I593" i="3"/>
  <c r="F593" i="3"/>
  <c r="H604" i="3"/>
  <c r="J604" i="3"/>
  <c r="F604" i="3"/>
  <c r="K604" i="3"/>
  <c r="I604" i="3"/>
  <c r="K858" i="8"/>
  <c r="J858" i="8"/>
  <c r="K706" i="8"/>
  <c r="J706" i="8"/>
  <c r="J901" i="3"/>
  <c r="H901" i="3"/>
  <c r="F901" i="3"/>
  <c r="K901" i="3"/>
  <c r="I901" i="3"/>
  <c r="H620" i="3"/>
  <c r="J620" i="3"/>
  <c r="I620" i="3"/>
  <c r="F620" i="3"/>
  <c r="K620" i="3"/>
  <c r="I677" i="3"/>
  <c r="K677" i="3"/>
  <c r="J677" i="3"/>
  <c r="F677" i="3"/>
  <c r="H677" i="3"/>
  <c r="J905" i="8"/>
  <c r="K905" i="8"/>
  <c r="I863" i="3"/>
  <c r="K863" i="3"/>
  <c r="F863" i="3"/>
  <c r="J863" i="3"/>
  <c r="H863" i="3"/>
  <c r="I543" i="3"/>
  <c r="K543" i="3"/>
  <c r="J543" i="3"/>
  <c r="H543" i="3"/>
  <c r="F543" i="3"/>
  <c r="K827" i="8"/>
  <c r="J827" i="8"/>
  <c r="J929" i="8"/>
  <c r="K929" i="8"/>
  <c r="J962" i="8"/>
  <c r="K962" i="8"/>
  <c r="J985" i="8"/>
  <c r="K985" i="8"/>
  <c r="K855" i="8"/>
  <c r="J855" i="8"/>
  <c r="I596" i="3"/>
  <c r="F596" i="3"/>
  <c r="K596" i="3"/>
  <c r="J596" i="3"/>
  <c r="H596" i="3"/>
  <c r="K998" i="3"/>
  <c r="H998" i="3"/>
  <c r="J998" i="3"/>
  <c r="I998" i="3"/>
  <c r="F998" i="3"/>
  <c r="J989" i="8"/>
  <c r="K989" i="8"/>
  <c r="J870" i="3"/>
  <c r="F870" i="3"/>
  <c r="I870" i="3"/>
  <c r="K870" i="3"/>
  <c r="H870" i="3"/>
  <c r="J524" i="3"/>
  <c r="I524" i="3"/>
  <c r="F524" i="3"/>
  <c r="K524" i="3"/>
  <c r="H524" i="3"/>
  <c r="J829" i="8"/>
  <c r="K829" i="8"/>
  <c r="I963" i="3"/>
  <c r="K963" i="3"/>
  <c r="H963" i="3"/>
  <c r="J963" i="3"/>
  <c r="F963" i="3"/>
  <c r="F958" i="3"/>
  <c r="K958" i="3"/>
  <c r="J958" i="3"/>
  <c r="H958" i="3"/>
  <c r="I958" i="3"/>
  <c r="H908" i="3"/>
  <c r="J908" i="3"/>
  <c r="F908" i="3"/>
  <c r="K908" i="3"/>
  <c r="I908" i="3"/>
  <c r="F970" i="3"/>
  <c r="I970" i="3"/>
  <c r="J970" i="3"/>
  <c r="K970" i="3"/>
  <c r="H970" i="3"/>
  <c r="J789" i="8"/>
  <c r="K789" i="8"/>
  <c r="F559" i="3"/>
  <c r="H559" i="3"/>
  <c r="I559" i="3"/>
  <c r="K559" i="3"/>
  <c r="J559" i="3"/>
  <c r="J729" i="3"/>
  <c r="I729" i="3"/>
  <c r="H729" i="3"/>
  <c r="K729" i="3"/>
  <c r="F729" i="3"/>
  <c r="J896" i="8"/>
  <c r="K896" i="8"/>
  <c r="J986" i="8"/>
  <c r="K986" i="8"/>
  <c r="K818" i="3"/>
  <c r="J818" i="3"/>
  <c r="F818" i="3"/>
  <c r="I818" i="3"/>
  <c r="H818" i="3"/>
  <c r="J651" i="3"/>
  <c r="K651" i="3"/>
  <c r="F651" i="3"/>
  <c r="H651" i="3"/>
  <c r="I651" i="3"/>
  <c r="J886" i="8"/>
  <c r="K886" i="8"/>
  <c r="K719" i="8"/>
  <c r="J719" i="8"/>
  <c r="K812" i="8"/>
  <c r="J812" i="8"/>
  <c r="K863" i="8"/>
  <c r="J863" i="8"/>
  <c r="K872" i="8"/>
  <c r="J872" i="8"/>
  <c r="J867" i="3"/>
  <c r="K867" i="3"/>
  <c r="F867" i="3"/>
  <c r="I867" i="3"/>
  <c r="H867" i="3"/>
  <c r="J619" i="3"/>
  <c r="F619" i="3"/>
  <c r="H619" i="3"/>
  <c r="I619" i="3"/>
  <c r="K619" i="3"/>
  <c r="J749" i="8"/>
  <c r="K749" i="8"/>
  <c r="J968" i="8"/>
  <c r="K968" i="8"/>
  <c r="K539" i="3"/>
  <c r="F539" i="3"/>
  <c r="J539" i="3"/>
  <c r="I539" i="3"/>
  <c r="H539" i="3"/>
  <c r="J949" i="8"/>
  <c r="K949" i="8"/>
  <c r="F616" i="3"/>
  <c r="H616" i="3"/>
  <c r="K616" i="3"/>
  <c r="J616" i="3"/>
  <c r="I616" i="3"/>
  <c r="J589" i="3"/>
  <c r="K589" i="3"/>
  <c r="H589" i="3"/>
  <c r="I589" i="3"/>
  <c r="F589" i="3"/>
  <c r="K837" i="8"/>
  <c r="J837" i="8"/>
  <c r="J754" i="3"/>
  <c r="H754" i="3"/>
  <c r="I754" i="3"/>
  <c r="K754" i="3"/>
  <c r="F754" i="3"/>
  <c r="F977" i="3"/>
  <c r="J977" i="3"/>
  <c r="H977" i="3"/>
  <c r="I977" i="3"/>
  <c r="K977" i="3"/>
  <c r="I756" i="3"/>
  <c r="K756" i="3"/>
  <c r="J756" i="3"/>
  <c r="H756" i="3"/>
  <c r="F756" i="3"/>
  <c r="J507" i="3"/>
  <c r="K507" i="3"/>
  <c r="F507" i="3"/>
  <c r="H507" i="3"/>
  <c r="I507" i="3"/>
  <c r="J520" i="3"/>
  <c r="F520" i="3"/>
  <c r="H520" i="3"/>
  <c r="I520" i="3"/>
  <c r="K520" i="3"/>
  <c r="J800" i="3"/>
  <c r="I800" i="3"/>
  <c r="F800" i="3"/>
  <c r="K800" i="3"/>
  <c r="H800" i="3"/>
  <c r="J908" i="8"/>
  <c r="K908" i="8"/>
  <c r="J697" i="8"/>
  <c r="K697" i="8"/>
  <c r="F900" i="3"/>
  <c r="I900" i="3"/>
  <c r="J900" i="3"/>
  <c r="K900" i="3"/>
  <c r="H900" i="3"/>
  <c r="J713" i="8"/>
  <c r="K713" i="8"/>
  <c r="J730" i="8"/>
  <c r="K730" i="8"/>
  <c r="J711" i="8"/>
  <c r="K711" i="8"/>
  <c r="J983" i="8"/>
  <c r="K983" i="8"/>
  <c r="F962" i="3"/>
  <c r="J962" i="3"/>
  <c r="K962" i="3"/>
  <c r="H962" i="3"/>
  <c r="I962" i="3"/>
  <c r="K788" i="8"/>
  <c r="J788" i="8"/>
  <c r="J832" i="8"/>
  <c r="K832" i="8"/>
  <c r="J823" i="8"/>
  <c r="K823" i="8"/>
  <c r="F880" i="3"/>
  <c r="H880" i="3"/>
  <c r="K880" i="3"/>
  <c r="I880" i="3"/>
  <c r="J880" i="3"/>
  <c r="J801" i="8"/>
  <c r="K801" i="8"/>
  <c r="J805" i="8"/>
  <c r="K805" i="8"/>
  <c r="J708" i="8"/>
  <c r="K708" i="8"/>
  <c r="K722" i="8"/>
  <c r="J722" i="8"/>
  <c r="F936" i="3"/>
  <c r="H936" i="3"/>
  <c r="I936" i="3"/>
  <c r="K936" i="3"/>
  <c r="J936" i="3"/>
  <c r="F466" i="3"/>
  <c r="K466" i="3"/>
  <c r="J466" i="3"/>
  <c r="I466" i="3"/>
  <c r="H466" i="3"/>
  <c r="K891" i="8"/>
  <c r="J891" i="8"/>
  <c r="J615" i="3"/>
  <c r="F615" i="3"/>
  <c r="K615" i="3"/>
  <c r="I615" i="3"/>
  <c r="H615" i="3"/>
  <c r="K841" i="8"/>
  <c r="J841" i="8"/>
  <c r="J914" i="8"/>
  <c r="K914" i="8"/>
  <c r="K992" i="8"/>
  <c r="J992" i="8"/>
  <c r="K663" i="3"/>
  <c r="F663" i="3"/>
  <c r="I663" i="3"/>
  <c r="J663" i="3"/>
  <c r="H663" i="3"/>
  <c r="F804" i="3"/>
  <c r="K804" i="3"/>
  <c r="J804" i="3"/>
  <c r="I804" i="3"/>
  <c r="H804" i="3"/>
  <c r="J860" i="8"/>
  <c r="K860" i="8"/>
  <c r="J740" i="8"/>
  <c r="K740" i="8"/>
  <c r="K965" i="8"/>
  <c r="J965" i="8"/>
  <c r="H994" i="3"/>
  <c r="I994" i="3"/>
  <c r="F994" i="3"/>
  <c r="K994" i="3"/>
  <c r="J994" i="3"/>
  <c r="J924" i="8"/>
  <c r="K924" i="8"/>
  <c r="F597" i="3"/>
  <c r="H597" i="3"/>
  <c r="K597" i="3"/>
  <c r="J597" i="3"/>
  <c r="I597" i="3"/>
  <c r="J833" i="8"/>
  <c r="K833" i="8"/>
  <c r="J739" i="8"/>
  <c r="K739" i="8"/>
  <c r="I823" i="3"/>
  <c r="F823" i="3"/>
  <c r="K823" i="3"/>
  <c r="H823" i="3"/>
  <c r="J823" i="3"/>
  <c r="F872" i="3"/>
  <c r="K872" i="3"/>
  <c r="I872" i="3"/>
  <c r="J872" i="3"/>
  <c r="H872" i="3"/>
  <c r="K820" i="8"/>
  <c r="J820" i="8"/>
  <c r="K902" i="8"/>
  <c r="J902" i="8"/>
  <c r="I545" i="3"/>
  <c r="H545" i="3"/>
  <c r="K545" i="3"/>
  <c r="J545" i="3"/>
  <c r="F545" i="3"/>
  <c r="K897" i="8"/>
  <c r="J897" i="8"/>
  <c r="J726" i="3"/>
  <c r="H726" i="3"/>
  <c r="F726" i="3"/>
  <c r="I726" i="3"/>
  <c r="K726" i="3"/>
  <c r="H980" i="3"/>
  <c r="K980" i="3"/>
  <c r="I980" i="3"/>
  <c r="J980" i="3"/>
  <c r="F980" i="3"/>
  <c r="K773" i="8"/>
  <c r="J773" i="8"/>
  <c r="K765" i="8"/>
  <c r="J765" i="8"/>
  <c r="J503" i="3"/>
  <c r="K503" i="3"/>
  <c r="H503" i="3"/>
  <c r="I503" i="3"/>
  <c r="F503" i="3"/>
  <c r="J851" i="8"/>
  <c r="K851" i="8"/>
  <c r="J912" i="8"/>
  <c r="K912" i="8"/>
  <c r="H797" i="3"/>
  <c r="I797" i="3"/>
  <c r="J797" i="3"/>
  <c r="K797" i="3"/>
  <c r="F797" i="3"/>
  <c r="I949" i="3"/>
  <c r="K949" i="3"/>
  <c r="F949" i="3"/>
  <c r="J949" i="3"/>
  <c r="H949" i="3"/>
  <c r="J857" i="8"/>
  <c r="K857" i="8"/>
  <c r="J848" i="8"/>
  <c r="K848" i="8"/>
  <c r="J491" i="3"/>
  <c r="I491" i="3"/>
  <c r="F491" i="3"/>
  <c r="K491" i="3"/>
  <c r="H491" i="3"/>
  <c r="J871" i="8"/>
  <c r="K871" i="8"/>
  <c r="K966" i="8"/>
  <c r="J966" i="8"/>
  <c r="K771" i="8"/>
  <c r="J771" i="8"/>
  <c r="F628" i="3"/>
  <c r="K628" i="3"/>
  <c r="I628" i="3"/>
  <c r="H628" i="3"/>
  <c r="J628" i="3"/>
  <c r="I578" i="3"/>
  <c r="H578" i="3"/>
  <c r="F578" i="3"/>
  <c r="J578" i="3"/>
  <c r="K578" i="3"/>
  <c r="I930" i="3"/>
  <c r="H930" i="3"/>
  <c r="K930" i="3"/>
  <c r="F930" i="3"/>
  <c r="J930" i="3"/>
  <c r="H579" i="3"/>
  <c r="I579" i="3"/>
  <c r="F579" i="3"/>
  <c r="J579" i="3"/>
  <c r="K579" i="3"/>
  <c r="K982" i="3"/>
  <c r="I982" i="3"/>
  <c r="J982" i="3"/>
  <c r="F982" i="3"/>
  <c r="H982" i="3"/>
  <c r="I847" i="3"/>
  <c r="J847" i="3"/>
  <c r="H847" i="3"/>
  <c r="K847" i="3"/>
  <c r="F847" i="3"/>
  <c r="K960" i="8"/>
  <c r="J960" i="8"/>
  <c r="J704" i="3"/>
  <c r="K704" i="3"/>
  <c r="F704" i="3"/>
  <c r="I704" i="3"/>
  <c r="H704" i="3"/>
  <c r="K825" i="8"/>
  <c r="J825" i="8"/>
  <c r="K911" i="8"/>
  <c r="J911" i="8"/>
  <c r="K964" i="8"/>
  <c r="J964" i="8"/>
  <c r="K668" i="3"/>
  <c r="H668" i="3"/>
  <c r="I668" i="3"/>
  <c r="F668" i="3"/>
  <c r="J668" i="3"/>
  <c r="K707" i="8"/>
  <c r="J707" i="8"/>
  <c r="H465" i="3"/>
  <c r="F465" i="3"/>
  <c r="K465" i="3"/>
  <c r="J465" i="3"/>
  <c r="I465" i="3"/>
  <c r="I906" i="3"/>
  <c r="H906" i="3"/>
  <c r="K906" i="3"/>
  <c r="J906" i="3"/>
  <c r="F906" i="3"/>
  <c r="J956" i="8"/>
  <c r="K956" i="8"/>
  <c r="J770" i="3"/>
  <c r="F770" i="3"/>
  <c r="K770" i="3"/>
  <c r="H770" i="3"/>
  <c r="I770" i="3"/>
  <c r="J575" i="3"/>
  <c r="H575" i="3"/>
  <c r="K575" i="3"/>
  <c r="I575" i="3"/>
  <c r="F575" i="3"/>
  <c r="H600" i="3"/>
  <c r="K600" i="3"/>
  <c r="J600" i="3"/>
  <c r="F600" i="3"/>
  <c r="I600" i="3"/>
  <c r="J861" i="8"/>
  <c r="K861" i="8"/>
  <c r="J695" i="8"/>
  <c r="K695" i="8"/>
  <c r="J810" i="8"/>
  <c r="K810" i="8"/>
  <c r="H995" i="3"/>
  <c r="K995" i="3"/>
  <c r="J995" i="3"/>
  <c r="F995" i="3"/>
  <c r="I995" i="3"/>
  <c r="I472" i="3"/>
  <c r="H472" i="3"/>
  <c r="F472" i="3"/>
  <c r="J472" i="3"/>
  <c r="K472" i="3"/>
  <c r="K693" i="8"/>
  <c r="J693" i="8"/>
  <c r="J824" i="8"/>
  <c r="K824" i="8"/>
  <c r="J728" i="3"/>
  <c r="F728" i="3"/>
  <c r="H728" i="3"/>
  <c r="I728" i="3"/>
  <c r="K728" i="3"/>
  <c r="F655" i="3"/>
  <c r="K655" i="3"/>
  <c r="I655" i="3"/>
  <c r="J655" i="3"/>
  <c r="H655" i="3"/>
  <c r="K769" i="8"/>
  <c r="J769" i="8"/>
  <c r="K864" i="3"/>
  <c r="F864" i="3"/>
  <c r="H864" i="3"/>
  <c r="I864" i="3"/>
  <c r="J864" i="3"/>
  <c r="J766" i="8"/>
  <c r="K766" i="8"/>
  <c r="J731" i="8"/>
  <c r="K731" i="8"/>
  <c r="K782" i="8"/>
  <c r="J782" i="8"/>
  <c r="F752" i="3"/>
  <c r="H752" i="3"/>
  <c r="I752" i="3"/>
  <c r="K752" i="3"/>
  <c r="J752" i="3"/>
  <c r="K917" i="8"/>
  <c r="J917" i="8"/>
  <c r="J996" i="8"/>
  <c r="K996" i="8"/>
  <c r="K999" i="3"/>
  <c r="N993" i="2"/>
  <c r="J999" i="3"/>
  <c r="H999" i="3"/>
  <c r="I999" i="3"/>
  <c r="F999" i="3"/>
  <c r="O993" i="2"/>
  <c r="I538" i="3"/>
  <c r="J538" i="3"/>
  <c r="K538" i="3"/>
  <c r="F538" i="3"/>
  <c r="H538" i="3"/>
  <c r="J856" i="8"/>
  <c r="K856" i="8"/>
  <c r="F846" i="3"/>
  <c r="H846" i="3"/>
  <c r="I846" i="3"/>
  <c r="J846" i="3"/>
  <c r="K846" i="3"/>
  <c r="J815" i="8"/>
  <c r="K815" i="8"/>
  <c r="K572" i="3"/>
  <c r="I572" i="3"/>
  <c r="F572" i="3"/>
  <c r="J572" i="3"/>
  <c r="H572" i="3"/>
  <c r="I544" i="3"/>
  <c r="H544" i="3"/>
  <c r="J544" i="3"/>
  <c r="F544" i="3"/>
  <c r="K544" i="3"/>
  <c r="K746" i="8"/>
  <c r="J746" i="8"/>
  <c r="K775" i="8"/>
  <c r="J775" i="8"/>
  <c r="H547" i="3"/>
  <c r="K547" i="3"/>
  <c r="J547" i="3"/>
  <c r="F547" i="3"/>
  <c r="I547" i="3"/>
  <c r="I537" i="3"/>
  <c r="K537" i="3"/>
  <c r="H537" i="3"/>
  <c r="J537" i="3"/>
  <c r="F537" i="3"/>
  <c r="H626" i="3"/>
  <c r="F626" i="3"/>
  <c r="I626" i="3"/>
  <c r="K626" i="3"/>
  <c r="J626" i="3"/>
  <c r="H909" i="3"/>
  <c r="F909" i="3"/>
  <c r="J909" i="3"/>
  <c r="K909" i="3"/>
  <c r="I909" i="3"/>
  <c r="K653" i="3"/>
  <c r="F653" i="3"/>
  <c r="H653" i="3"/>
  <c r="J653" i="3"/>
  <c r="I653" i="3"/>
  <c r="J727" i="8"/>
  <c r="K727" i="8"/>
  <c r="J704" i="8"/>
  <c r="K704" i="8"/>
  <c r="H1001" i="3"/>
  <c r="F1001" i="3"/>
  <c r="O995" i="2"/>
  <c r="J1001" i="3"/>
  <c r="K1001" i="3"/>
  <c r="I1001" i="3"/>
  <c r="N995" i="2"/>
  <c r="J797" i="8"/>
  <c r="K797" i="8"/>
  <c r="I830" i="3"/>
  <c r="K830" i="3"/>
  <c r="H830" i="3"/>
  <c r="J830" i="3"/>
  <c r="F830" i="3"/>
  <c r="I595" i="3"/>
  <c r="H595" i="3"/>
  <c r="F595" i="3"/>
  <c r="K595" i="3"/>
  <c r="J595" i="3"/>
  <c r="J617" i="3"/>
  <c r="I617" i="3"/>
  <c r="H617" i="3"/>
  <c r="F617" i="3"/>
  <c r="K617" i="3"/>
  <c r="J864" i="8"/>
  <c r="K864" i="8"/>
  <c r="K940" i="8"/>
  <c r="J940" i="8"/>
  <c r="J844" i="8"/>
  <c r="K844" i="8"/>
  <c r="J972" i="8"/>
  <c r="K972" i="8"/>
  <c r="K700" i="8"/>
  <c r="J700" i="8"/>
  <c r="I821" i="3"/>
  <c r="H821" i="3"/>
  <c r="J821" i="3"/>
  <c r="K821" i="3"/>
  <c r="F821" i="3"/>
  <c r="J798" i="8"/>
  <c r="K798" i="8"/>
  <c r="J975" i="8"/>
  <c r="K975" i="8"/>
  <c r="J925" i="8"/>
  <c r="K925" i="8"/>
  <c r="J834" i="8"/>
  <c r="K834" i="8"/>
  <c r="H833" i="3"/>
  <c r="J833" i="3"/>
  <c r="F833" i="3"/>
  <c r="I833" i="3"/>
  <c r="K833" i="3"/>
  <c r="K997" i="8"/>
  <c r="J997" i="8"/>
  <c r="J718" i="8"/>
  <c r="K718" i="8"/>
  <c r="K727" i="3"/>
  <c r="H727" i="3"/>
  <c r="F727" i="3"/>
  <c r="I727" i="3"/>
  <c r="J727" i="3"/>
  <c r="H731" i="3"/>
  <c r="I731" i="3"/>
  <c r="K731" i="3"/>
  <c r="J731" i="3"/>
  <c r="F731" i="3"/>
  <c r="J843" i="8"/>
  <c r="K843" i="8"/>
  <c r="J888" i="8"/>
  <c r="K888" i="8"/>
  <c r="I807" i="3"/>
  <c r="J807" i="3"/>
  <c r="F807" i="3"/>
  <c r="K807" i="3"/>
  <c r="H807" i="3"/>
  <c r="J926" i="8"/>
  <c r="K926" i="8"/>
  <c r="K646" i="3"/>
  <c r="F646" i="3"/>
  <c r="J646" i="3"/>
  <c r="I646" i="3"/>
  <c r="H646" i="3"/>
  <c r="J756" i="8"/>
  <c r="K756" i="8"/>
  <c r="J588" i="3"/>
  <c r="I588" i="3"/>
  <c r="H588" i="3"/>
  <c r="F588" i="3"/>
  <c r="K588" i="3"/>
  <c r="I657" i="3"/>
  <c r="K657" i="3"/>
  <c r="J657" i="3"/>
  <c r="F657" i="3"/>
  <c r="H657" i="3"/>
  <c r="J608" i="3"/>
  <c r="K608" i="3"/>
  <c r="H608" i="3"/>
  <c r="F608" i="3"/>
  <c r="I608" i="3"/>
  <c r="F523" i="3"/>
  <c r="I523" i="3"/>
  <c r="J523" i="3"/>
  <c r="K523" i="3"/>
  <c r="H523" i="3"/>
  <c r="J849" i="8"/>
  <c r="K849" i="8"/>
  <c r="J978" i="8"/>
  <c r="K978" i="8"/>
  <c r="J935" i="8"/>
  <c r="K935" i="8"/>
  <c r="J750" i="8"/>
  <c r="K750" i="8"/>
  <c r="I956" i="3"/>
  <c r="H956" i="3"/>
  <c r="J956" i="3"/>
  <c r="K956" i="3"/>
  <c r="F956" i="3"/>
  <c r="J950" i="8"/>
  <c r="K950" i="8"/>
  <c r="I749" i="3"/>
  <c r="F749" i="3"/>
  <c r="J749" i="3"/>
  <c r="H749" i="3"/>
  <c r="K749" i="3"/>
  <c r="J930" i="8"/>
  <c r="K930" i="8"/>
  <c r="K787" i="8"/>
  <c r="J787" i="8"/>
  <c r="K703" i="8"/>
  <c r="J703" i="8"/>
  <c r="K728" i="8"/>
  <c r="J728" i="8"/>
  <c r="J640" i="3"/>
  <c r="K640" i="3"/>
  <c r="H640" i="3"/>
  <c r="F640" i="3"/>
  <c r="I640" i="3"/>
  <c r="H630" i="3"/>
  <c r="I630" i="3"/>
  <c r="K630" i="3"/>
  <c r="J630" i="3"/>
  <c r="F630" i="3"/>
  <c r="K808" i="8"/>
  <c r="J808" i="8"/>
  <c r="K818" i="8"/>
  <c r="J818" i="8"/>
  <c r="K995" i="8"/>
  <c r="J995" i="8"/>
  <c r="K898" i="3"/>
  <c r="F898" i="3"/>
  <c r="J898" i="3"/>
  <c r="H898" i="3"/>
  <c r="I898" i="3"/>
  <c r="I592" i="3"/>
  <c r="H592" i="3"/>
  <c r="K592" i="3"/>
  <c r="J592" i="3"/>
  <c r="F592" i="3"/>
  <c r="K476" i="3"/>
  <c r="J476" i="3"/>
  <c r="F476" i="3"/>
  <c r="I476" i="3"/>
  <c r="H476" i="3"/>
  <c r="F935" i="3"/>
  <c r="J935" i="3"/>
  <c r="K935" i="3"/>
  <c r="I935" i="3"/>
  <c r="H935" i="3"/>
  <c r="K916" i="8"/>
  <c r="J916" i="8"/>
  <c r="K723" i="8"/>
  <c r="J723" i="8"/>
  <c r="K899" i="8"/>
  <c r="J899" i="8"/>
  <c r="K904" i="3"/>
  <c r="I904" i="3"/>
  <c r="J904" i="3"/>
  <c r="F904" i="3"/>
  <c r="H904" i="3"/>
  <c r="J971" i="3"/>
  <c r="I971" i="3"/>
  <c r="H971" i="3"/>
  <c r="F971" i="3"/>
  <c r="K971" i="3"/>
  <c r="H885" i="3"/>
  <c r="F885" i="3"/>
  <c r="K885" i="3"/>
  <c r="I885" i="3"/>
  <c r="J885" i="3"/>
  <c r="J990" i="8"/>
  <c r="K990" i="8"/>
  <c r="K875" i="8"/>
  <c r="J875" i="8"/>
  <c r="F603" i="3"/>
  <c r="I603" i="3"/>
  <c r="H603" i="3"/>
  <c r="J603" i="3"/>
  <c r="K603" i="3"/>
  <c r="K885" i="8"/>
  <c r="J885" i="8"/>
  <c r="K741" i="8"/>
  <c r="J741" i="8"/>
  <c r="K841" i="3"/>
  <c r="J841" i="3"/>
  <c r="H841" i="3"/>
  <c r="I841" i="3"/>
  <c r="F841" i="3"/>
  <c r="I469" i="3"/>
  <c r="H469" i="3"/>
  <c r="F469" i="3"/>
  <c r="K469" i="3"/>
  <c r="J469" i="3"/>
  <c r="I940" i="3"/>
  <c r="H940" i="3"/>
  <c r="F940" i="3"/>
  <c r="K940" i="3"/>
  <c r="J940" i="3"/>
  <c r="K991" i="8"/>
  <c r="J991" i="8"/>
  <c r="J845" i="8"/>
  <c r="K845" i="8"/>
  <c r="K910" i="8"/>
  <c r="J910" i="8"/>
  <c r="F986" i="3"/>
  <c r="H986" i="3"/>
  <c r="J986" i="3"/>
  <c r="K986" i="3"/>
  <c r="I986" i="3"/>
  <c r="H976" i="3"/>
  <c r="F976" i="3"/>
  <c r="J976" i="3"/>
  <c r="K976" i="3"/>
  <c r="I976" i="3"/>
  <c r="K879" i="8"/>
  <c r="J879" i="8"/>
  <c r="J921" i="3"/>
  <c r="I921" i="3"/>
  <c r="H921" i="3"/>
  <c r="K921" i="3"/>
  <c r="F921" i="3"/>
  <c r="J768" i="8"/>
  <c r="K768" i="8"/>
  <c r="J743" i="8"/>
  <c r="K743" i="8"/>
  <c r="J763" i="8"/>
  <c r="K763" i="8"/>
  <c r="J778" i="8"/>
  <c r="K778" i="8"/>
  <c r="K867" i="8"/>
  <c r="J867" i="8"/>
  <c r="K715" i="8"/>
  <c r="J715" i="8"/>
  <c r="K941" i="8"/>
  <c r="J941" i="8"/>
  <c r="J903" i="8"/>
  <c r="K903" i="8"/>
  <c r="I716" i="3"/>
  <c r="F716" i="3"/>
  <c r="J716" i="3"/>
  <c r="K716" i="3"/>
  <c r="H716" i="3"/>
  <c r="H819" i="3"/>
  <c r="K819" i="3"/>
  <c r="F819" i="3"/>
  <c r="J819" i="3"/>
  <c r="I819" i="3"/>
  <c r="J710" i="8"/>
  <c r="K710" i="8"/>
  <c r="F886" i="3"/>
  <c r="H886" i="3"/>
  <c r="I886" i="3"/>
  <c r="K886" i="3"/>
  <c r="J886" i="3"/>
  <c r="K953" i="8"/>
  <c r="J953" i="8"/>
  <c r="J981" i="8"/>
  <c r="K981" i="8"/>
  <c r="K937" i="8"/>
  <c r="J937" i="8"/>
  <c r="K934" i="8"/>
  <c r="J934" i="8"/>
  <c r="F707" i="3"/>
  <c r="J707" i="3"/>
  <c r="H707" i="3"/>
  <c r="K707" i="3"/>
  <c r="I707" i="3"/>
  <c r="I817" i="3"/>
  <c r="J817" i="3"/>
  <c r="H817" i="3"/>
  <c r="K817" i="3"/>
  <c r="F817" i="3"/>
  <c r="I979" i="3"/>
  <c r="H979" i="3"/>
  <c r="F979" i="3"/>
  <c r="J979" i="3"/>
  <c r="K979" i="3"/>
  <c r="J687" i="3"/>
  <c r="K687" i="3"/>
  <c r="H687" i="3"/>
  <c r="F687" i="3"/>
  <c r="I687" i="3"/>
  <c r="I627" i="3"/>
  <c r="F627" i="3"/>
  <c r="J627" i="3"/>
  <c r="K627" i="3"/>
  <c r="H627" i="3"/>
  <c r="J691" i="8"/>
  <c r="K691" i="8"/>
  <c r="J822" i="3"/>
  <c r="K822" i="3"/>
  <c r="I822" i="3"/>
  <c r="F822" i="3"/>
  <c r="H822" i="3"/>
  <c r="J800" i="8"/>
  <c r="K800" i="8"/>
  <c r="F896" i="3"/>
  <c r="H896" i="3"/>
  <c r="I896" i="3"/>
  <c r="K896" i="3"/>
  <c r="J896" i="3"/>
  <c r="F467" i="3"/>
  <c r="J467" i="3"/>
  <c r="I467" i="3"/>
  <c r="H467" i="3"/>
  <c r="K467" i="3"/>
  <c r="F565" i="3"/>
  <c r="I565" i="3"/>
  <c r="K565" i="3"/>
  <c r="H565" i="3"/>
  <c r="J565" i="3"/>
  <c r="H968" i="3"/>
  <c r="I968" i="3"/>
  <c r="K968" i="3"/>
  <c r="F968" i="3"/>
  <c r="J968" i="3"/>
  <c r="H738" i="3"/>
  <c r="F738" i="3"/>
  <c r="J738" i="3"/>
  <c r="I738" i="3"/>
  <c r="K738" i="3"/>
  <c r="H584" i="3"/>
  <c r="K584" i="3"/>
  <c r="F584" i="3"/>
  <c r="J584" i="3"/>
  <c r="I584" i="3"/>
  <c r="I907" i="3"/>
  <c r="J907" i="3"/>
  <c r="K907" i="3"/>
  <c r="H907" i="3"/>
  <c r="F907" i="3"/>
  <c r="F706" i="3"/>
  <c r="J706" i="3"/>
  <c r="I706" i="3"/>
  <c r="K706" i="3"/>
  <c r="H706" i="3"/>
  <c r="K859" i="8"/>
  <c r="J859" i="8"/>
  <c r="I554" i="3"/>
  <c r="K554" i="3"/>
  <c r="F554" i="3"/>
  <c r="H554" i="3"/>
  <c r="J554" i="3"/>
  <c r="K854" i="8"/>
  <c r="J854" i="8"/>
  <c r="F552" i="3"/>
  <c r="K552" i="3"/>
  <c r="I552" i="3"/>
  <c r="J552" i="3"/>
  <c r="H552" i="3"/>
  <c r="J923" i="3"/>
  <c r="K923" i="3"/>
  <c r="I923" i="3"/>
  <c r="F923" i="3"/>
  <c r="H923" i="3"/>
  <c r="H946" i="3"/>
  <c r="K946" i="3"/>
  <c r="F946" i="3"/>
  <c r="I946" i="3"/>
  <c r="J946" i="3"/>
  <c r="J781" i="8"/>
  <c r="K781" i="8"/>
  <c r="K838" i="8"/>
  <c r="J838" i="8"/>
  <c r="K939" i="8"/>
  <c r="J939" i="8"/>
  <c r="I569" i="3"/>
  <c r="K569" i="3"/>
  <c r="J569" i="3"/>
  <c r="F569" i="3"/>
  <c r="H569" i="3"/>
  <c r="H631" i="3"/>
  <c r="J631" i="3"/>
  <c r="I631" i="3"/>
  <c r="K631" i="3"/>
  <c r="F631" i="3"/>
  <c r="I791" i="3"/>
  <c r="J791" i="3"/>
  <c r="K791" i="3"/>
  <c r="F791" i="3"/>
  <c r="H791" i="3"/>
  <c r="J709" i="8"/>
  <c r="K709" i="8"/>
  <c r="I703" i="3"/>
  <c r="K703" i="3"/>
  <c r="H703" i="3"/>
  <c r="J703" i="3"/>
  <c r="F703" i="3"/>
  <c r="J1000" i="3"/>
  <c r="O994" i="2"/>
  <c r="H1000" i="3"/>
  <c r="K1000" i="3"/>
  <c r="N994" i="2"/>
  <c r="F1000" i="3"/>
  <c r="I1000" i="3"/>
  <c r="K492" i="3"/>
  <c r="I492" i="3"/>
  <c r="H492" i="3"/>
  <c r="F492" i="3"/>
  <c r="J492" i="3"/>
  <c r="J759" i="8"/>
  <c r="K759" i="8"/>
  <c r="K996" i="3"/>
  <c r="F996" i="3"/>
  <c r="I996" i="3"/>
  <c r="J996" i="3"/>
  <c r="H996" i="3"/>
  <c r="K512" i="3"/>
  <c r="F512" i="3"/>
  <c r="H512" i="3"/>
  <c r="J512" i="3"/>
  <c r="I512" i="3"/>
  <c r="F697" i="3"/>
  <c r="J697" i="3"/>
  <c r="K697" i="3"/>
  <c r="H697" i="3"/>
  <c r="I697" i="3"/>
  <c r="H715" i="3"/>
  <c r="K715" i="3"/>
  <c r="I715" i="3"/>
  <c r="F715" i="3"/>
  <c r="J715" i="3"/>
  <c r="F560" i="3"/>
  <c r="I560" i="3"/>
  <c r="J560" i="3"/>
  <c r="K560" i="3"/>
  <c r="H560" i="3"/>
  <c r="K884" i="8"/>
  <c r="J884" i="8"/>
  <c r="J988" i="8"/>
  <c r="K988" i="8"/>
  <c r="F950" i="3"/>
  <c r="H950" i="3"/>
  <c r="J950" i="3"/>
  <c r="K950" i="3"/>
  <c r="I950" i="3"/>
  <c r="K814" i="8"/>
  <c r="J814" i="8"/>
  <c r="H733" i="3"/>
  <c r="F733" i="3"/>
  <c r="K733" i="3"/>
  <c r="J733" i="3"/>
  <c r="I733" i="3"/>
  <c r="J948" i="3"/>
  <c r="H948" i="3"/>
  <c r="I948" i="3"/>
  <c r="K948" i="3"/>
  <c r="F948" i="3"/>
  <c r="H747" i="3"/>
  <c r="J747" i="3"/>
  <c r="I747" i="3"/>
  <c r="F747" i="3"/>
  <c r="K747" i="3"/>
  <c r="J750" i="3"/>
  <c r="H750" i="3"/>
  <c r="K750" i="3"/>
  <c r="F750" i="3"/>
  <c r="I750" i="3"/>
  <c r="F915" i="3"/>
  <c r="H915" i="3"/>
  <c r="J915" i="3"/>
  <c r="I915" i="3"/>
  <c r="K915" i="3"/>
  <c r="K691" i="3"/>
  <c r="J691" i="3"/>
  <c r="F691" i="3"/>
  <c r="H691" i="3"/>
  <c r="I691" i="3"/>
  <c r="F527" i="3"/>
  <c r="J527" i="3"/>
  <c r="K527" i="3"/>
  <c r="H527" i="3"/>
  <c r="I527" i="3"/>
  <c r="K910" i="3"/>
  <c r="J910" i="3"/>
  <c r="I910" i="3"/>
  <c r="F910" i="3"/>
  <c r="H910" i="3"/>
  <c r="I525" i="3"/>
  <c r="H525" i="3"/>
  <c r="F525" i="3"/>
  <c r="K525" i="3"/>
  <c r="J525" i="3"/>
  <c r="F536" i="3"/>
  <c r="J536" i="3"/>
  <c r="K536" i="3"/>
  <c r="H536" i="3"/>
  <c r="I536" i="3"/>
  <c r="J977" i="8"/>
  <c r="K977" i="8"/>
  <c r="J504" i="3"/>
  <c r="F504" i="3"/>
  <c r="K504" i="3"/>
  <c r="I504" i="3"/>
  <c r="H504" i="3"/>
  <c r="K969" i="8"/>
  <c r="J969" i="8"/>
  <c r="I637" i="3"/>
  <c r="J637" i="3"/>
  <c r="F637" i="3"/>
  <c r="K637" i="3"/>
  <c r="H637" i="3"/>
  <c r="I820" i="3"/>
  <c r="K820" i="3"/>
  <c r="J820" i="3"/>
  <c r="H820" i="3"/>
  <c r="F820" i="3"/>
  <c r="J529" i="3"/>
  <c r="K529" i="3"/>
  <c r="I529" i="3"/>
  <c r="F529" i="3"/>
  <c r="H529" i="3"/>
  <c r="J528" i="3"/>
  <c r="F528" i="3"/>
  <c r="I528" i="3"/>
  <c r="K528" i="3"/>
  <c r="H528" i="3"/>
  <c r="I978" i="3"/>
  <c r="F978" i="3"/>
  <c r="J978" i="3"/>
  <c r="K978" i="3"/>
  <c r="H978" i="3"/>
  <c r="J705" i="8"/>
  <c r="K705" i="8"/>
  <c r="J795" i="8"/>
  <c r="K795" i="8"/>
  <c r="I684" i="3"/>
  <c r="J684" i="3"/>
  <c r="K684" i="3"/>
  <c r="F684" i="3"/>
  <c r="H684" i="3"/>
  <c r="I849" i="3"/>
  <c r="F849" i="3"/>
  <c r="J849" i="3"/>
  <c r="K849" i="3"/>
  <c r="H849" i="3"/>
  <c r="H881" i="3"/>
  <c r="I881" i="3"/>
  <c r="K881" i="3"/>
  <c r="F881" i="3"/>
  <c r="J881" i="3"/>
  <c r="F778" i="3"/>
  <c r="H778" i="3"/>
  <c r="I778" i="3"/>
  <c r="K778" i="3"/>
  <c r="J778" i="3"/>
  <c r="F551" i="3"/>
  <c r="J551" i="3"/>
  <c r="I551" i="3"/>
  <c r="H551" i="3"/>
  <c r="K551" i="3"/>
  <c r="J898" i="8"/>
  <c r="K898" i="8"/>
  <c r="I744" i="3"/>
  <c r="J744" i="3"/>
  <c r="H744" i="3"/>
  <c r="F744" i="3"/>
  <c r="K744" i="3"/>
  <c r="H860" i="3"/>
  <c r="J860" i="3"/>
  <c r="I860" i="3"/>
  <c r="K860" i="3"/>
  <c r="F860" i="3"/>
  <c r="K744" i="8"/>
  <c r="J744" i="8"/>
  <c r="I869" i="3"/>
  <c r="H869" i="3"/>
  <c r="F869" i="3"/>
  <c r="J869" i="3"/>
  <c r="K869" i="3"/>
  <c r="K792" i="8"/>
  <c r="J792" i="8"/>
  <c r="K806" i="8"/>
  <c r="J806" i="8"/>
  <c r="F983" i="3"/>
  <c r="J983" i="3"/>
  <c r="K983" i="3"/>
  <c r="I983" i="3"/>
  <c r="H983" i="3"/>
  <c r="J421" i="3"/>
  <c r="H421" i="3"/>
  <c r="K421" i="3"/>
  <c r="I421" i="3"/>
  <c r="F421" i="3"/>
  <c r="I759" i="3"/>
  <c r="H759" i="3"/>
  <c r="F759" i="3"/>
  <c r="J759" i="3"/>
  <c r="K759" i="3"/>
  <c r="F957" i="3"/>
  <c r="H957" i="3"/>
  <c r="K957" i="3"/>
  <c r="I957" i="3"/>
  <c r="J957" i="3"/>
  <c r="I966" i="3"/>
  <c r="F966" i="3"/>
  <c r="K966" i="3"/>
  <c r="J966" i="3"/>
  <c r="H966" i="3"/>
  <c r="K533" i="3"/>
  <c r="I533" i="3"/>
  <c r="H533" i="3"/>
  <c r="F533" i="3"/>
  <c r="J533" i="3"/>
  <c r="K987" i="3"/>
  <c r="I987" i="3"/>
  <c r="F987" i="3"/>
  <c r="J987" i="3"/>
  <c r="H987" i="3"/>
  <c r="I555" i="3"/>
  <c r="J555" i="3"/>
  <c r="H555" i="3"/>
  <c r="K555" i="3"/>
  <c r="F555" i="3"/>
  <c r="H645" i="3"/>
  <c r="F645" i="3"/>
  <c r="I645" i="3"/>
  <c r="K645" i="3"/>
  <c r="J645" i="3"/>
  <c r="F748" i="3"/>
  <c r="H748" i="3"/>
  <c r="J748" i="3"/>
  <c r="K748" i="3"/>
  <c r="I748" i="3"/>
  <c r="K902" i="3"/>
  <c r="I902" i="3"/>
  <c r="H902" i="3"/>
  <c r="J902" i="3"/>
  <c r="F902" i="3"/>
  <c r="H773" i="3"/>
  <c r="K773" i="3"/>
  <c r="I773" i="3"/>
  <c r="F773" i="3"/>
  <c r="J773" i="3"/>
  <c r="K767" i="3"/>
  <c r="H767" i="3"/>
  <c r="J767" i="3"/>
  <c r="I767" i="3"/>
  <c r="F767" i="3"/>
  <c r="K914" i="3"/>
  <c r="F914" i="3"/>
  <c r="J914" i="3"/>
  <c r="H914" i="3"/>
  <c r="I914" i="3"/>
  <c r="J928" i="8"/>
  <c r="K928" i="8"/>
  <c r="F941" i="3"/>
  <c r="J941" i="3"/>
  <c r="K941" i="3"/>
  <c r="I941" i="3"/>
  <c r="H941" i="3"/>
  <c r="J915" i="8"/>
  <c r="K915" i="8"/>
  <c r="K894" i="3"/>
  <c r="F894" i="3"/>
  <c r="I894" i="3"/>
  <c r="J894" i="3"/>
  <c r="H894" i="3"/>
  <c r="K957" i="8"/>
  <c r="J957" i="8"/>
  <c r="J738" i="8"/>
  <c r="K738" i="8"/>
  <c r="H897" i="3"/>
  <c r="I897" i="3"/>
  <c r="K897" i="3"/>
  <c r="F897" i="3"/>
  <c r="J897" i="3"/>
  <c r="K799" i="3"/>
  <c r="F799" i="3"/>
  <c r="J799" i="3"/>
  <c r="H799" i="3"/>
  <c r="I799" i="3"/>
  <c r="K790" i="3"/>
  <c r="F790" i="3"/>
  <c r="H790" i="3"/>
  <c r="I790" i="3"/>
  <c r="J790" i="3"/>
  <c r="J933" i="3"/>
  <c r="I933" i="3"/>
  <c r="F933" i="3"/>
  <c r="H933" i="3"/>
  <c r="K933" i="3"/>
  <c r="J732" i="3"/>
  <c r="H732" i="3"/>
  <c r="I732" i="3"/>
  <c r="K732" i="3"/>
  <c r="F732" i="3"/>
  <c r="K741" i="3"/>
  <c r="I741" i="3"/>
  <c r="F741" i="3"/>
  <c r="J741" i="3"/>
  <c r="H741" i="3"/>
  <c r="I813" i="3"/>
  <c r="J813" i="3"/>
  <c r="F813" i="3"/>
  <c r="H813" i="3"/>
  <c r="K813" i="3"/>
  <c r="I781" i="3"/>
  <c r="H781" i="3"/>
  <c r="J781" i="3"/>
  <c r="K781" i="3"/>
  <c r="F781" i="3"/>
  <c r="J732" i="8"/>
  <c r="K732" i="8"/>
  <c r="F848" i="3"/>
  <c r="I848" i="3"/>
  <c r="K848" i="3"/>
  <c r="J848" i="3"/>
  <c r="H848" i="3"/>
  <c r="I806" i="3"/>
  <c r="H806" i="3"/>
  <c r="J806" i="3"/>
  <c r="K806" i="3"/>
  <c r="F806" i="3"/>
  <c r="J892" i="3"/>
  <c r="H892" i="3"/>
  <c r="F892" i="3"/>
  <c r="I892" i="3"/>
  <c r="K892" i="3"/>
  <c r="K787" i="3"/>
  <c r="H787" i="3"/>
  <c r="F787" i="3"/>
  <c r="I787" i="3"/>
  <c r="J787" i="3"/>
  <c r="K890" i="8"/>
  <c r="J890" i="8"/>
  <c r="H856" i="3"/>
  <c r="F856" i="3"/>
  <c r="I856" i="3"/>
  <c r="J856" i="3"/>
  <c r="K856" i="3"/>
  <c r="K424" i="3"/>
  <c r="F424" i="3"/>
  <c r="H424" i="3"/>
  <c r="J424" i="3"/>
  <c r="I424" i="3"/>
  <c r="K638" i="3"/>
  <c r="H638" i="3"/>
  <c r="I638" i="3"/>
  <c r="J638" i="3"/>
  <c r="F638" i="3"/>
  <c r="J752" i="8"/>
  <c r="K752" i="8"/>
  <c r="J755" i="8"/>
  <c r="K755" i="8"/>
  <c r="K542" i="3"/>
  <c r="I542" i="3"/>
  <c r="J542" i="3"/>
  <c r="H542" i="3"/>
  <c r="F542" i="3"/>
  <c r="H751" i="3"/>
  <c r="I751" i="3"/>
  <c r="F751" i="3"/>
  <c r="J751" i="3"/>
  <c r="K751" i="3"/>
  <c r="K945" i="8"/>
  <c r="J945" i="8"/>
  <c r="J794" i="8"/>
  <c r="K794" i="8"/>
  <c r="K999" i="8"/>
  <c r="J999" i="8"/>
  <c r="J979" i="8"/>
  <c r="K979" i="8"/>
  <c r="I851" i="3"/>
  <c r="K851" i="3"/>
  <c r="H851" i="3"/>
  <c r="J851" i="3"/>
  <c r="F851" i="3"/>
  <c r="F636" i="3"/>
  <c r="K636" i="3"/>
  <c r="I636" i="3"/>
  <c r="H636" i="3"/>
  <c r="J636" i="3"/>
  <c r="H803" i="3"/>
  <c r="F803" i="3"/>
  <c r="K803" i="3"/>
  <c r="J803" i="3"/>
  <c r="I803" i="3"/>
  <c r="K734" i="3"/>
  <c r="H734" i="3"/>
  <c r="F734" i="3"/>
  <c r="J734" i="3"/>
  <c r="I734" i="3"/>
  <c r="H938" i="3"/>
  <c r="J938" i="3"/>
  <c r="I938" i="3"/>
  <c r="K938" i="3"/>
  <c r="F938" i="3"/>
  <c r="K629" i="3"/>
  <c r="I629" i="3"/>
  <c r="H629" i="3"/>
  <c r="J629" i="3"/>
  <c r="F629" i="3"/>
  <c r="J613" i="3"/>
  <c r="K613" i="3"/>
  <c r="I613" i="3"/>
  <c r="H613" i="3"/>
  <c r="F613" i="3"/>
  <c r="I745" i="3"/>
  <c r="K745" i="3"/>
  <c r="H745" i="3"/>
  <c r="J745" i="3"/>
  <c r="F745" i="3"/>
  <c r="J959" i="3"/>
  <c r="H959" i="3"/>
  <c r="F959" i="3"/>
  <c r="I959" i="3"/>
  <c r="K959" i="3"/>
  <c r="H506" i="3"/>
  <c r="K506" i="3"/>
  <c r="F506" i="3"/>
  <c r="J506" i="3"/>
  <c r="I506" i="3"/>
  <c r="J783" i="8"/>
  <c r="K783" i="8"/>
  <c r="J423" i="3"/>
  <c r="I423" i="3"/>
  <c r="K423" i="3"/>
  <c r="F423" i="3"/>
  <c r="H423" i="3"/>
  <c r="J973" i="3"/>
  <c r="H973" i="3"/>
  <c r="K973" i="3"/>
  <c r="I973" i="3"/>
  <c r="F973" i="3"/>
  <c r="H489" i="3"/>
  <c r="I489" i="3"/>
  <c r="K489" i="3"/>
  <c r="J489" i="3"/>
  <c r="F489" i="3"/>
  <c r="I580" i="3"/>
  <c r="K580" i="3"/>
  <c r="H580" i="3"/>
  <c r="J580" i="3"/>
  <c r="F580" i="3"/>
  <c r="K866" i="8"/>
  <c r="J866" i="8"/>
  <c r="H498" i="3"/>
  <c r="I498" i="3"/>
  <c r="J498" i="3"/>
  <c r="K498" i="3"/>
  <c r="F498" i="3"/>
  <c r="H601" i="3"/>
  <c r="J601" i="3"/>
  <c r="I601" i="3"/>
  <c r="F601" i="3"/>
  <c r="K601" i="3"/>
  <c r="I696" i="3"/>
  <c r="H696" i="3"/>
  <c r="J696" i="3"/>
  <c r="F696" i="3"/>
  <c r="K696" i="3"/>
  <c r="I509" i="3"/>
  <c r="K509" i="3"/>
  <c r="J509" i="3"/>
  <c r="H509" i="3"/>
  <c r="F509" i="3"/>
  <c r="H708" i="3"/>
  <c r="K708" i="3"/>
  <c r="F708" i="3"/>
  <c r="I708" i="3"/>
  <c r="J708" i="3"/>
  <c r="I625" i="3"/>
  <c r="H625" i="3"/>
  <c r="J625" i="3"/>
  <c r="K625" i="3"/>
  <c r="F625" i="3"/>
  <c r="J975" i="3"/>
  <c r="K975" i="3"/>
  <c r="F975" i="3"/>
  <c r="I975" i="3"/>
  <c r="H975" i="3"/>
  <c r="K762" i="8"/>
  <c r="J762" i="8"/>
  <c r="J742" i="8"/>
  <c r="K742" i="8"/>
  <c r="K842" i="8"/>
  <c r="J842" i="8"/>
  <c r="I831" i="3"/>
  <c r="F831" i="3"/>
  <c r="K831" i="3"/>
  <c r="J831" i="3"/>
  <c r="H831" i="3"/>
  <c r="J993" i="3"/>
  <c r="F993" i="3"/>
  <c r="K993" i="3"/>
  <c r="H993" i="3"/>
  <c r="I993" i="3"/>
  <c r="J761" i="3"/>
  <c r="H761" i="3"/>
  <c r="F761" i="3"/>
  <c r="K761" i="3"/>
  <c r="I761" i="3"/>
  <c r="J736" i="8"/>
  <c r="K736" i="8"/>
  <c r="K789" i="3"/>
  <c r="H789" i="3"/>
  <c r="I789" i="3"/>
  <c r="J789" i="3"/>
  <c r="F789" i="3"/>
  <c r="J971" i="8"/>
  <c r="K971" i="8"/>
  <c r="J784" i="8"/>
  <c r="K784" i="8"/>
  <c r="J674" i="3"/>
  <c r="K674" i="3"/>
  <c r="H674" i="3"/>
  <c r="F674" i="3"/>
  <c r="I674" i="3"/>
  <c r="J590" i="3"/>
  <c r="K590" i="3"/>
  <c r="H590" i="3"/>
  <c r="I590" i="3"/>
  <c r="F590" i="3"/>
  <c r="F969" i="3"/>
  <c r="J969" i="3"/>
  <c r="K969" i="3"/>
  <c r="H969" i="3"/>
  <c r="I969" i="3"/>
  <c r="H951" i="3"/>
  <c r="J951" i="3"/>
  <c r="F951" i="3"/>
  <c r="K951" i="3"/>
  <c r="I951" i="3"/>
  <c r="J946" i="8"/>
  <c r="K946" i="8"/>
  <c r="F826" i="3"/>
  <c r="J826" i="3"/>
  <c r="I826" i="3"/>
  <c r="K826" i="3"/>
  <c r="H826" i="3"/>
  <c r="I562" i="3"/>
  <c r="H562" i="3"/>
  <c r="J562" i="3"/>
  <c r="F562" i="3"/>
  <c r="K562" i="3"/>
  <c r="F812" i="3"/>
  <c r="I812" i="3"/>
  <c r="H812" i="3"/>
  <c r="K812" i="3"/>
  <c r="J812" i="3"/>
  <c r="F953" i="3"/>
  <c r="I953" i="3"/>
  <c r="J953" i="3"/>
  <c r="H953" i="3"/>
  <c r="K953" i="3"/>
  <c r="F702" i="3"/>
  <c r="K702" i="3"/>
  <c r="H702" i="3"/>
  <c r="J702" i="3"/>
  <c r="I702" i="3"/>
  <c r="J993" i="8"/>
  <c r="K993" i="8"/>
  <c r="J873" i="8"/>
  <c r="K873" i="8"/>
  <c r="H477" i="3"/>
  <c r="F477" i="3"/>
  <c r="J477" i="3"/>
  <c r="K477" i="3"/>
  <c r="I477" i="3"/>
  <c r="F730" i="3"/>
  <c r="I730" i="3"/>
  <c r="H730" i="3"/>
  <c r="J730" i="3"/>
  <c r="K730" i="3"/>
  <c r="H490" i="3"/>
  <c r="F490" i="3"/>
  <c r="K490" i="3"/>
  <c r="I490" i="3"/>
  <c r="J490" i="3"/>
  <c r="F610" i="3"/>
  <c r="I610" i="3"/>
  <c r="K610" i="3"/>
  <c r="H610" i="3"/>
  <c r="J610" i="3"/>
  <c r="K825" i="3"/>
  <c r="F825" i="3"/>
  <c r="J825" i="3"/>
  <c r="I825" i="3"/>
  <c r="H825" i="3"/>
  <c r="F834" i="3"/>
  <c r="H834" i="3"/>
  <c r="J834" i="3"/>
  <c r="K834" i="3"/>
  <c r="I834" i="3"/>
  <c r="H835" i="3"/>
  <c r="F835" i="3"/>
  <c r="K835" i="3"/>
  <c r="I835" i="3"/>
  <c r="J835" i="3"/>
  <c r="F879" i="3"/>
  <c r="K879" i="3"/>
  <c r="I879" i="3"/>
  <c r="H879" i="3"/>
  <c r="J879" i="3"/>
  <c r="K733" i="8"/>
  <c r="J733" i="8"/>
  <c r="K836" i="8"/>
  <c r="J836" i="8"/>
  <c r="K535" i="3"/>
  <c r="I535" i="3"/>
  <c r="F535" i="3"/>
  <c r="J535" i="3"/>
  <c r="H535" i="3"/>
  <c r="F682" i="3"/>
  <c r="J682" i="3"/>
  <c r="H682" i="3"/>
  <c r="K682" i="3"/>
  <c r="I682" i="3"/>
  <c r="H667" i="3"/>
  <c r="F667" i="3"/>
  <c r="I667" i="3"/>
  <c r="J667" i="3"/>
  <c r="K667" i="3"/>
  <c r="H919" i="3"/>
  <c r="F919" i="3"/>
  <c r="K919" i="3"/>
  <c r="I919" i="3"/>
  <c r="J919" i="3"/>
  <c r="K887" i="3"/>
  <c r="H887" i="3"/>
  <c r="I887" i="3"/>
  <c r="F887" i="3"/>
  <c r="J887" i="3"/>
  <c r="H705" i="3"/>
  <c r="K705" i="3"/>
  <c r="F705" i="3"/>
  <c r="I705" i="3"/>
  <c r="J705" i="3"/>
  <c r="F495" i="3"/>
  <c r="H495" i="3"/>
  <c r="J495" i="3"/>
  <c r="K495" i="3"/>
  <c r="I495" i="3"/>
  <c r="K954" i="3"/>
  <c r="I954" i="3"/>
  <c r="H954" i="3"/>
  <c r="J954" i="3"/>
  <c r="F954" i="3"/>
  <c r="K633" i="3"/>
  <c r="H633" i="3"/>
  <c r="I633" i="3"/>
  <c r="F633" i="3"/>
  <c r="J633" i="3"/>
  <c r="H422" i="3"/>
  <c r="F422" i="3"/>
  <c r="K422" i="3"/>
  <c r="J422" i="3"/>
  <c r="I422" i="3"/>
  <c r="H654" i="3"/>
  <c r="F654" i="3"/>
  <c r="J654" i="3"/>
  <c r="K654" i="3"/>
  <c r="I654" i="3"/>
  <c r="K553" i="3"/>
  <c r="F553" i="3"/>
  <c r="H553" i="3"/>
  <c r="I553" i="3"/>
  <c r="J553" i="3"/>
  <c r="K882" i="8"/>
  <c r="J882" i="8"/>
  <c r="H917" i="3"/>
  <c r="I917" i="3"/>
  <c r="F917" i="3"/>
  <c r="K917" i="3"/>
  <c r="J917" i="3"/>
  <c r="J868" i="3"/>
  <c r="H868" i="3"/>
  <c r="F868" i="3"/>
  <c r="I868" i="3"/>
  <c r="K868" i="3"/>
  <c r="H842" i="3"/>
  <c r="I842" i="3"/>
  <c r="K842" i="3"/>
  <c r="F842" i="3"/>
  <c r="J842" i="3"/>
  <c r="K828" i="8"/>
  <c r="J828" i="8"/>
  <c r="H690" i="3"/>
  <c r="F690" i="3"/>
  <c r="K690" i="3"/>
  <c r="I690" i="3"/>
  <c r="J690" i="3"/>
  <c r="K658" i="3"/>
  <c r="F658" i="3"/>
  <c r="J658" i="3"/>
  <c r="H658" i="3"/>
  <c r="I658" i="3"/>
  <c r="K895" i="8"/>
  <c r="J895" i="8"/>
  <c r="H828" i="3"/>
  <c r="F828" i="3"/>
  <c r="J828" i="3"/>
  <c r="K828" i="3"/>
  <c r="I828" i="3"/>
  <c r="K944" i="8"/>
  <c r="J944" i="8"/>
  <c r="J918" i="8"/>
  <c r="K918" i="8"/>
  <c r="K921" i="8"/>
  <c r="J921" i="8"/>
  <c r="J745" i="8"/>
  <c r="K745" i="8"/>
  <c r="K878" i="8"/>
  <c r="J878" i="8"/>
  <c r="J869" i="8"/>
  <c r="K869" i="8"/>
  <c r="J943" i="8"/>
  <c r="K943" i="8"/>
  <c r="J887" i="8"/>
  <c r="K887" i="8"/>
  <c r="K722" i="3"/>
  <c r="I722" i="3"/>
  <c r="H722" i="3"/>
  <c r="F722" i="3"/>
  <c r="J722" i="3"/>
  <c r="K669" i="3"/>
  <c r="H669" i="3"/>
  <c r="J669" i="3"/>
  <c r="F669" i="3"/>
  <c r="I669" i="3"/>
  <c r="K802" i="8"/>
  <c r="J802" i="8"/>
  <c r="J845" i="3"/>
  <c r="H845" i="3"/>
  <c r="K845" i="3"/>
  <c r="I845" i="3"/>
  <c r="F845" i="3"/>
  <c r="H473" i="3"/>
  <c r="I473" i="3"/>
  <c r="F473" i="3"/>
  <c r="K473" i="3"/>
  <c r="J473" i="3"/>
  <c r="F470" i="3"/>
  <c r="J470" i="3"/>
  <c r="H470" i="3"/>
  <c r="K470" i="3"/>
  <c r="I470" i="3"/>
  <c r="F675" i="3"/>
  <c r="H675" i="3"/>
  <c r="J675" i="3"/>
  <c r="K675" i="3"/>
  <c r="I675" i="3"/>
  <c r="J612" i="3"/>
  <c r="K612" i="3"/>
  <c r="F612" i="3"/>
  <c r="I612" i="3"/>
  <c r="H612" i="3"/>
  <c r="J739" i="3"/>
  <c r="I739" i="3"/>
  <c r="K739" i="3"/>
  <c r="H739" i="3"/>
  <c r="F739" i="3"/>
  <c r="K911" i="3"/>
  <c r="J911" i="3"/>
  <c r="I911" i="3"/>
  <c r="F911" i="3"/>
  <c r="H911" i="3"/>
  <c r="H557" i="3"/>
  <c r="J557" i="3"/>
  <c r="I557" i="3"/>
  <c r="F557" i="3"/>
  <c r="K557" i="3"/>
  <c r="F664" i="3"/>
  <c r="J664" i="3"/>
  <c r="I664" i="3"/>
  <c r="H664" i="3"/>
  <c r="K664" i="3"/>
  <c r="J892" i="8"/>
  <c r="K892" i="8"/>
  <c r="I686" i="3"/>
  <c r="J686" i="3"/>
  <c r="F686" i="3"/>
  <c r="K686" i="3"/>
  <c r="H686" i="3"/>
  <c r="F945" i="3"/>
  <c r="I945" i="3"/>
  <c r="H945" i="3"/>
  <c r="J945" i="3"/>
  <c r="K945" i="3"/>
  <c r="H876" i="3"/>
  <c r="F876" i="3"/>
  <c r="I876" i="3"/>
  <c r="J876" i="3"/>
  <c r="K876" i="3"/>
  <c r="K777" i="8"/>
  <c r="J777" i="8"/>
  <c r="K959" i="8"/>
  <c r="J959" i="8"/>
  <c r="F757" i="3"/>
  <c r="H757" i="3"/>
  <c r="J757" i="3"/>
  <c r="K757" i="3"/>
  <c r="I757" i="3"/>
  <c r="I671" i="3"/>
  <c r="J671" i="3"/>
  <c r="F671" i="3"/>
  <c r="K671" i="3"/>
  <c r="H671" i="3"/>
  <c r="J692" i="8"/>
  <c r="K692" i="8"/>
  <c r="J871" i="3"/>
  <c r="K871" i="3"/>
  <c r="F871" i="3"/>
  <c r="I871" i="3"/>
  <c r="H871" i="3"/>
  <c r="I912" i="3"/>
  <c r="K912" i="3"/>
  <c r="J912" i="3"/>
  <c r="F912" i="3"/>
  <c r="H912" i="3"/>
  <c r="H766" i="3"/>
  <c r="J766" i="3"/>
  <c r="K766" i="3"/>
  <c r="I766" i="3"/>
  <c r="F766" i="3"/>
  <c r="J516" i="3"/>
  <c r="H516" i="3"/>
  <c r="I516" i="3"/>
  <c r="F516" i="3"/>
  <c r="K516" i="3"/>
  <c r="K534" i="3"/>
  <c r="F534" i="3"/>
  <c r="J534" i="3"/>
  <c r="I534" i="3"/>
  <c r="H534" i="3"/>
  <c r="J753" i="3"/>
  <c r="I753" i="3"/>
  <c r="H753" i="3"/>
  <c r="F753" i="3"/>
  <c r="K753" i="3"/>
  <c r="K805" i="3"/>
  <c r="F805" i="3"/>
  <c r="J805" i="3"/>
  <c r="I805" i="3"/>
  <c r="H805" i="3"/>
  <c r="I866" i="3"/>
  <c r="K866" i="3"/>
  <c r="H866" i="3"/>
  <c r="J866" i="3"/>
  <c r="F866" i="3"/>
  <c r="J576" i="3"/>
  <c r="F576" i="3"/>
  <c r="H576" i="3"/>
  <c r="I576" i="3"/>
  <c r="K576" i="3"/>
  <c r="K720" i="3"/>
  <c r="F720" i="3"/>
  <c r="I720" i="3"/>
  <c r="H720" i="3"/>
  <c r="J720" i="3"/>
  <c r="J648" i="3"/>
  <c r="H648" i="3"/>
  <c r="I648" i="3"/>
  <c r="F648" i="3"/>
  <c r="K648" i="3"/>
  <c r="I670" i="3"/>
  <c r="J670" i="3"/>
  <c r="H670" i="3"/>
  <c r="F670" i="3"/>
  <c r="K670" i="3"/>
  <c r="J792" i="3"/>
  <c r="F792" i="3"/>
  <c r="K792" i="3"/>
  <c r="I792" i="3"/>
  <c r="H792" i="3"/>
  <c r="I838" i="3"/>
  <c r="J838" i="3"/>
  <c r="K838" i="3"/>
  <c r="H838" i="3"/>
  <c r="F838" i="3"/>
  <c r="K984" i="8"/>
  <c r="J984" i="8"/>
  <c r="J919" i="8"/>
  <c r="K919" i="8"/>
  <c r="J566" i="3"/>
  <c r="H566" i="3"/>
  <c r="F566" i="3"/>
  <c r="K566" i="3"/>
  <c r="I566" i="3"/>
  <c r="J952" i="8"/>
  <c r="K952" i="8"/>
  <c r="J716" i="8"/>
  <c r="K716" i="8"/>
  <c r="J889" i="3"/>
  <c r="I889" i="3"/>
  <c r="K889" i="3"/>
  <c r="F889" i="3"/>
  <c r="H889" i="3"/>
  <c r="H844" i="3"/>
  <c r="F844" i="3"/>
  <c r="I844" i="3"/>
  <c r="J844" i="3"/>
  <c r="K844" i="3"/>
  <c r="F764" i="3"/>
  <c r="I764" i="3"/>
  <c r="H764" i="3"/>
  <c r="K764" i="3"/>
  <c r="J764" i="3"/>
  <c r="J903" i="3"/>
  <c r="K903" i="3"/>
  <c r="I903" i="3"/>
  <c r="H903" i="3"/>
  <c r="F903" i="3"/>
  <c r="J904" i="8"/>
  <c r="K904" i="8"/>
  <c r="J724" i="3"/>
  <c r="I724" i="3"/>
  <c r="F724" i="3"/>
  <c r="K724" i="3"/>
  <c r="H724" i="3"/>
  <c r="K623" i="3"/>
  <c r="J623" i="3"/>
  <c r="F623" i="3"/>
  <c r="I623" i="3"/>
  <c r="H623" i="3"/>
  <c r="H611" i="3"/>
  <c r="I611" i="3"/>
  <c r="J611" i="3"/>
  <c r="F611" i="3"/>
  <c r="K611" i="3"/>
  <c r="F694" i="3"/>
  <c r="I694" i="3"/>
  <c r="J694" i="3"/>
  <c r="H694" i="3"/>
  <c r="K694" i="3"/>
  <c r="H570" i="3"/>
  <c r="I570" i="3"/>
  <c r="K570" i="3"/>
  <c r="F570" i="3"/>
  <c r="J570" i="3"/>
  <c r="J803" i="8"/>
  <c r="K803" i="8"/>
  <c r="K840" i="8"/>
  <c r="J840" i="8"/>
  <c r="J519" i="3"/>
  <c r="H519" i="3"/>
  <c r="I519" i="3"/>
  <c r="F519" i="3"/>
  <c r="K519" i="3"/>
  <c r="K934" i="3"/>
  <c r="H934" i="3"/>
  <c r="F934" i="3"/>
  <c r="J934" i="3"/>
  <c r="I934" i="3"/>
  <c r="I777" i="3"/>
  <c r="K777" i="3"/>
  <c r="H777" i="3"/>
  <c r="J777" i="3"/>
  <c r="F777" i="3"/>
  <c r="K639" i="3"/>
  <c r="F639" i="3"/>
  <c r="I639" i="3"/>
  <c r="H639" i="3"/>
  <c r="J639" i="3"/>
  <c r="K689" i="3"/>
  <c r="H689" i="3"/>
  <c r="J689" i="3"/>
  <c r="I689" i="3"/>
  <c r="F689" i="3"/>
  <c r="K644" i="3"/>
  <c r="F644" i="3"/>
  <c r="J644" i="3"/>
  <c r="I644" i="3"/>
  <c r="H644" i="3"/>
  <c r="J772" i="3"/>
  <c r="H772" i="3"/>
  <c r="I772" i="3"/>
  <c r="F772" i="3"/>
  <c r="K772" i="3"/>
  <c r="H605" i="3"/>
  <c r="J605" i="3"/>
  <c r="F605" i="3"/>
  <c r="K605" i="3"/>
  <c r="I605" i="3"/>
  <c r="J780" i="8"/>
  <c r="K780" i="8"/>
  <c r="F494" i="3"/>
  <c r="I494" i="3"/>
  <c r="H494" i="3"/>
  <c r="J494" i="3"/>
  <c r="K494" i="3"/>
  <c r="F737" i="3"/>
  <c r="J737" i="3"/>
  <c r="I737" i="3"/>
  <c r="K737" i="3"/>
  <c r="H737" i="3"/>
  <c r="J541" i="3"/>
  <c r="I541" i="3"/>
  <c r="K541" i="3"/>
  <c r="H541" i="3"/>
  <c r="F541" i="3"/>
  <c r="K754" i="8"/>
  <c r="J754" i="8"/>
  <c r="J784" i="3"/>
  <c r="F784" i="3"/>
  <c r="H784" i="3"/>
  <c r="K784" i="3"/>
  <c r="I784" i="3"/>
  <c r="I530" i="3"/>
  <c r="K530" i="3"/>
  <c r="F530" i="3"/>
  <c r="J530" i="3"/>
  <c r="H530" i="3"/>
  <c r="J785" i="3"/>
  <c r="K785" i="3"/>
  <c r="H785" i="3"/>
  <c r="I785" i="3"/>
  <c r="F785" i="3"/>
  <c r="I487" i="3"/>
  <c r="J487" i="3"/>
  <c r="H487" i="3"/>
  <c r="F487" i="3"/>
  <c r="K487" i="3"/>
  <c r="K882" i="3"/>
  <c r="J882" i="3"/>
  <c r="I882" i="3"/>
  <c r="F882" i="3"/>
  <c r="H882" i="3"/>
  <c r="I577" i="3"/>
  <c r="J577" i="3"/>
  <c r="F577" i="3"/>
  <c r="H577" i="3"/>
  <c r="K577" i="3"/>
  <c r="I808" i="3"/>
  <c r="J808" i="3"/>
  <c r="H808" i="3"/>
  <c r="K808" i="3"/>
  <c r="F808" i="3"/>
  <c r="K967" i="8"/>
  <c r="J967" i="8"/>
  <c r="J753" i="8"/>
  <c r="K753" i="8"/>
  <c r="K561" i="3"/>
  <c r="I561" i="3"/>
  <c r="H561" i="3"/>
  <c r="F561" i="3"/>
  <c r="J561" i="3"/>
  <c r="J791" i="8"/>
  <c r="K791" i="8"/>
  <c r="K901" i="8"/>
  <c r="J901" i="8"/>
  <c r="H810" i="3"/>
  <c r="F810" i="3"/>
  <c r="I810" i="3"/>
  <c r="K810" i="3"/>
  <c r="J810" i="3"/>
  <c r="H548" i="3"/>
  <c r="I548" i="3"/>
  <c r="K548" i="3"/>
  <c r="F548" i="3"/>
  <c r="J548" i="3"/>
  <c r="F985" i="3"/>
  <c r="I985" i="3"/>
  <c r="J985" i="3"/>
  <c r="K985" i="3"/>
  <c r="H985" i="3"/>
  <c r="H918" i="3"/>
  <c r="F918" i="3"/>
  <c r="K918" i="3"/>
  <c r="I918" i="3"/>
  <c r="J918" i="3"/>
  <c r="I877" i="3"/>
  <c r="F877" i="3"/>
  <c r="J877" i="3"/>
  <c r="H877" i="3"/>
  <c r="K877" i="3"/>
  <c r="K650" i="3"/>
  <c r="I650" i="3"/>
  <c r="H650" i="3"/>
  <c r="J650" i="3"/>
  <c r="F650" i="3"/>
  <c r="I839" i="3"/>
  <c r="H839" i="3"/>
  <c r="J839" i="3"/>
  <c r="F839" i="3"/>
  <c r="K839" i="3"/>
  <c r="I480" i="3"/>
  <c r="H480" i="3"/>
  <c r="J480" i="3"/>
  <c r="K480" i="3"/>
  <c r="F480" i="3"/>
  <c r="H574" i="3"/>
  <c r="I574" i="3"/>
  <c r="J574" i="3"/>
  <c r="F574" i="3"/>
  <c r="K574" i="3"/>
  <c r="J932" i="3"/>
  <c r="H932" i="3"/>
  <c r="F932" i="3"/>
  <c r="K932" i="3"/>
  <c r="I932" i="3"/>
  <c r="J735" i="8"/>
  <c r="K735" i="8"/>
  <c r="K585" i="3"/>
  <c r="I585" i="3"/>
  <c r="H585" i="3"/>
  <c r="J585" i="3"/>
  <c r="F585" i="3"/>
  <c r="J737" i="8"/>
  <c r="K737" i="8"/>
  <c r="K865" i="8"/>
  <c r="J865" i="8"/>
  <c r="K720" i="8"/>
  <c r="J720" i="8"/>
  <c r="H878" i="3"/>
  <c r="J878" i="3"/>
  <c r="K878" i="3"/>
  <c r="I878" i="3"/>
  <c r="F878" i="3"/>
  <c r="I928" i="3"/>
  <c r="H928" i="3"/>
  <c r="K928" i="3"/>
  <c r="F928" i="3"/>
  <c r="J928" i="3"/>
  <c r="F988" i="3"/>
  <c r="K988" i="3"/>
  <c r="H988" i="3"/>
  <c r="J988" i="3"/>
  <c r="I988" i="3"/>
  <c r="F991" i="3"/>
  <c r="K991" i="3"/>
  <c r="J991" i="3"/>
  <c r="I991" i="3"/>
  <c r="H991" i="3"/>
  <c r="J974" i="8"/>
  <c r="K974" i="8"/>
  <c r="H916" i="3"/>
  <c r="J916" i="3"/>
  <c r="F916" i="3"/>
  <c r="K916" i="3"/>
  <c r="I916" i="3"/>
  <c r="J883" i="3"/>
  <c r="K883" i="3"/>
  <c r="F883" i="3"/>
  <c r="H883" i="3"/>
  <c r="I883" i="3"/>
  <c r="J793" i="3"/>
  <c r="I793" i="3"/>
  <c r="K793" i="3"/>
  <c r="H793" i="3"/>
  <c r="F793" i="3"/>
  <c r="H801" i="3"/>
  <c r="J801" i="3"/>
  <c r="F801" i="3"/>
  <c r="I801" i="3"/>
  <c r="K801" i="3"/>
  <c r="H500" i="3"/>
  <c r="K500" i="3"/>
  <c r="J500" i="3"/>
  <c r="I500" i="3"/>
  <c r="F500" i="3"/>
  <c r="I855" i="3"/>
  <c r="J855" i="3"/>
  <c r="F855" i="3"/>
  <c r="K855" i="3"/>
  <c r="H855" i="3"/>
  <c r="H861" i="3"/>
  <c r="I861" i="3"/>
  <c r="K861" i="3"/>
  <c r="J861" i="3"/>
  <c r="F861" i="3"/>
  <c r="I482" i="3"/>
  <c r="F482" i="3"/>
  <c r="K482" i="3"/>
  <c r="J482" i="3"/>
  <c r="H482" i="3"/>
  <c r="H607" i="3"/>
  <c r="J607" i="3"/>
  <c r="I607" i="3"/>
  <c r="F607" i="3"/>
  <c r="K607" i="3"/>
  <c r="K954" i="8"/>
  <c r="J954" i="8"/>
  <c r="K701" i="3"/>
  <c r="F701" i="3"/>
  <c r="H701" i="3"/>
  <c r="I701" i="3"/>
  <c r="J701" i="3"/>
  <c r="K717" i="8"/>
  <c r="J717" i="8"/>
  <c r="K725" i="8"/>
  <c r="J725" i="8"/>
  <c r="J976" i="8"/>
  <c r="K976" i="8"/>
  <c r="J696" i="8"/>
  <c r="K696" i="8"/>
  <c r="K742" i="3"/>
  <c r="J742" i="3"/>
  <c r="F742" i="3"/>
  <c r="I742" i="3"/>
  <c r="H742" i="3"/>
  <c r="J936" i="8"/>
  <c r="K936" i="8"/>
  <c r="K807" i="8"/>
  <c r="J807" i="8"/>
  <c r="I700" i="3"/>
  <c r="F700" i="3"/>
  <c r="J700" i="3"/>
  <c r="K700" i="3"/>
  <c r="H700" i="3"/>
  <c r="J961" i="3"/>
  <c r="H961" i="3"/>
  <c r="F961" i="3"/>
  <c r="K961" i="3"/>
  <c r="I961" i="3"/>
  <c r="J884" i="3"/>
  <c r="H884" i="3"/>
  <c r="K884" i="3"/>
  <c r="I884" i="3"/>
  <c r="F884" i="3"/>
  <c r="F660" i="3"/>
  <c r="I660" i="3"/>
  <c r="K660" i="3"/>
  <c r="J660" i="3"/>
  <c r="H660" i="3"/>
  <c r="F486" i="3"/>
  <c r="J486" i="3"/>
  <c r="I486" i="3"/>
  <c r="K486" i="3"/>
  <c r="H486" i="3"/>
  <c r="H755" i="3"/>
  <c r="K755" i="3"/>
  <c r="J755" i="3"/>
  <c r="I755" i="3"/>
  <c r="F755" i="3"/>
  <c r="I802" i="3"/>
  <c r="J802" i="3"/>
  <c r="F802" i="3"/>
  <c r="K802" i="3"/>
  <c r="H802" i="3"/>
  <c r="K974" i="3"/>
  <c r="H974" i="3"/>
  <c r="I974" i="3"/>
  <c r="J974" i="3"/>
  <c r="F974" i="3"/>
  <c r="J702" i="8"/>
  <c r="K702" i="8"/>
  <c r="J931" i="8"/>
  <c r="K931" i="8"/>
  <c r="K614" i="3"/>
  <c r="F614" i="3"/>
  <c r="J614" i="3"/>
  <c r="I614" i="3"/>
  <c r="H614" i="3"/>
  <c r="F532" i="3"/>
  <c r="K532" i="3"/>
  <c r="I532" i="3"/>
  <c r="J532" i="3"/>
  <c r="H532" i="3"/>
  <c r="F721" i="3"/>
  <c r="J721" i="3"/>
  <c r="K721" i="3"/>
  <c r="I721" i="3"/>
  <c r="H721" i="3"/>
  <c r="F695" i="3"/>
  <c r="K695" i="3"/>
  <c r="H695" i="3"/>
  <c r="I695" i="3"/>
  <c r="J695" i="3"/>
  <c r="I676" i="3"/>
  <c r="H676" i="3"/>
  <c r="J676" i="3"/>
  <c r="K676" i="3"/>
  <c r="F676" i="3"/>
  <c r="J938" i="8"/>
  <c r="K938" i="8"/>
  <c r="K468" i="3"/>
  <c r="J468" i="3"/>
  <c r="I468" i="3"/>
  <c r="H468" i="3"/>
  <c r="F468" i="3"/>
  <c r="K736" i="3"/>
  <c r="F736" i="3"/>
  <c r="J736" i="3"/>
  <c r="I736" i="3"/>
  <c r="H736" i="3"/>
  <c r="H661" i="3"/>
  <c r="K661" i="3"/>
  <c r="F661" i="3"/>
  <c r="J661" i="3"/>
  <c r="I661" i="3"/>
  <c r="H836" i="3"/>
  <c r="I836" i="3"/>
  <c r="J836" i="3"/>
  <c r="F836" i="3"/>
  <c r="K836" i="3"/>
  <c r="K747" i="8"/>
  <c r="J747" i="8"/>
  <c r="F890" i="3"/>
  <c r="J890" i="3"/>
  <c r="H890" i="3"/>
  <c r="I890" i="3"/>
  <c r="K890" i="3"/>
  <c r="F794" i="3"/>
  <c r="H794" i="3"/>
  <c r="K794" i="3"/>
  <c r="I794" i="3"/>
  <c r="J794" i="3"/>
  <c r="K672" i="3"/>
  <c r="I672" i="3"/>
  <c r="H672" i="3"/>
  <c r="F672" i="3"/>
  <c r="J672" i="3"/>
  <c r="K680" i="3"/>
  <c r="I680" i="3"/>
  <c r="H680" i="3"/>
  <c r="J680" i="3"/>
  <c r="F680" i="3"/>
  <c r="F582" i="3"/>
  <c r="I582" i="3"/>
  <c r="K582" i="3"/>
  <c r="H582" i="3"/>
  <c r="J582" i="3"/>
  <c r="J907" i="8"/>
  <c r="K907" i="8"/>
  <c r="H563" i="3"/>
  <c r="K563" i="3"/>
  <c r="I563" i="3"/>
  <c r="F563" i="3"/>
  <c r="J563" i="3"/>
  <c r="K735" i="3"/>
  <c r="J735" i="3"/>
  <c r="I735" i="3"/>
  <c r="H735" i="3"/>
  <c r="F735" i="3"/>
  <c r="H811" i="3"/>
  <c r="J811" i="3"/>
  <c r="I811" i="3"/>
  <c r="K811" i="3"/>
  <c r="F811" i="3"/>
  <c r="I972" i="3"/>
  <c r="F972" i="3"/>
  <c r="K972" i="3"/>
  <c r="H972" i="3"/>
  <c r="J972" i="3"/>
  <c r="I598" i="3"/>
  <c r="K598" i="3"/>
  <c r="H598" i="3"/>
  <c r="F598" i="3"/>
  <c r="J598" i="3"/>
  <c r="H678" i="3"/>
  <c r="J678" i="3"/>
  <c r="I678" i="3"/>
  <c r="K678" i="3"/>
  <c r="F678" i="3"/>
  <c r="H713" i="3"/>
  <c r="K713" i="3"/>
  <c r="I713" i="3"/>
  <c r="F713" i="3"/>
  <c r="J713" i="3"/>
  <c r="F709" i="3"/>
  <c r="K709" i="3"/>
  <c r="H709" i="3"/>
  <c r="I709" i="3"/>
  <c r="J709" i="3"/>
  <c r="K758" i="8"/>
  <c r="J758" i="8"/>
  <c r="J1001" i="8"/>
  <c r="K1001" i="8"/>
  <c r="H997" i="3"/>
  <c r="K997" i="3"/>
  <c r="J997" i="3"/>
  <c r="I997" i="3"/>
  <c r="F997" i="3"/>
  <c r="H865" i="3"/>
  <c r="K865" i="3"/>
  <c r="I865" i="3"/>
  <c r="J865" i="3"/>
  <c r="F865" i="3"/>
  <c r="I780" i="3"/>
  <c r="F780" i="3"/>
  <c r="K780" i="3"/>
  <c r="J780" i="3"/>
  <c r="H780" i="3"/>
  <c r="I609" i="3"/>
  <c r="J609" i="3"/>
  <c r="F609" i="3"/>
  <c r="H609" i="3"/>
  <c r="K609" i="3"/>
  <c r="K862" i="8"/>
  <c r="J862" i="8"/>
  <c r="K581" i="3"/>
  <c r="J581" i="3"/>
  <c r="I581" i="3"/>
  <c r="F581" i="3"/>
  <c r="H581" i="3"/>
  <c r="I511" i="3"/>
  <c r="J511" i="3"/>
  <c r="K511" i="3"/>
  <c r="H511" i="3"/>
  <c r="F511" i="3"/>
  <c r="H779" i="3"/>
  <c r="J779" i="3"/>
  <c r="K779" i="3"/>
  <c r="F779" i="3"/>
  <c r="I779" i="3"/>
  <c r="K830" i="8"/>
  <c r="J830" i="8"/>
  <c r="J853" i="8"/>
  <c r="K853" i="8"/>
  <c r="J883" i="8"/>
  <c r="K883" i="8"/>
  <c r="K531" i="3"/>
  <c r="H531" i="3"/>
  <c r="F531" i="3"/>
  <c r="J531" i="3"/>
  <c r="I531" i="3"/>
  <c r="K483" i="3"/>
  <c r="F483" i="3"/>
  <c r="H483" i="3"/>
  <c r="I483" i="3"/>
  <c r="J483" i="3"/>
  <c r="H618" i="3"/>
  <c r="K618" i="3"/>
  <c r="J618" i="3"/>
  <c r="F618" i="3"/>
  <c r="I618" i="3"/>
  <c r="J599" i="3"/>
  <c r="I599" i="3"/>
  <c r="H599" i="3"/>
  <c r="K599" i="3"/>
  <c r="F599" i="3"/>
  <c r="F774" i="3"/>
  <c r="J774" i="3"/>
  <c r="H774" i="3"/>
  <c r="I774" i="3"/>
  <c r="K774" i="3"/>
  <c r="I857" i="3"/>
  <c r="K857" i="3"/>
  <c r="F857" i="3"/>
  <c r="H857" i="3"/>
  <c r="J857" i="3"/>
  <c r="K770" i="8"/>
  <c r="J770" i="8"/>
  <c r="F478" i="3"/>
  <c r="I478" i="3"/>
  <c r="K478" i="3"/>
  <c r="J478" i="3"/>
  <c r="H478" i="3"/>
  <c r="F965" i="3"/>
  <c r="I965" i="3"/>
  <c r="K965" i="3"/>
  <c r="H965" i="3"/>
  <c r="J965" i="3"/>
  <c r="H960" i="3"/>
  <c r="K960" i="3"/>
  <c r="F960" i="3"/>
  <c r="I960" i="3"/>
  <c r="J960" i="3"/>
  <c r="K474" i="3"/>
  <c r="J474" i="3"/>
  <c r="H474" i="3"/>
  <c r="F474" i="3"/>
  <c r="I474" i="3"/>
  <c r="H606" i="3"/>
  <c r="F606" i="3"/>
  <c r="I606" i="3"/>
  <c r="K606" i="3"/>
  <c r="J606" i="3"/>
  <c r="H931" i="3"/>
  <c r="F931" i="3"/>
  <c r="J931" i="3"/>
  <c r="I931" i="3"/>
  <c r="K931" i="3"/>
  <c r="H493" i="3"/>
  <c r="I493" i="3"/>
  <c r="J493" i="3"/>
  <c r="F493" i="3"/>
  <c r="K493" i="3"/>
  <c r="J932" i="8"/>
  <c r="K932" i="8"/>
  <c r="F634" i="3"/>
  <c r="J634" i="3"/>
  <c r="I634" i="3"/>
  <c r="H634" i="3"/>
  <c r="K634" i="3"/>
  <c r="K814" i="3"/>
  <c r="I814" i="3"/>
  <c r="J814" i="3"/>
  <c r="H814" i="3"/>
  <c r="F814" i="3"/>
  <c r="I568" i="3"/>
  <c r="F568" i="3"/>
  <c r="J568" i="3"/>
  <c r="K568" i="3"/>
  <c r="H568" i="3"/>
  <c r="K843" i="3"/>
  <c r="J843" i="3"/>
  <c r="I843" i="3"/>
  <c r="F843" i="3"/>
  <c r="H843" i="3"/>
  <c r="K622" i="3"/>
  <c r="J622" i="3"/>
  <c r="F622" i="3"/>
  <c r="I622" i="3"/>
  <c r="H622" i="3"/>
  <c r="K942" i="8"/>
  <c r="J942" i="8"/>
  <c r="K724" i="8"/>
  <c r="J724" i="8"/>
  <c r="J698" i="3"/>
  <c r="F698" i="3"/>
  <c r="K698" i="3"/>
  <c r="I698" i="3"/>
  <c r="H698" i="3"/>
  <c r="K693" i="3"/>
  <c r="J693" i="3"/>
  <c r="H693" i="3"/>
  <c r="I693" i="3"/>
  <c r="F693" i="3"/>
  <c r="J793" i="8"/>
  <c r="K793" i="8"/>
  <c r="I464" i="3"/>
  <c r="K464" i="3"/>
  <c r="F464" i="3"/>
  <c r="H464" i="3"/>
  <c r="J464" i="3"/>
  <c r="H699" i="3"/>
  <c r="F699" i="3"/>
  <c r="K699" i="3"/>
  <c r="I699" i="3"/>
  <c r="J699" i="3"/>
  <c r="H556" i="3"/>
  <c r="K556" i="3"/>
  <c r="F556" i="3"/>
  <c r="I556" i="3"/>
  <c r="J556" i="3"/>
  <c r="H740" i="3"/>
  <c r="F740" i="3"/>
  <c r="K740" i="3"/>
  <c r="I740" i="3"/>
  <c r="J740" i="3"/>
  <c r="K840" i="3"/>
  <c r="I840" i="3"/>
  <c r="H840" i="3"/>
  <c r="J840" i="3"/>
  <c r="F840" i="3"/>
  <c r="F952" i="3"/>
  <c r="I952" i="3"/>
  <c r="H952" i="3"/>
  <c r="K952" i="3"/>
  <c r="J952" i="3"/>
  <c r="H981" i="3"/>
  <c r="J981" i="3"/>
  <c r="K981" i="3"/>
  <c r="F981" i="3"/>
  <c r="I981" i="3"/>
  <c r="K721" i="8"/>
  <c r="J721" i="8"/>
  <c r="H837" i="3"/>
  <c r="F837" i="3"/>
  <c r="K837" i="3"/>
  <c r="J837" i="3"/>
  <c r="I837" i="3"/>
  <c r="J854" i="3"/>
  <c r="I854" i="3"/>
  <c r="H854" i="3"/>
  <c r="K854" i="3"/>
  <c r="F854" i="3"/>
  <c r="I546" i="3"/>
  <c r="J546" i="3"/>
  <c r="F546" i="3"/>
  <c r="K546" i="3"/>
  <c r="H546" i="3"/>
  <c r="J893" i="3"/>
  <c r="I893" i="3"/>
  <c r="F893" i="3"/>
  <c r="K893" i="3"/>
  <c r="H893" i="3"/>
  <c r="I989" i="3"/>
  <c r="H989" i="3"/>
  <c r="F989" i="3"/>
  <c r="K989" i="3"/>
  <c r="J989" i="3"/>
  <c r="J540" i="3"/>
  <c r="H540" i="3"/>
  <c r="I540" i="3"/>
  <c r="F540" i="3"/>
  <c r="K540" i="3"/>
  <c r="K505" i="3"/>
  <c r="J505" i="3"/>
  <c r="H505" i="3"/>
  <c r="I505" i="3"/>
  <c r="F505" i="3"/>
  <c r="I714" i="3"/>
  <c r="F714" i="3"/>
  <c r="J714" i="3"/>
  <c r="K714" i="3"/>
  <c r="H714" i="3"/>
  <c r="I583" i="3"/>
  <c r="H583" i="3"/>
  <c r="K583" i="3"/>
  <c r="J583" i="3"/>
  <c r="F583" i="3"/>
  <c r="K558" i="3"/>
  <c r="J558" i="3"/>
  <c r="H558" i="3"/>
  <c r="I558" i="3"/>
  <c r="F558" i="3"/>
  <c r="K835" i="8"/>
  <c r="J835" i="8"/>
  <c r="K822" i="8"/>
  <c r="J822" i="8"/>
  <c r="K852" i="3"/>
  <c r="F852" i="3"/>
  <c r="I852" i="3"/>
  <c r="H852" i="3"/>
  <c r="J852" i="3"/>
  <c r="J821" i="8"/>
  <c r="K821" i="8"/>
  <c r="F475" i="3"/>
  <c r="I475" i="3"/>
  <c r="K475" i="3"/>
  <c r="J475" i="3"/>
  <c r="H475" i="3"/>
  <c r="H647" i="3"/>
  <c r="J647" i="3"/>
  <c r="K647" i="3"/>
  <c r="I647" i="3"/>
  <c r="F647" i="3"/>
  <c r="H943" i="3"/>
  <c r="K943" i="3"/>
  <c r="F943" i="3"/>
  <c r="I943" i="3"/>
  <c r="J943" i="3"/>
  <c r="K685" i="3"/>
  <c r="I685" i="3"/>
  <c r="H685" i="3"/>
  <c r="J685" i="3"/>
  <c r="F685" i="3"/>
  <c r="F479" i="3"/>
  <c r="J479" i="3"/>
  <c r="I479" i="3"/>
  <c r="H479" i="3"/>
  <c r="K479" i="3"/>
  <c r="J688" i="3"/>
  <c r="I688" i="3"/>
  <c r="H688" i="3"/>
  <c r="F688" i="3"/>
  <c r="K688" i="3"/>
  <c r="I939" i="3"/>
  <c r="F939" i="3"/>
  <c r="H939" i="3"/>
  <c r="J939" i="3"/>
  <c r="K939" i="3"/>
  <c r="J990" i="3"/>
  <c r="F990" i="3"/>
  <c r="K990" i="3"/>
  <c r="I990" i="3"/>
  <c r="H990" i="3"/>
  <c r="F816" i="3"/>
  <c r="I816" i="3"/>
  <c r="H816" i="3"/>
  <c r="K816" i="3"/>
  <c r="J816" i="3"/>
  <c r="I567" i="3"/>
  <c r="F567" i="3"/>
  <c r="J567" i="3"/>
  <c r="K567" i="3"/>
  <c r="H567" i="3"/>
  <c r="F859" i="3"/>
  <c r="K859" i="3"/>
  <c r="J859" i="3"/>
  <c r="H859" i="3"/>
  <c r="I859" i="3"/>
  <c r="K624" i="3"/>
  <c r="J624" i="3"/>
  <c r="H624" i="3"/>
  <c r="I624" i="3"/>
  <c r="F624" i="3"/>
  <c r="H642" i="3"/>
  <c r="F642" i="3"/>
  <c r="J642" i="3"/>
  <c r="K642" i="3"/>
  <c r="I642" i="3"/>
  <c r="F591" i="3"/>
  <c r="J591" i="3"/>
  <c r="K591" i="3"/>
  <c r="I591" i="3"/>
  <c r="H591" i="3"/>
  <c r="H942" i="3"/>
  <c r="K942" i="3"/>
  <c r="J942" i="3"/>
  <c r="F942" i="3"/>
  <c r="I942" i="3"/>
  <c r="H549" i="3"/>
  <c r="J549" i="3"/>
  <c r="I549" i="3"/>
  <c r="F549" i="3"/>
  <c r="K549" i="3"/>
  <c r="K683" i="3"/>
  <c r="J683" i="3"/>
  <c r="F683" i="3"/>
  <c r="H683" i="3"/>
  <c r="I683" i="3"/>
  <c r="I905" i="3"/>
  <c r="K905" i="3"/>
  <c r="H905" i="3"/>
  <c r="J905" i="3"/>
  <c r="F905" i="3"/>
  <c r="H746" i="3"/>
  <c r="F746" i="3"/>
  <c r="I746" i="3"/>
  <c r="K746" i="3"/>
  <c r="J746" i="3"/>
  <c r="I796" i="3"/>
  <c r="K796" i="3"/>
  <c r="H796" i="3"/>
  <c r="J796" i="3"/>
  <c r="F796" i="3"/>
  <c r="H712" i="3"/>
  <c r="I712" i="3"/>
  <c r="F712" i="3"/>
  <c r="J712" i="3"/>
  <c r="K712" i="3"/>
  <c r="J1002" i="8"/>
  <c r="K1002" i="8"/>
  <c r="J824" i="3"/>
  <c r="H824" i="3"/>
  <c r="F824" i="3"/>
  <c r="K824" i="3"/>
  <c r="I824" i="3"/>
  <c r="K847" i="8"/>
  <c r="J847" i="8"/>
  <c r="I666" i="3"/>
  <c r="J666" i="3"/>
  <c r="F666" i="3"/>
  <c r="K666" i="3"/>
  <c r="H666" i="3"/>
  <c r="K665" i="3"/>
  <c r="H665" i="3"/>
  <c r="F665" i="3"/>
  <c r="I665" i="3"/>
  <c r="J665" i="3"/>
  <c r="F899" i="3"/>
  <c r="K899" i="3"/>
  <c r="J899" i="3"/>
  <c r="I899" i="3"/>
  <c r="H899" i="3"/>
  <c r="H758" i="3"/>
  <c r="F758" i="3"/>
  <c r="K758" i="3"/>
  <c r="I758" i="3"/>
  <c r="J758" i="3"/>
  <c r="K718" i="3"/>
  <c r="H718" i="3"/>
  <c r="F718" i="3"/>
  <c r="J718" i="3"/>
  <c r="I718" i="3"/>
  <c r="K982" i="8"/>
  <c r="J982" i="8"/>
  <c r="J751" i="8"/>
  <c r="K751" i="8"/>
  <c r="J714" i="8"/>
  <c r="K714" i="8"/>
  <c r="J929" i="3"/>
  <c r="I929" i="3"/>
  <c r="H929" i="3"/>
  <c r="F929" i="3"/>
  <c r="K929" i="3"/>
  <c r="I719" i="3"/>
  <c r="J719" i="3"/>
  <c r="F719" i="3"/>
  <c r="H719" i="3"/>
  <c r="K719" i="3"/>
  <c r="K723" i="3"/>
  <c r="I723" i="3"/>
  <c r="F723" i="3"/>
  <c r="H723" i="3"/>
  <c r="J723" i="3"/>
  <c r="F510" i="3"/>
  <c r="I510" i="3"/>
  <c r="H510" i="3"/>
  <c r="K510" i="3"/>
  <c r="J510" i="3"/>
  <c r="I586" i="3"/>
  <c r="K586" i="3"/>
  <c r="J586" i="3"/>
  <c r="F586" i="3"/>
  <c r="H586" i="3"/>
  <c r="F488" i="3"/>
  <c r="K488" i="3"/>
  <c r="H488" i="3"/>
  <c r="I488" i="3"/>
  <c r="J488" i="3"/>
  <c r="J711" i="3"/>
  <c r="F711" i="3"/>
  <c r="H711" i="3"/>
  <c r="I711" i="3"/>
  <c r="K711" i="3"/>
  <c r="F786" i="3"/>
  <c r="H786" i="3"/>
  <c r="K786" i="3"/>
  <c r="J786" i="3"/>
  <c r="I786" i="3"/>
  <c r="J594" i="3"/>
  <c r="K594" i="3"/>
  <c r="H594" i="3"/>
  <c r="I594" i="3"/>
  <c r="F594" i="3"/>
  <c r="H862" i="3"/>
  <c r="J862" i="3"/>
  <c r="F862" i="3"/>
  <c r="I862" i="3"/>
  <c r="K862" i="3"/>
  <c r="F984" i="3"/>
  <c r="I984" i="3"/>
  <c r="J984" i="3"/>
  <c r="H984" i="3"/>
  <c r="K984" i="3"/>
  <c r="I763" i="3"/>
  <c r="F763" i="3"/>
  <c r="J763" i="3"/>
  <c r="K763" i="3"/>
  <c r="H763" i="3"/>
  <c r="H679" i="3"/>
  <c r="F679" i="3"/>
  <c r="J679" i="3"/>
  <c r="I679" i="3"/>
  <c r="K679" i="3"/>
  <c r="F765" i="3"/>
  <c r="J765" i="3"/>
  <c r="K765" i="3"/>
  <c r="H765" i="3"/>
  <c r="I765" i="3"/>
  <c r="J795" i="3"/>
  <c r="I795" i="3"/>
  <c r="K795" i="3"/>
  <c r="F795" i="3"/>
  <c r="H795" i="3"/>
  <c r="J550" i="3"/>
  <c r="H550" i="3"/>
  <c r="I550" i="3"/>
  <c r="K550" i="3"/>
  <c r="F550" i="3"/>
  <c r="I662" i="3"/>
  <c r="F662" i="3"/>
  <c r="J662" i="3"/>
  <c r="K662" i="3"/>
  <c r="H662" i="3"/>
  <c r="J873" i="3"/>
  <c r="I873" i="3"/>
  <c r="H873" i="3"/>
  <c r="F873" i="3"/>
  <c r="K873" i="3"/>
  <c r="J774" i="8"/>
  <c r="K774" i="8"/>
  <c r="J900" i="8"/>
  <c r="K900" i="8"/>
  <c r="K748" i="8"/>
  <c r="J748" i="8"/>
  <c r="K769" i="3"/>
  <c r="H769" i="3"/>
  <c r="J769" i="3"/>
  <c r="F769" i="3"/>
  <c r="I769" i="3"/>
  <c r="I587" i="3"/>
  <c r="J587" i="3"/>
  <c r="K587" i="3"/>
  <c r="F587" i="3"/>
  <c r="H587" i="3"/>
  <c r="I850" i="3"/>
  <c r="H850" i="3"/>
  <c r="K850" i="3"/>
  <c r="F850" i="3"/>
  <c r="J850" i="3"/>
  <c r="K501" i="3"/>
  <c r="J501" i="3"/>
  <c r="H501" i="3"/>
  <c r="F501" i="3"/>
  <c r="I501" i="3"/>
  <c r="F967" i="3"/>
  <c r="K967" i="3"/>
  <c r="H967" i="3"/>
  <c r="I967" i="3"/>
  <c r="J967" i="3"/>
  <c r="J485" i="3"/>
  <c r="H485" i="3"/>
  <c r="K485" i="3"/>
  <c r="F485" i="3"/>
  <c r="I485" i="3"/>
  <c r="K649" i="3"/>
  <c r="H649" i="3"/>
  <c r="I649" i="3"/>
  <c r="J649" i="3"/>
  <c r="F649" i="3"/>
  <c r="H652" i="3"/>
  <c r="K652" i="3"/>
  <c r="F652" i="3"/>
  <c r="J652" i="3"/>
  <c r="I652" i="3"/>
  <c r="I514" i="3"/>
  <c r="H514" i="3"/>
  <c r="F514" i="3"/>
  <c r="K514" i="3"/>
  <c r="J514" i="3"/>
  <c r="J785" i="8"/>
  <c r="K785" i="8"/>
  <c r="F829" i="3"/>
  <c r="K829" i="3"/>
  <c r="J829" i="3"/>
  <c r="H829" i="3"/>
  <c r="I829" i="3"/>
  <c r="J963" i="8"/>
  <c r="K963" i="8"/>
  <c r="J951" i="8"/>
  <c r="K951" i="8"/>
  <c r="I875" i="3"/>
  <c r="H875" i="3"/>
  <c r="K875" i="3"/>
  <c r="J875" i="3"/>
  <c r="F875" i="3"/>
  <c r="I947" i="3"/>
  <c r="J947" i="3"/>
  <c r="K947" i="3"/>
  <c r="F947" i="3"/>
  <c r="H947" i="3"/>
  <c r="F762" i="3"/>
  <c r="H762" i="3"/>
  <c r="K762" i="3"/>
  <c r="J762" i="3"/>
  <c r="I762" i="3"/>
  <c r="J517" i="3"/>
  <c r="F517" i="3"/>
  <c r="H517" i="3"/>
  <c r="K517" i="3"/>
  <c r="I517" i="3"/>
  <c r="K659" i="3"/>
  <c r="F659" i="3"/>
  <c r="J659" i="3"/>
  <c r="I659" i="3"/>
  <c r="H659" i="3"/>
  <c r="H924" i="3"/>
  <c r="J924" i="3"/>
  <c r="F924" i="3"/>
  <c r="K924" i="3"/>
  <c r="I924" i="3"/>
  <c r="I944" i="3"/>
  <c r="K944" i="3"/>
  <c r="F944" i="3"/>
  <c r="H944" i="3"/>
  <c r="J944" i="3"/>
  <c r="J508" i="3"/>
  <c r="I508" i="3"/>
  <c r="F508" i="3"/>
  <c r="H508" i="3"/>
  <c r="K508" i="3"/>
  <c r="J874" i="8"/>
  <c r="K874" i="8"/>
  <c r="K937" i="3"/>
  <c r="I937" i="3"/>
  <c r="F937" i="3"/>
  <c r="H937" i="3"/>
  <c r="J937" i="3"/>
  <c r="H955" i="3"/>
  <c r="F955" i="3"/>
  <c r="K955" i="3"/>
  <c r="I955" i="3"/>
  <c r="J955" i="3"/>
  <c r="J471" i="3"/>
  <c r="I471" i="3"/>
  <c r="F471" i="3"/>
  <c r="K471" i="3"/>
  <c r="H471" i="3"/>
  <c r="I526" i="3"/>
  <c r="J526" i="3"/>
  <c r="K526" i="3"/>
  <c r="H526" i="3"/>
  <c r="F526" i="3"/>
  <c r="H513" i="3"/>
  <c r="F513" i="3"/>
  <c r="I513" i="3"/>
  <c r="K513" i="3"/>
  <c r="J513" i="3"/>
  <c r="H874" i="3"/>
  <c r="K874" i="3"/>
  <c r="J874" i="3"/>
  <c r="I874" i="3"/>
  <c r="F874" i="3"/>
  <c r="J760" i="3"/>
  <c r="I760" i="3"/>
  <c r="F760" i="3"/>
  <c r="K760" i="3"/>
  <c r="H760" i="3"/>
  <c r="K858" i="3"/>
  <c r="I858" i="3"/>
  <c r="J858" i="3"/>
  <c r="F858" i="3"/>
  <c r="H858" i="3"/>
  <c r="I768" i="3"/>
  <c r="F768" i="3"/>
  <c r="H768" i="3"/>
  <c r="J768" i="3"/>
  <c r="K768" i="3"/>
  <c r="K809" i="8"/>
  <c r="J809" i="8"/>
  <c r="K922" i="8"/>
  <c r="J922" i="8"/>
  <c r="J922" i="3"/>
  <c r="F922" i="3"/>
  <c r="K922" i="3"/>
  <c r="I922" i="3"/>
  <c r="H922" i="3"/>
  <c r="J846" i="8"/>
  <c r="K846" i="8"/>
  <c r="I564" i="3"/>
  <c r="F564" i="3"/>
  <c r="J564" i="3"/>
  <c r="K564" i="3"/>
  <c r="H564" i="3"/>
  <c r="J998" i="8"/>
  <c r="K998" i="8"/>
  <c r="F717" i="3"/>
  <c r="H717" i="3"/>
  <c r="K717" i="3"/>
  <c r="I717" i="3"/>
  <c r="J717" i="3"/>
  <c r="I783" i="3"/>
  <c r="J783" i="3"/>
  <c r="F783" i="3"/>
  <c r="H783" i="3"/>
  <c r="K783" i="3"/>
  <c r="K761" i="8"/>
  <c r="J761" i="8"/>
  <c r="J1000" i="8"/>
  <c r="K1000" i="8"/>
  <c r="J961" i="8"/>
  <c r="K961" i="8"/>
  <c r="I782" i="3"/>
  <c r="H782" i="3"/>
  <c r="J782" i="3"/>
  <c r="K782" i="3"/>
  <c r="F782" i="3"/>
  <c r="F913" i="3"/>
  <c r="H913" i="3"/>
  <c r="I913" i="3"/>
  <c r="J913" i="3"/>
  <c r="K913" i="3"/>
  <c r="J852" i="8"/>
  <c r="K852" i="8"/>
  <c r="H775" i="3"/>
  <c r="I775" i="3"/>
  <c r="J775" i="3"/>
  <c r="F775" i="3"/>
  <c r="K775" i="3"/>
  <c r="J955" i="8"/>
  <c r="K955" i="8"/>
  <c r="K992" i="3"/>
  <c r="J992" i="3"/>
  <c r="H992" i="3"/>
  <c r="I992" i="3"/>
  <c r="F992" i="3"/>
  <c r="K522" i="3"/>
  <c r="J522" i="3"/>
  <c r="F522" i="3"/>
  <c r="I522" i="3"/>
  <c r="H522" i="3"/>
  <c r="K515" i="3"/>
  <c r="F515" i="3"/>
  <c r="I515" i="3"/>
  <c r="H515" i="3"/>
  <c r="J515" i="3"/>
  <c r="K518" i="3"/>
  <c r="F518" i="3"/>
  <c r="I518" i="3"/>
  <c r="J518" i="3"/>
  <c r="H518" i="3"/>
  <c r="J635" i="3"/>
  <c r="F635" i="3"/>
  <c r="K635" i="3"/>
  <c r="H635" i="3"/>
  <c r="I635" i="3"/>
  <c r="I484" i="3"/>
  <c r="F484" i="3"/>
  <c r="K484" i="3"/>
  <c r="H484" i="3"/>
  <c r="J484" i="3"/>
  <c r="F497" i="3"/>
  <c r="H497" i="3"/>
  <c r="K497" i="3"/>
  <c r="I497" i="3"/>
  <c r="J497" i="3"/>
  <c r="K571" i="3"/>
  <c r="J571" i="3"/>
  <c r="I571" i="3"/>
  <c r="F571" i="3"/>
  <c r="H571" i="3"/>
  <c r="H632" i="3"/>
  <c r="F632" i="3"/>
  <c r="J632" i="3"/>
  <c r="K632" i="3"/>
  <c r="I632" i="3"/>
  <c r="AP783" i="4"/>
  <c r="AV783" i="4" s="1"/>
  <c r="AP651" i="4"/>
  <c r="AV651" i="4" s="1"/>
  <c r="AL513" i="4"/>
  <c r="AR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174" i="4" s="1"/>
  <c r="AV174" i="4" s="1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N886" i="4" s="1"/>
  <c r="AD886" i="4"/>
  <c r="AP886" i="4" s="1"/>
  <c r="AU886" i="4"/>
  <c r="AW886" i="4"/>
  <c r="AV886" i="4"/>
  <c r="Z886" i="4"/>
  <c r="AL886" i="4" s="1"/>
  <c r="AE886" i="4"/>
  <c r="AQ886" i="4" s="1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N59" i="4"/>
  <c r="AT59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G170" i="4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D847" i="4"/>
  <c r="AP71" i="4"/>
  <c r="AV71" i="4" s="1"/>
  <c r="AP974" i="4"/>
  <c r="AG937" i="4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P911" i="4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P299" i="4" s="1"/>
  <c r="AV299" i="4" s="1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O967" i="4" s="1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N937" i="4" s="1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AC44" i="4"/>
  <c r="AK44" i="4"/>
  <c r="AJ911" i="4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P937" i="4" s="1"/>
  <c r="AC937" i="4"/>
  <c r="AO937" i="4" s="1"/>
  <c r="AJ700" i="4"/>
  <c r="AB847" i="4"/>
  <c r="AQ990" i="4"/>
  <c r="E527" i="4"/>
  <c r="I527" i="4" s="1"/>
  <c r="AJ967" i="4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L948" i="4" s="1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M770" i="4" s="1"/>
  <c r="AS770" i="4" s="1"/>
  <c r="AP268" i="4"/>
  <c r="AV268" i="4" s="1"/>
  <c r="AL731" i="4"/>
  <c r="AR731" i="4" s="1"/>
  <c r="AM895" i="4"/>
  <c r="AN740" i="4"/>
  <c r="AT740" i="4" s="1"/>
  <c r="AM752" i="4"/>
  <c r="AS752" i="4" s="1"/>
  <c r="AL744" i="4"/>
  <c r="AR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N172" i="4" s="1"/>
  <c r="AT172" i="4" s="1"/>
  <c r="AC172" i="4"/>
  <c r="AA172" i="4"/>
  <c r="AE172" i="4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D664" i="4"/>
  <c r="H664" i="4" s="1"/>
  <c r="E664" i="4"/>
  <c r="I664" i="4" s="1"/>
  <c r="G684" i="4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L149" i="4" s="1"/>
  <c r="AR149" i="4" s="1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M302" i="4" s="1"/>
  <c r="AS302" i="4" s="1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E671" i="4"/>
  <c r="I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M847" i="4"/>
  <c r="AS847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AP283" i="4" s="1"/>
  <c r="AV283" i="4" s="1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N749" i="4" s="1"/>
  <c r="AT749" i="4" s="1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D643" i="4"/>
  <c r="H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O749" i="4" s="1"/>
  <c r="AU749" i="4" s="1"/>
  <c r="AE743" i="4"/>
  <c r="AN829" i="4"/>
  <c r="AT829" i="4" s="1"/>
  <c r="D10" i="4"/>
  <c r="H10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E412" i="4"/>
  <c r="I412" i="4" s="1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P619" i="4" s="1"/>
  <c r="AV619" i="4" s="1"/>
  <c r="AG619" i="4"/>
  <c r="AC629" i="4"/>
  <c r="AQ452" i="4"/>
  <c r="AW452" i="4" s="1"/>
  <c r="AP444" i="4"/>
  <c r="AV444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809" i="4" s="1"/>
  <c r="AT809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E870" i="4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B866" i="4"/>
  <c r="AD866" i="4"/>
  <c r="AF866" i="4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F105" i="4"/>
  <c r="J105" i="4" s="1"/>
  <c r="D43" i="4"/>
  <c r="H43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F23" i="4"/>
  <c r="J23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F79" i="4"/>
  <c r="J79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N87" i="4" s="1"/>
  <c r="AT87" i="4" s="1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O135" i="4" s="1"/>
  <c r="AU135" i="4" s="1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L137" i="4" s="1"/>
  <c r="AR137" i="4" s="1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P7" i="4" s="1"/>
  <c r="AV7" i="4" s="1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M303" i="4" s="1"/>
  <c r="AS303" i="4" s="1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E149" i="4" l="1"/>
  <c r="I149" i="4" s="1"/>
  <c r="G149" i="4"/>
  <c r="D149" i="4"/>
  <c r="H149" i="4" s="1"/>
  <c r="F149" i="4"/>
  <c r="J149" i="4" s="1"/>
  <c r="AL64" i="4"/>
  <c r="AR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AQ44" i="4"/>
  <c r="AW44" i="4" s="1"/>
  <c r="AL117" i="4"/>
  <c r="AR117" i="4" s="1"/>
  <c r="AM58" i="4"/>
  <c r="AS58" i="4" s="1"/>
  <c r="AL78" i="4"/>
  <c r="AR78" i="4" s="1"/>
  <c r="D78" i="4" s="1"/>
  <c r="H78" i="4" s="1"/>
  <c r="AL146" i="4"/>
  <c r="AR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M866" i="4" s="1"/>
  <c r="AS866" i="4" s="1"/>
  <c r="AG866" i="4"/>
  <c r="AJ866" i="4"/>
  <c r="G529" i="4"/>
  <c r="AF870" i="4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H866" i="4"/>
  <c r="AI866" i="4"/>
  <c r="D529" i="4"/>
  <c r="H529" i="4" s="1"/>
  <c r="AK870" i="4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AQ390" i="4"/>
  <c r="AW390" i="4" s="1"/>
  <c r="AP224" i="4"/>
  <c r="AV224" i="4" s="1"/>
  <c r="AM141" i="4"/>
  <c r="AS141" i="4" s="1"/>
  <c r="AL86" i="4"/>
  <c r="AR86" i="4" s="1"/>
  <c r="G22" i="4"/>
  <c r="D59" i="4"/>
  <c r="H59" i="4" s="1"/>
  <c r="F59" i="4"/>
  <c r="J59" i="4" s="1"/>
  <c r="E59" i="4"/>
  <c r="I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G59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M868" i="4" s="1"/>
  <c r="AS868" i="4" s="1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F84" i="4"/>
  <c r="J84" i="4" s="1"/>
  <c r="D84" i="4"/>
  <c r="H84" i="4" s="1"/>
  <c r="E84" i="4"/>
  <c r="I84" i="4" s="1"/>
  <c r="AM117" i="4"/>
  <c r="AS117" i="4" s="1"/>
  <c r="AM662" i="4"/>
  <c r="AS662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G723" i="4"/>
  <c r="E184" i="4"/>
  <c r="I184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AO119" i="4"/>
  <c r="AU119" i="4" s="1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G391" i="4"/>
  <c r="E391" i="4"/>
  <c r="I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G196" i="4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196" i="4" l="1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216" i="4" l="1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<sst xmlns="http://schemas.openxmlformats.org/spreadsheetml/2006/main" count="1802" uniqueCount="480">
  <si>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</si>
  <si>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</si>
  <si>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</si>
  <si>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</si>
  <si>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</si>
  <si>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</si>
  <si>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</si>
  <si>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</si>
  <si>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</si>
  <si>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</si>
  <si>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</si>
  <si>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</si>
  <si>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</si>
  <si>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</si>
  <si>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</si>
  <si>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</si>
  <si>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</si>
  <si>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</si>
  <si>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</si>
  <si>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</si>
  <si>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</si>
  <si>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</si>
  <si>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</si>
  <si>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</si>
  <si>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</si>
  <si>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</si>
  <si>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</si>
  <si>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</si>
  <si>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</si>
  <si>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</si>
  <si>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</si>
  <si>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</si>
  <si>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</si>
  <si>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</si>
  <si>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</si>
  <si>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</si>
  <si>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</si>
  <si>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</si>
  <si>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</si>
  <si>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</si>
  <si>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</si>
  <si>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</si>
  <si>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</si>
  <si>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</si>
  <si>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</si>
  <si>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</si>
  <si>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</si>
  <si>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</si>
  <si>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</si>
  <si>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</si>
  <si>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</si>
  <si>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</si>
  <si>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</si>
  <si>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</si>
  <si>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</si>
  <si>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</si>
  <si>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</si>
  <si>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</si>
  <si>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</si>
  <si>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</si>
  <si>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</si>
  <si>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</si>
  <si>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</si>
  <si>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</si>
  <si>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</si>
  <si>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</si>
  <si>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</si>
  <si>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</si>
  <si>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Rochdale</t>
  </si>
  <si>
    <t>Tranmere</t>
  </si>
  <si>
    <t>E2</t>
  </si>
  <si>
    <t>E3</t>
  </si>
  <si>
    <t>EC</t>
  </si>
  <si>
    <t>Colchester</t>
  </si>
  <si>
    <t>Stevenage</t>
  </si>
  <si>
    <t>Gillingham</t>
  </si>
  <si>
    <t>Bradford</t>
  </si>
  <si>
    <t>Crawley Town</t>
  </si>
  <si>
    <t>Carlisle</t>
  </si>
  <si>
    <t>Northampton</t>
  </si>
  <si>
    <t>Salford</t>
  </si>
  <si>
    <t>Mansfield</t>
  </si>
  <si>
    <t>Swindon</t>
  </si>
  <si>
    <t>Forest Green</t>
  </si>
  <si>
    <t>Crewe</t>
  </si>
  <si>
    <t>E1</t>
  </si>
  <si>
    <t>Luton</t>
  </si>
  <si>
    <t>Derby</t>
  </si>
  <si>
    <t>Huddersfield</t>
  </si>
  <si>
    <t>Swansea</t>
  </si>
  <si>
    <t>Millwall</t>
  </si>
  <si>
    <t>Morecambe</t>
  </si>
  <si>
    <t>Wigan</t>
  </si>
  <si>
    <t>Rotherham</t>
  </si>
  <si>
    <t>Sheffield Weds</t>
  </si>
  <si>
    <t>Harrogate</t>
  </si>
  <si>
    <t>Barrow</t>
  </si>
  <si>
    <t>Port Vale</t>
  </si>
  <si>
    <t>Barnsley</t>
  </si>
  <si>
    <t>Leyton Orient</t>
  </si>
  <si>
    <t>Birmingham</t>
  </si>
  <si>
    <t>Sheffield United</t>
  </si>
  <si>
    <t>Bristol City</t>
  </si>
  <si>
    <t>Hull</t>
  </si>
  <si>
    <t>Blackburn</t>
  </si>
  <si>
    <t>Charlton</t>
  </si>
  <si>
    <t>Lincoln</t>
  </si>
  <si>
    <t>Portsmouth</t>
  </si>
  <si>
    <t>Accrington</t>
  </si>
  <si>
    <t>Shrewsbury</t>
  </si>
  <si>
    <t>Fleetwood Town</t>
  </si>
  <si>
    <t>Newport County</t>
  </si>
  <si>
    <t>Scunthorpe</t>
  </si>
  <si>
    <t>Oldham</t>
  </si>
  <si>
    <t>Sutton</t>
  </si>
  <si>
    <t>Bristol Rvs</t>
  </si>
  <si>
    <t>Exeter</t>
  </si>
  <si>
    <t>Walsall</t>
  </si>
  <si>
    <t>E0</t>
  </si>
  <si>
    <t>Coventry</t>
  </si>
  <si>
    <t>Stoke</t>
  </si>
  <si>
    <t>Plymouth</t>
  </si>
  <si>
    <t>Wycombe</t>
  </si>
  <si>
    <t>Hartlepool</t>
  </si>
  <si>
    <t>Tottenham</t>
  </si>
  <si>
    <t>Bournemouth</t>
  </si>
  <si>
    <t>Reading</t>
  </si>
  <si>
    <t>Peterboro</t>
  </si>
  <si>
    <t>QPR</t>
  </si>
  <si>
    <t>West Brom</t>
  </si>
  <si>
    <t>Valenciennes</t>
  </si>
  <si>
    <t>Toulouse</t>
  </si>
  <si>
    <t>Ajaccio</t>
  </si>
  <si>
    <t>Guingamp</t>
  </si>
  <si>
    <t>Amiens</t>
  </si>
  <si>
    <t>Niort</t>
  </si>
  <si>
    <t>Auxerre</t>
  </si>
  <si>
    <t>Nancy</t>
  </si>
  <si>
    <t>Caen</t>
  </si>
  <si>
    <t>Nimes</t>
  </si>
  <si>
    <t>Dijon</t>
  </si>
  <si>
    <t>Pau FC</t>
  </si>
  <si>
    <t>Dunkerque</t>
  </si>
  <si>
    <t>Rodez</t>
  </si>
  <si>
    <t>Grenoble</t>
  </si>
  <si>
    <t>Sochaux</t>
  </si>
  <si>
    <t>Paris FC</t>
  </si>
  <si>
    <t>Quevilly Rouen</t>
  </si>
  <si>
    <t>Cittadella</t>
  </si>
  <si>
    <t>Cremonese</t>
  </si>
  <si>
    <t>Monza</t>
  </si>
  <si>
    <t>Spal</t>
  </si>
  <si>
    <t>Parma</t>
  </si>
  <si>
    <t>Pordenone</t>
  </si>
  <si>
    <t>Pisa</t>
  </si>
  <si>
    <t>Ternana</t>
  </si>
  <si>
    <t>Vicenza</t>
  </si>
  <si>
    <t>Cosenza</t>
  </si>
  <si>
    <t>Perugia</t>
  </si>
  <si>
    <t>Frosinone</t>
  </si>
  <si>
    <t>Reggina</t>
  </si>
  <si>
    <t>Crotone</t>
  </si>
  <si>
    <t>Cowdenbeath</t>
  </si>
  <si>
    <t>Forfar</t>
  </si>
  <si>
    <t>Ascoli</t>
  </si>
  <si>
    <t>Como</t>
  </si>
  <si>
    <t>Brescia</t>
  </si>
  <si>
    <t>Alessandria</t>
  </si>
  <si>
    <t>Lecce</t>
  </si>
  <si>
    <t>Benevento</t>
  </si>
  <si>
    <t>Le Havre</t>
  </si>
  <si>
    <t>Bastia</t>
  </si>
  <si>
    <t>D1</t>
  </si>
  <si>
    <t>SC3</t>
  </si>
  <si>
    <t>F2</t>
  </si>
  <si>
    <t>I2</t>
  </si>
  <si>
    <t>Albion Rvs</t>
  </si>
  <si>
    <t>Kelty Hearts</t>
  </si>
  <si>
    <t>Halifax</t>
  </si>
  <si>
    <t>Arsenal</t>
  </si>
  <si>
    <t>Boreham Wood</t>
  </si>
  <si>
    <t>Dortmund</t>
  </si>
  <si>
    <t>Barnet</t>
  </si>
  <si>
    <t>Bromley</t>
  </si>
  <si>
    <t>Southend</t>
  </si>
  <si>
    <t>Dag and Red</t>
  </si>
  <si>
    <t>Stockport</t>
  </si>
  <si>
    <t>Notts County</t>
  </si>
  <si>
    <t>Mainz</t>
  </si>
  <si>
    <t>St. Gilloise</t>
  </si>
  <si>
    <t>Oostende</t>
  </si>
  <si>
    <t>Bochum</t>
  </si>
  <si>
    <t>Mgladbach</t>
  </si>
  <si>
    <t>Erzgebirge Aue</t>
  </si>
  <si>
    <t>Karlsruhe</t>
  </si>
  <si>
    <t>St Pauli</t>
  </si>
  <si>
    <t>Heidenheim</t>
  </si>
  <si>
    <t>Wolves</t>
  </si>
  <si>
    <t>Leeds</t>
  </si>
  <si>
    <t>St Etienne</t>
  </si>
  <si>
    <t>Troyes</t>
  </si>
  <si>
    <t>Sassuolo</t>
  </si>
  <si>
    <t>Spezia</t>
  </si>
  <si>
    <t>Genoa</t>
  </si>
  <si>
    <t>Torino</t>
  </si>
  <si>
    <t>Heerenveen</t>
  </si>
  <si>
    <t>Heracles</t>
  </si>
  <si>
    <t>Vizela</t>
  </si>
  <si>
    <t>Famalicao</t>
  </si>
  <si>
    <t>Dunfermline</t>
  </si>
  <si>
    <t>Morton</t>
  </si>
  <si>
    <t>Edinburgh City</t>
  </si>
  <si>
    <t>Stranraer</t>
  </si>
  <si>
    <t>Ath Bilbao</t>
  </si>
  <si>
    <t>Getafe</t>
  </si>
  <si>
    <t>Huesca</t>
  </si>
  <si>
    <t>Burgos</t>
  </si>
  <si>
    <t>Karagumruk</t>
  </si>
  <si>
    <t>Kayserispor</t>
  </si>
  <si>
    <t>Rizespor</t>
  </si>
  <si>
    <t>Trabzonspor</t>
  </si>
  <si>
    <t>Eupen</t>
  </si>
  <si>
    <t>Mechelen</t>
  </si>
  <si>
    <t>Charleroi</t>
  </si>
  <si>
    <t>Cercle Brugge</t>
  </si>
  <si>
    <t>Seraing</t>
  </si>
  <si>
    <t>Oud-Heverlee Leuven</t>
  </si>
  <si>
    <t>Antwerp</t>
  </si>
  <si>
    <t>Waregem</t>
  </si>
  <si>
    <t>Greuther Furth</t>
  </si>
  <si>
    <t>Freiburg</t>
  </si>
  <si>
    <t>Hertha</t>
  </si>
  <si>
    <t>Hoffenheim</t>
  </si>
  <si>
    <t>Bielefeld</t>
  </si>
  <si>
    <t>Stuttgart</t>
  </si>
  <si>
    <t>Augsburg</t>
  </si>
  <si>
    <t>Bayern Munich</t>
  </si>
  <si>
    <t>Union Berlin</t>
  </si>
  <si>
    <t>Fortuna Dusseldorf</t>
  </si>
  <si>
    <t>Hamburg</t>
  </si>
  <si>
    <t>Sandhausen</t>
  </si>
  <si>
    <t>Hansa Rostock</t>
  </si>
  <si>
    <t>Schalke 04</t>
  </si>
  <si>
    <t>Hannover</t>
  </si>
  <si>
    <t>Werder Bremen</t>
  </si>
  <si>
    <t>Darmstadt</t>
  </si>
  <si>
    <t>Aston Villa</t>
  </si>
  <si>
    <t>Cambridge</t>
  </si>
  <si>
    <t>Milton Keynes Dons</t>
  </si>
  <si>
    <t>Burton</t>
  </si>
  <si>
    <t>Cheltenham</t>
  </si>
  <si>
    <t>AFC Wimbledon</t>
  </si>
  <si>
    <t>Bolton</t>
  </si>
  <si>
    <t>Doncaster</t>
  </si>
  <si>
    <t>Sunderland</t>
  </si>
  <si>
    <t>Oxford</t>
  </si>
  <si>
    <t>Ipswich</t>
  </si>
  <si>
    <t>Aldershot</t>
  </si>
  <si>
    <t>Kings Lynn</t>
  </si>
  <si>
    <t>Woking</t>
  </si>
  <si>
    <t>Grimsby</t>
  </si>
  <si>
    <t>Wrexham</t>
  </si>
  <si>
    <t>Chesterfield</t>
  </si>
  <si>
    <t>Maidenhead</t>
  </si>
  <si>
    <t>Dover Athletic</t>
  </si>
  <si>
    <t>Yeovil</t>
  </si>
  <si>
    <t>Torquay</t>
  </si>
  <si>
    <t>Solihull</t>
  </si>
  <si>
    <t>Eastleigh</t>
  </si>
  <si>
    <t>Altrincham</t>
  </si>
  <si>
    <t>Wealdstone</t>
  </si>
  <si>
    <t>Lens</t>
  </si>
  <si>
    <t>Clermont</t>
  </si>
  <si>
    <t>Nantes</t>
  </si>
  <si>
    <t>Lille</t>
  </si>
  <si>
    <t>OFI Crete</t>
  </si>
  <si>
    <t>Ionikos</t>
  </si>
  <si>
    <t>Atromitos</t>
  </si>
  <si>
    <t>Apollon</t>
  </si>
  <si>
    <t>Volos NFC</t>
  </si>
  <si>
    <t>Asteras Tripolis</t>
  </si>
  <si>
    <t>Panetolikos</t>
  </si>
  <si>
    <t>Lamia</t>
  </si>
  <si>
    <t>Napoli</t>
  </si>
  <si>
    <t>Udinese</t>
  </si>
  <si>
    <t>Inter</t>
  </si>
  <si>
    <t>Fiorentina</t>
  </si>
  <si>
    <t>Cagliari</t>
  </si>
  <si>
    <t>Milan</t>
  </si>
  <si>
    <t>Go Ahead Eagles</t>
  </si>
  <si>
    <t>Cambuur</t>
  </si>
  <si>
    <t>Twente</t>
  </si>
  <si>
    <t>Zwolle</t>
  </si>
  <si>
    <t>Nijmegen</t>
  </si>
  <si>
    <t>Sparta Rotterdam</t>
  </si>
  <si>
    <t>Tondela</t>
  </si>
  <si>
    <t>Arouca</t>
  </si>
  <si>
    <t>Santa Clara</t>
  </si>
  <si>
    <t>Belenenses</t>
  </si>
  <si>
    <t>Guimaraes</t>
  </si>
  <si>
    <t>Sp Lisbon</t>
  </si>
  <si>
    <t>Aberdeen</t>
  </si>
  <si>
    <t>Hibernian</t>
  </si>
  <si>
    <t>Celtic</t>
  </si>
  <si>
    <t>Ross County</t>
  </si>
  <si>
    <t>Hearts</t>
  </si>
  <si>
    <t>Livingston</t>
  </si>
  <si>
    <t>St Johnstone</t>
  </si>
  <si>
    <t>Motherwell</t>
  </si>
  <si>
    <t>St Mirren</t>
  </si>
  <si>
    <t>Dundee United</t>
  </si>
  <si>
    <t>Arbroath</t>
  </si>
  <si>
    <t>Ayr</t>
  </si>
  <si>
    <t>Kilmarnock</t>
  </si>
  <si>
    <t>Queen of Sth</t>
  </si>
  <si>
    <t>Partick</t>
  </si>
  <si>
    <t>Hamilton</t>
  </si>
  <si>
    <t>Raith Rvs</t>
  </si>
  <si>
    <t>Inverness C</t>
  </si>
  <si>
    <t>Airdrie Utd</t>
  </si>
  <si>
    <t>Queens Park</t>
  </si>
  <si>
    <t>Alloa</t>
  </si>
  <si>
    <t>Peterhead</t>
  </si>
  <si>
    <t>Clyde</t>
  </si>
  <si>
    <t>East Fife</t>
  </si>
  <si>
    <t>Dumbarton</t>
  </si>
  <si>
    <t>Falkirk</t>
  </si>
  <si>
    <t>Montrose</t>
  </si>
  <si>
    <t>Cove Rangers</t>
  </si>
  <si>
    <t>Stenhousemuir</t>
  </si>
  <si>
    <t>Elgin</t>
  </si>
  <si>
    <t>Stirling</t>
  </si>
  <si>
    <t>Annan Athletic</t>
  </si>
  <si>
    <t>Alaves</t>
  </si>
  <si>
    <t>Granada</t>
  </si>
  <si>
    <t>Elche</t>
  </si>
  <si>
    <t>Valencia</t>
  </si>
  <si>
    <t>Osasuna</t>
  </si>
  <si>
    <t>Levante</t>
  </si>
  <si>
    <t>Vallecano</t>
  </si>
  <si>
    <t>Ath Madrid</t>
  </si>
  <si>
    <t>Sociedad B</t>
  </si>
  <si>
    <t>Mirandes</t>
  </si>
  <si>
    <t>Cartagena</t>
  </si>
  <si>
    <t>Zaragoza</t>
  </si>
  <si>
    <t>Fuenlabrada</t>
  </si>
  <si>
    <t>Malaga</t>
  </si>
  <si>
    <t>Lugo</t>
  </si>
  <si>
    <t>Oviedo</t>
  </si>
  <si>
    <t>Valladolid</t>
  </si>
  <si>
    <t>Las Palmas</t>
  </si>
  <si>
    <t>Girona</t>
  </si>
  <si>
    <t>Ibiza</t>
  </si>
  <si>
    <t>Yeni Malatyaspor</t>
  </si>
  <si>
    <t>Kasimpasa</t>
  </si>
  <si>
    <t>Ad. Demirspor</t>
  </si>
  <si>
    <t>Buyuksehyr</t>
  </si>
  <si>
    <t>Goztep</t>
  </si>
  <si>
    <t>Alanyaspor</t>
  </si>
  <si>
    <t>Besiktas</t>
  </si>
  <si>
    <t>Hatayspor</t>
  </si>
  <si>
    <t>Club Brugge</t>
  </si>
  <si>
    <t>Genk</t>
  </si>
  <si>
    <t>Kortrijk</t>
  </si>
  <si>
    <t>Standard</t>
  </si>
  <si>
    <t>Gent</t>
  </si>
  <si>
    <t>Anderlecht</t>
  </si>
  <si>
    <t>St Truiden</t>
  </si>
  <si>
    <t>Beerschot VA</t>
  </si>
  <si>
    <t>RB Leipzig</t>
  </si>
  <si>
    <t>Ein Frankfurt</t>
  </si>
  <si>
    <t>Wolfsburg</t>
  </si>
  <si>
    <t>Leverkusen</t>
  </si>
  <si>
    <t>FC Koln</t>
  </si>
  <si>
    <t>Holstein Kiel</t>
  </si>
  <si>
    <t>Ingolstadt</t>
  </si>
  <si>
    <t>Nurnberg</t>
  </si>
  <si>
    <t>Dresden</t>
  </si>
  <si>
    <t>Regensburg</t>
  </si>
  <si>
    <t>Paderborn</t>
  </si>
  <si>
    <t>Leicester</t>
  </si>
  <si>
    <t>Brentford</t>
  </si>
  <si>
    <t>West Ham</t>
  </si>
  <si>
    <t>Monaco</t>
  </si>
  <si>
    <t>Paris SG</t>
  </si>
  <si>
    <t>Angers</t>
  </si>
  <si>
    <t>Brest</t>
  </si>
  <si>
    <t>Bordeaux</t>
  </si>
  <si>
    <t>Montpellier</t>
  </si>
  <si>
    <t>Lorient</t>
  </si>
  <si>
    <t>Strasbourg</t>
  </si>
  <si>
    <t>Rennes</t>
  </si>
  <si>
    <t>Metz</t>
  </si>
  <si>
    <t>Reims</t>
  </si>
  <si>
    <t>Lyon</t>
  </si>
  <si>
    <t>Marseille</t>
  </si>
  <si>
    <t>Nice</t>
  </si>
  <si>
    <t>Giannina</t>
  </si>
  <si>
    <t>Olympiakos</t>
  </si>
  <si>
    <t>Aris</t>
  </si>
  <si>
    <t>Panathinaikos</t>
  </si>
  <si>
    <t>AEK</t>
  </si>
  <si>
    <t>PAOK</t>
  </si>
  <si>
    <t>Venezia</t>
  </si>
  <si>
    <t>Sampdoria</t>
  </si>
  <si>
    <t>Empoli</t>
  </si>
  <si>
    <t>Verona</t>
  </si>
  <si>
    <t>Juventus</t>
  </si>
  <si>
    <t>Salernitana</t>
  </si>
  <si>
    <t>Roma</t>
  </si>
  <si>
    <t>Lazio</t>
  </si>
  <si>
    <t>Bologna</t>
  </si>
  <si>
    <t>Atalanta</t>
  </si>
  <si>
    <t>Utrecht</t>
  </si>
  <si>
    <t>Groningen</t>
  </si>
  <si>
    <t>Ajax</t>
  </si>
  <si>
    <t>Feyenoord</t>
  </si>
  <si>
    <t>PSV Eindhoven</t>
  </si>
  <si>
    <t>For Sittard</t>
  </si>
  <si>
    <t>Vitesse</t>
  </si>
  <si>
    <t>Waalwijk</t>
  </si>
  <si>
    <t>Willem II</t>
  </si>
  <si>
    <t>AZ Alkmaar</t>
  </si>
  <si>
    <t>Gil Vicente</t>
  </si>
  <si>
    <t>Maritimo</t>
  </si>
  <si>
    <t>Pacos Ferreira</t>
  </si>
  <si>
    <t>Moreirense</t>
  </si>
  <si>
    <t>Benfica</t>
  </si>
  <si>
    <t>Estoril</t>
  </si>
  <si>
    <t>Portimonense</t>
  </si>
  <si>
    <t>Sp Braga</t>
  </si>
  <si>
    <t>Boavista</t>
  </si>
  <si>
    <t>Porto</t>
  </si>
  <si>
    <t>Dundee</t>
  </si>
  <si>
    <t>Rangers</t>
  </si>
  <si>
    <t>Espanol</t>
  </si>
  <si>
    <t>Mallorca</t>
  </si>
  <si>
    <t>Cadiz</t>
  </si>
  <si>
    <t>Villarreal</t>
  </si>
  <si>
    <t>Celta</t>
  </si>
  <si>
    <t>Betis</t>
  </si>
  <si>
    <t>Sevilla</t>
  </si>
  <si>
    <t>Sociedad</t>
  </si>
  <si>
    <t>Real Madrid</t>
  </si>
  <si>
    <t>Barcelona</t>
  </si>
  <si>
    <t>Amorebieta</t>
  </si>
  <si>
    <t>Alcorcon</t>
  </si>
  <si>
    <t>Ponferradina</t>
  </si>
  <si>
    <t>Eibar</t>
  </si>
  <si>
    <t>Leganes</t>
  </si>
  <si>
    <t>Sp Gijon</t>
  </si>
  <si>
    <t>Antalyaspor</t>
  </si>
  <si>
    <t>Giresunspor</t>
  </si>
  <si>
    <t>Sivasspor</t>
  </si>
  <si>
    <t>Altay</t>
  </si>
  <si>
    <t>Gaziantep</t>
  </si>
  <si>
    <t>Galatasaray</t>
  </si>
  <si>
    <t>Fenerbahce</t>
  </si>
  <si>
    <t>Konyaspor</t>
  </si>
  <si>
    <t>Tenerife</t>
  </si>
  <si>
    <t>Almeria</t>
  </si>
  <si>
    <t>18/03/2022</t>
  </si>
  <si>
    <t>19/03/2022</t>
  </si>
  <si>
    <t>20/03/2022</t>
  </si>
  <si>
    <t>21/03/2022</t>
  </si>
  <si>
    <t>B1</t>
  </si>
  <si>
    <t>D2</t>
  </si>
  <si>
    <t>F1</t>
  </si>
  <si>
    <t>I1</t>
  </si>
  <si>
    <t>N1</t>
  </si>
  <si>
    <t>P1</t>
  </si>
  <si>
    <t>SC1</t>
  </si>
  <si>
    <t>SP1</t>
  </si>
  <si>
    <t>SP2</t>
  </si>
  <si>
    <t>T1</t>
  </si>
  <si>
    <t>G1</t>
  </si>
  <si>
    <t>SC0</t>
  </si>
  <si>
    <t>SC2</t>
  </si>
  <si>
    <t>Weymouth</t>
  </si>
  <si>
    <t>22/03/2022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</si>
</sst>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1.0575635508862022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1.0434058512320166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1.0494125025023127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1.048153965543114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1.038077229388916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1.0569383568656741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1.039662242139441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1.0459944258216356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1.0441161747080836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1.0543300667589199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1.0499964535568072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1.068727537804758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1.071200922068871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1.0467303289817578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1.042106143326367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1.0459631209894389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1.0499964535568072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1.0700036736716445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1.0669478732554383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1.0741642971961383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1.0765812818364073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1.0404319501157899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1.0460641267135338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1.041979455975633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1.0420112422030368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1.0752145539677265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1.0483511839381512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1.0536616911224432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1.0510694237812139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1.0551236153407171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1.038077229388916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1.048153965543114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1.042106143326367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1.044303665417317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1.042106143326367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1.0549077074635693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1.0533564937435893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1.0529232824658912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1.041304204002425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1.0671049906442842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1.070599000893548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1.0744841031203913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1.0648207184922545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1.0633092374354824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1.0633092374354824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1.0730165337508553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1.0674111222252509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1.0633092374354824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1.06243870990235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1.0724395508015951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1.0626247827424988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1.0748039017579798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1.0720588896370926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1.0671330848711666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1.0747679749614711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1.0741047977005509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1.0716502370068346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1.0725753995856002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1.0655103519273617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1.0708425290899795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1.0688060519478177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1.1055435464647179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1.0789786104679466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1.0885304425460638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1.0799627576537885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1.0801082231226471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1.0741766796315904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1.0799142849988514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1.0769576152392319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1.0768951522317205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1.0811284811792439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1.0850053414738456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1.0356850891989859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1.0434322558420379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1.0648207184922545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1.0760414968176915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1.0738405235844044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1.0717032521441066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1.0738405235844044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1.0755418728199773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1.0734999847345288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1.0765812818364073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1.0764091542742731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1.0782984007073599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1.0893511984442428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1.0905834773492293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1.0910774264740619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1.0877986006440308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1.0349578533419834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1.0453465975749467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1.037952243407696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1.0437075600663159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1.0449864577049268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1.0523293923701496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1.0483511839381512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1.0533564937435893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1.0470376731981623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1.0399586640868308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1.0483511839381512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1.0524934496338532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1.0511368361869355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1.0405885922597782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1.0518374708906593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1.0775768469230818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1.0439719885779606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1.0558828310536696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1.0551236153407171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1.0895689534873163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1.080350824048925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1.0808190774689317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1.0844960009352391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1.0713419446858048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1.0719067123302282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1.08505570062963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1.1249736306480791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1.0713419446858048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1.071200922068871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1.0883336338982914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1.1291836149572723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1.0719067123302282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1.0463684894705136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1.043360692319973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1.043438569981763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1.0410043397874882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1.0569383568656741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1.0602539754688272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1.0679692406564159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1.0679692406564159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1.0570274463634663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1.0657284823689301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1.0517344996321181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1.0475117579190587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1.0502085589023142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1.0509444270006065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1.0768397914241212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1.0674111222252509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1.0662939096981978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1.0633092374354824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1.0446618226996724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1.0439811611001015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1.0493967898153296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1.052267086616911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1.0437075600663159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1.050305669221034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1.037952243407696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1.0466798766453527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1.0457565564423787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1.0454473653146403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1.042708496600167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1.0344490471441554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1.0438817895444492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1.0461929391857427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1.0356850891989859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1.0451911230503124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1.0840677409696946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1.1015225870093646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1.0869608478919779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1.037952243407696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1.0440279853919932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1.0521795989414335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1.0356850891989859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1.0356850891989859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1.0511368361869355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1.0509444270006065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1.0499964535568072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1.0468011795556451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1.0518428764688503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1.0421804198806015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1.0669245644072398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1.0720349058236132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1.0461929391857427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1.0460060256260135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1.0597111971376585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1.0481397396121741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1.0502439111838868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1.0597111971376585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1.0502085589023142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1.0511368361869355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1.0440279853919932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1.038506964435719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1.0344490471441554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1.0459944258216356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1.0452102388436428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1.0696244407207609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1.0662195667116969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1.0684051026326142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1.0533218816775407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1.041304204002425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1.0475117579190587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1.0470376731981623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1.0648207184922545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1.0652016546735219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1.0541841730823214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1.0572141669010744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1.0518980699471303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1.0568116952111755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1.0575635508862022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1.0682468217514451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1.0648207184922545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1.0725753995856002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1.0700036736716445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1.0700036736716445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1.0720963920751123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1.0637206832523536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1.0648207184922545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1.074921319897685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1.0748039017579798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1.0693912214495154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1.0877322956960667</v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1.058825145640961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55.838141475719027</v>
      </c>
      <c r="I2" s="6">
        <f>IF('Log_working_3-way'!$D2="","",'True_Odds_Calculator_3-way'!O3/'True_Odds_Calculator_3-way'!B3-1)</f>
        <v>2.1410605670194518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4.1054406369249508E-2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1.0210914702965046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8.3739441690472507</v>
      </c>
      <c r="I3" s="6">
        <f>IF('Log_working_3-way'!$D3="","",'True_Odds_Calculator_3-way'!O4/'True_Odds_Calculator_3-way'!B4-1)</f>
        <v>6.4629454321642399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2.2521839849889869E-2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1.0259394275358145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13.065521805396157</v>
      </c>
      <c r="I4" s="6">
        <f>IF('Log_working_3-way'!$D4="","",'True_Odds_Calculator_3-way'!O5/'True_Odds_Calculator_3-way'!B5-1)</f>
        <v>6.106633146511661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2.7856897718437246E-2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1.0289873403009624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23.272823923888449</v>
      </c>
      <c r="I5" s="6">
        <f>IF('Log_working_3-way'!$D5="","",'True_Odds_Calculator_3-way'!O6/'True_Odds_Calculator_3-way'!B6-1)</f>
        <v>5.5844248925478652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2.9958445642408016E-2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1.0206932488996538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19.781406730837301</v>
      </c>
      <c r="I6" s="6">
        <f>IF('Log_working_3-way'!$D6="","",'True_Odds_Calculator_3-way'!O7/'True_Odds_Calculator_3-way'!B7-1)</f>
        <v>6.8531700081727456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2.1893389845505373E-2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1.0373242079981821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30.509841351401288</v>
      </c>
      <c r="I7" s="6">
        <f>IF('Log_working_3-way'!$D7="","",'True_Odds_Calculator_3-way'!O8/'True_Odds_Calculator_3-way'!B8-1)</f>
        <v>5.7895284662993776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3.6281359221685516E-2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1.0246751894062631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25.188133168045482</v>
      </c>
      <c r="I8" s="6">
        <f>IF('Log_working_3-way'!$D8="","",'True_Odds_Calculator_3-way'!O9/'True_Odds_Calculator_3-way'!B9-1)</f>
        <v>6.8283412303808406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2.5134480538515191E-2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1.0260843036840612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32.75671629545959</v>
      </c>
      <c r="I9" s="6">
        <f>IF('Log_working_3-way'!$D9="","",'True_Odds_Calculator_3-way'!O10/'True_Odds_Calculator_3-way'!B10-1)</f>
        <v>4.4522693411285026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2.5042715106196267E-2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1.0200973263760282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8.09779239740881</v>
      </c>
      <c r="I10" s="6">
        <f>IF('Log_working_3-way'!$D10="","",'True_Odds_Calculator_3-way'!O11/'True_Odds_Calculator_3-way'!B11-1)</f>
        <v>8.3238158939455626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2.1683289395252103E-2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1.0270354411617622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15.321846791931002</v>
      </c>
      <c r="I11" s="6">
        <f>IF('Log_working_3-way'!$D11="","",'True_Odds_Calculator_3-way'!O12/'True_Odds_Calculator_3-way'!B12-1)</f>
        <v>8.143526954386731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2.908453183143922E-2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1.0256984836218483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11.864931705455126</v>
      </c>
      <c r="I12" s="6">
        <f>IF('Log_working_3-way'!$D12="","",'True_Odds_Calculator_3-way'!O13/'True_Odds_Calculator_3-way'!B13-1)</f>
        <v>8.3254077027963831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2.7843815934192051E-2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1.0410063515745303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16.498425141737247</v>
      </c>
      <c r="I13" s="6">
        <f>IF('Log_working_3-way'!$D13="","",'True_Odds_Calculator_3-way'!O14/'True_Odds_Calculator_3-way'!B14-1)</f>
        <v>8.1272649659061535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4.368471035137711E-2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1.0612435653725838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10.324841922009629</v>
      </c>
      <c r="I14" s="6">
        <f>IF('Log_working_3-way'!$D14="","",'True_Odds_Calculator_3-way'!O15/'True_Odds_Calculator_3-way'!B15-1)</f>
        <v>6.8011418447056817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6.4591209618791279E-2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1.0267030014963261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30.480343980343978</v>
      </c>
      <c r="I15" s="6">
        <f>IF('Log_working_3-way'!$D15="","",'True_Odds_Calculator_3-way'!O16/'True_Odds_Calculator_3-way'!B16-1)</f>
        <v>8.0639419907712604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2.5498891352549791E-2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1.0290673628043423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31.124217776459936</v>
      </c>
      <c r="I16" s="6">
        <f>IF('Log_working_3-way'!$D16="","",'True_Odds_Calculator_3-way'!O17/'True_Odds_Calculator_3-way'!B17-1)</f>
        <v>5.5958171752936545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2.8179503395020733E-2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1.028114993203243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22.578303944415925</v>
      </c>
      <c r="I17" s="6">
        <f>IF('Log_working_3-way'!$D17="","",'True_Odds_Calculator_3-way'!O18/'True_Odds_Calculator_3-way'!B18-1)</f>
        <v>6.3738005695226949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2.9189536846460751E-2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1.0308141656521721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2.9944714530259593</v>
      </c>
      <c r="I18" s="6">
        <f>IF('Log_working_3-way'!$D18="","",'True_Odds_Calculator_3-way'!O19/'True_Odds_Calculator_3-way'!B19-1)</f>
        <v>5.3503790018805883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3.0022803724188307E-2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1.0418173804219288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10.625667168598333</v>
      </c>
      <c r="I19" s="6">
        <f>IF('Log_working_3-way'!$D19="","",'True_Odds_Calculator_3-way'!O20/'True_Odds_Calculator_3-way'!B20-1)</f>
        <v>5.8095614507397411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4.428327177201874E-2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1.041903328726473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13.604437110088854</v>
      </c>
      <c r="I20" s="6">
        <f>IF('Log_working_3-way'!$D20="","",'True_Odds_Calculator_3-way'!O21/'True_Odds_Calculator_3-way'!B21-1)</f>
        <v>6.8580339278559537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4.480501011292759E-2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1.0420066699468626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11.38484620094836</v>
      </c>
      <c r="I21" s="6">
        <f>IF('Log_working_3-way'!$D21="","",'True_Odds_Calculator_3-way'!O22/'True_Odds_Calculator_3-way'!B22-1)</f>
        <v>6.4266218743964831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4.4767827289903916E-2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1.0610369008235856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44.254380917958585</v>
      </c>
      <c r="I22" s="6">
        <f>IF('Log_working_3-way'!$D22="","",'True_Odds_Calculator_3-way'!O23/'True_Odds_Calculator_3-way'!B23-1)</f>
        <v>3.2348686944759519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5.1001576398438164E-2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1.0240521402268119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3.404519754658879</v>
      </c>
      <c r="I23" s="6">
        <f>IF('Log_working_3-way'!$D23="","",'True_Odds_Calculator_3-way'!O24/'True_Odds_Calculator_3-way'!B24-1)</f>
        <v>4.4608423838130227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2.343348811658208E-2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1.0234946626364174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3.8488722087544014</v>
      </c>
      <c r="I24" s="6">
        <f>IF('Log_working_3-way'!$D24="","",'True_Odds_Calculator_3-way'!O25/'True_Odds_Calculator_3-way'!B25-1)</f>
        <v>4.1188281142860674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2.2978672594141436E-2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1.0286310729965127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35.672109196467751</v>
      </c>
      <c r="I25" s="6">
        <f>IF('Log_working_3-way'!$D25="","",'True_Odds_Calculator_3-way'!O26/'True_Odds_Calculator_3-way'!B26-1)</f>
        <v>5.6770460598733017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2.6334439040068158E-2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1.0223067812123841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21.806164438901313</v>
      </c>
      <c r="I26" s="6">
        <f>IF('Log_working_3-way'!$D26="","",'True_Odds_Calculator_3-way'!O27/'True_Odds_Calculator_3-way'!B27-1)</f>
        <v>6.7980572316582242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2.3309621908714773E-2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1.0588385278749848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68.61737831298835</v>
      </c>
      <c r="I27" s="6">
        <f>IF('Log_working_3-way'!$D27="","",'True_Odds_Calculator_3-way'!O28/'True_Odds_Calculator_3-way'!B28-1)</f>
        <v>0.54927571019425159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3.1616597988972206E-2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1.0265373425806801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10.481400886872484</v>
      </c>
      <c r="I28" s="6">
        <f>IF('Log_working_3-way'!$D28="","",'True_Odds_Calculator_3-way'!O29/'True_Odds_Calculator_3-way'!B29-1)</f>
        <v>6.8024581571254794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2.8535156366829906E-2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1.0263983058531883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13.273410468218545</v>
      </c>
      <c r="I29" s="6">
        <f>IF('Log_working_3-way'!$D29="","",'True_Odds_Calculator_3-way'!O30/'True_Odds_Calculator_3-way'!B30-1)</f>
        <v>7.0751355339344677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2.846905763531038E-2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1.0279756844935533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27.420606137549409</v>
      </c>
      <c r="I30" s="6">
        <f>IF('Log_working_3-way'!$D30="","",'True_Odds_Calculator_3-way'!O31/'True_Odds_Calculator_3-way'!B31-1)</f>
        <v>5.56228871686712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2.8071233082622493E-2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1.0283360607335417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22.113759861788822</v>
      </c>
      <c r="I31" s="6">
        <f>IF('Log_working_3-way'!$D31="","",'True_Odds_Calculator_3-way'!O32/'True_Odds_Calculator_3-way'!B32-1)</f>
        <v>5.4856930218648374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2.9488929845487899E-2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1.0207132488834809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9.4465184569617406</v>
      </c>
      <c r="I32" s="6">
        <f>IF('Log_working_3-way'!$D32="","",'True_Odds_Calculator_3-way'!O33/'True_Odds_Calculator_3-way'!B33-1)</f>
        <v>7.0771089496306452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2.2316972766117882E-2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1.0251875234156254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8.5666589615896385</v>
      </c>
      <c r="I33" s="6">
        <f>IF('Log_working_3-way'!$D33="","",'True_Odds_Calculator_3-way'!O34/'True_Odds_Calculator_3-way'!B34-1)</f>
        <v>8.8737553510317149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2.7207878400116847E-2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1.0380345400807927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41.466519380399703</v>
      </c>
      <c r="I34" s="6">
        <f>IF('Log_working_3-way'!$D34="","",'True_Odds_Calculator_3-way'!O35/'True_Odds_Calculator_3-way'!B35-1)</f>
        <v>4.4630650266726866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3.276007024479588E-2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1.0277303356551371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5.6603506420967822</v>
      </c>
      <c r="I35" s="6">
        <f>IF('Log_working_3-way'!$D35="","",'True_Odds_Calculator_3-way'!O36/'True_Odds_Calculator_3-way'!B36-1)</f>
        <v>6.7120016433035588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2.8907138760995821E-2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1.0265760537489297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8.8614037412179325</v>
      </c>
      <c r="I36" s="6">
        <f>IF('Log_working_3-way'!$D36="","",'True_Odds_Calculator_3-way'!O37/'True_Odds_Calculator_3-way'!B37-1)</f>
        <v>7.1688297691167691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2.8494477270276652E-2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1.0265548370842268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8.9864453773633066</v>
      </c>
      <c r="I37" s="6">
        <f>IF('Log_working_3-way'!$D37="","",'True_Odds_Calculator_3-way'!O38/'True_Odds_Calculator_3-way'!B38-1)</f>
        <v>8.6131535423248042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2.8679016719426631E-2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1.0264174424364783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8.2638970049438356</v>
      </c>
      <c r="I38" s="6">
        <f>IF('Log_working_3-way'!$D38="","",'True_Odds_Calculator_3-way'!O39/'True_Odds_Calculator_3-way'!B39-1)</f>
        <v>7.4125160206832561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2.8291537261082578E-2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1.0261231920855931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15.608928581512977</v>
      </c>
      <c r="I39" s="6">
        <f>IF('Log_working_3-way'!$D39="","",'True_Odds_Calculator_3-way'!O40/'True_Odds_Calculator_3-way'!B40-1)</f>
        <v>8.6795200812798026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2.8081751349869677E-2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1.0289507636335053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24.541514568700943</v>
      </c>
      <c r="I40" s="6">
        <f>IF('Log_working_3-way'!$D40="","",'True_Odds_Calculator_3-way'!O41/'True_Odds_Calculator_3-way'!B41-1)</f>
        <v>6.4524910910356228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2.9636976547038563E-2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1.0437808473621168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4.6952693303386255</v>
      </c>
      <c r="I41" s="6">
        <f>IF('Log_working_3-way'!$D41="","",'True_Odds_Calculator_3-way'!O42/'True_Odds_Calculator_3-way'!B42-1)</f>
        <v>6.6396850715784312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4.4523029756511789E-2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1.0410974506012214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18.099196545669233</v>
      </c>
      <c r="I42" s="6">
        <f>IF('Log_working_3-way'!$D42="","",'True_Odds_Calculator_3-way'!O43/'True_Odds_Calculator_3-way'!B43-1)</f>
        <v>7.6943069193233757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4.3491378871360231E-2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1.0455358455361445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23.873103534948022</v>
      </c>
      <c r="I43" s="6">
        <f>IF('Log_working_3-way'!$D43="","",'True_Odds_Calculator_3-way'!O44/'True_Odds_Calculator_3-way'!B44-1)</f>
        <v>6.8002052685596999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4.6544933762978857E-2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1.0578581394397557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1.4987944847763641</v>
      </c>
      <c r="I44" s="6">
        <f>IF('Log_working_3-way'!$D44="","",'True_Odds_Calculator_3-way'!O45/'True_Odds_Calculator_3-way'!B45-1)</f>
        <v>4.4705218479318951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5.1233357122843159E-2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1.0466672095210547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25.451964322189696</v>
      </c>
      <c r="I45" s="6">
        <f>IF('Log_working_3-way'!$D45="","",'True_Odds_Calculator_3-way'!O46/'True_Odds_Calculator_3-way'!B46-1)</f>
        <v>5.9752805845949446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4.7212626159994553E-2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1.053298019383641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2.0156758735549132</v>
      </c>
      <c r="I46" s="6">
        <f>IF('Log_working_3-way'!$D46="","",'True_Odds_Calculator_3-way'!O47/'True_Odds_Calculator_3-way'!B47-1)</f>
        <v>5.9200538401136136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4.9887360590456398E-2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1.043154892258221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7.5740580228072218</v>
      </c>
      <c r="I47" s="6">
        <f>IF('Log_working_3-way'!$D47="","",'True_Odds_Calculator_3-way'!O48/'True_Odds_Calculator_3-way'!B48-1)</f>
        <v>7.13001059755954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4.549184165461817E-2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1.0404160595225642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12.048824856322712</v>
      </c>
      <c r="I48" s="6">
        <f>IF('Log_working_3-way'!$D48="","",'True_Odds_Calculator_3-way'!O49/'True_Odds_Calculator_3-way'!B49-1)</f>
        <v>8.4173479650671315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4.3494144186261519E-2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1.0477619741499731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27.1927818763887</v>
      </c>
      <c r="I49" s="6">
        <f>IF('Log_working_3-way'!$D49="","",'True_Odds_Calculator_3-way'!O50/'True_Odds_Calculator_3-way'!B50-1)</f>
        <v>5.7875187428054469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4.7674618747633346E-2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1.0428564610366744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17.080943848329813</v>
      </c>
      <c r="I50" s="6">
        <f>IF('Log_working_3-way'!$D50="","",'True_Odds_Calculator_3-way'!O51/'True_Odds_Calculator_3-way'!B51-1)</f>
        <v>7.2256080492655439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4.5498058120779117E-2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1.0527669337111492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35.347424648980599</v>
      </c>
      <c r="I51" s="6">
        <f>IF('Log_working_3-way'!$D51="","",'True_Odds_Calculator_3-way'!O52/'True_Odds_Calculator_3-way'!B52-1)</f>
        <v>5.9678729911457031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4.8325925067618458E-2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1.0673714309524276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47.451053591447618</v>
      </c>
      <c r="I52" s="6">
        <f>IF('Log_working_3-way'!$D52="","",'True_Odds_Calculator_3-way'!O53/'True_Odds_Calculator_3-way'!B53-1)</f>
        <v>3.7955594010472069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5.3029900928123874E-2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1.0409180924335548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15.633806132658467</v>
      </c>
      <c r="I53" s="6">
        <f>IF('Log_working_3-way'!$D53="","",'True_Odds_Calculator_3-way'!O54/'True_Odds_Calculator_3-way'!B54-1)</f>
        <v>8.6559056008176132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4.3724507346798447E-2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1.0416604485821928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12.226667571667004</v>
      </c>
      <c r="I54" s="6">
        <f>IF('Log_working_3-way'!$D54="","",'True_Odds_Calculator_3-way'!O55/'True_Odds_Calculator_3-way'!B55-1)</f>
        <v>8.7072385507870091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4.4828478553542883E-2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1.0414779851570053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11.479808189933442</v>
      </c>
      <c r="I55" s="6">
        <f>IF('Log_working_3-way'!$D55="","",'True_Odds_Calculator_3-way'!O56/'True_Odds_Calculator_3-way'!B56-1)</f>
        <v>6.7723655051939771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4.4317489727186743E-2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1.041852517412555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14.070439131356077</v>
      </c>
      <c r="I56" s="6">
        <f>IF('Log_working_3-way'!$D56="","",'True_Odds_Calculator_3-way'!O57/'True_Odds_Calculator_3-way'!B57-1)</f>
        <v>8.3460270175550377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4.4895866624054426E-2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1.0419880261936245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15.477919426138687</v>
      </c>
      <c r="I57" s="6">
        <f>IF('Log_working_3-way'!$D57="","",'True_Odds_Calculator_3-way'!O58/'True_Odds_Calculator_3-way'!B58-1)</f>
        <v>8.4049197451829407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4.4873079363082491E-2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1.0543493003771847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33.951363339863114</v>
      </c>
      <c r="I58" s="6">
        <f>IF('Log_working_3-way'!$D58="","",'True_Odds_Calculator_3-way'!O59/'True_Odds_Calculator_3-way'!B59-1)</f>
        <v>5.1924124513729515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5.0915967560044573E-2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1.0406227035804061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13.73549170879404</v>
      </c>
      <c r="I59" s="6">
        <f>IF('Log_working_3-way'!$D59="","",'True_Odds_Calculator_3-way'!O60/'True_Odds_Calculator_3-way'!B60-1)</f>
        <v>9.3001918663190786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4.3650310673370107E-2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1.0454205498066047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5.5148751582325399</v>
      </c>
      <c r="I60" s="6">
        <f>IF('Log_working_3-way'!$D60="","",'True_Odds_Calculator_3-way'!O61/'True_Odds_Calculator_3-way'!B61-1)</f>
        <v>6.0953123275543897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4.6396682597335648E-2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1.054716571743493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39.225167958831065</v>
      </c>
      <c r="I61" s="6">
        <f>IF('Log_working_3-way'!$D61="","",'True_Odds_Calculator_3-way'!O62/'True_Odds_Calculator_3-way'!B62-1)</f>
        <v>4.8160651322154404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4.8239913488140385E-2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1.0421900822627663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16.036761541785918</v>
      </c>
      <c r="I62" s="6">
        <f>IF('Log_working_3-way'!$D62="","",'True_Odds_Calculator_3-way'!O63/'True_Odds_Calculator_3-way'!B63-1)</f>
        <v>8.345096279693097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4.4999934481222192E-2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1.0750586629242254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26.791467663225802</v>
      </c>
      <c r="I63" s="6">
        <f>IF('Log_working_3-way'!$D63="","",'True_Odds_Calculator_3-way'!O64/'True_Odds_Calculator_3-way'!B64-1)</f>
        <v>5.7984547887053965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7.4450316464850674E-2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1.0528640789717603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17.061986209224894</v>
      </c>
      <c r="I64" s="6">
        <f>IF('Log_working_3-way'!$D64="","",'True_Odds_Calculator_3-way'!O65/'True_Odds_Calculator_3-way'!B65-1)</f>
        <v>6.3085541573916855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5.5755928812846411E-2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1.0512902259636332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14.168658050881898</v>
      </c>
      <c r="I65" s="6">
        <f>IF('Log_working_3-way'!$D65="","",'True_Odds_Calculator_3-way'!O66/'True_Odds_Calculator_3-way'!B66-1)</f>
        <v>8.8651522183154903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5.4806558782552806E-2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1.0545243456165894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6.5145555263849593</v>
      </c>
      <c r="I66" s="6">
        <f>IF('Log_working_3-way'!$D66="","",'True_Odds_Calculator_3-way'!O67/'True_Odds_Calculator_3-way'!B67-1)</f>
        <v>5.9930134999162954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5.5941834093923282E-2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1.0763845484946482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43.714558937381824</v>
      </c>
      <c r="I67" s="6">
        <f>IF('Log_working_3-way'!$D67="","",'True_Odds_Calculator_3-way'!O68/'True_Odds_Calculator_3-way'!B68-1)</f>
        <v>3.7689087820512368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6.368992144854202E-2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1.0520778495268757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11.438859339662002</v>
      </c>
      <c r="I68" s="6">
        <f>IF('Log_working_3-way'!$D68="","",'True_Odds_Calculator_3-way'!O69/'True_Odds_Calculator_3-way'!B69-1)</f>
        <v>6.8693664847153659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5.5361578215197715E-2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1.0580591296548609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4.1849901607297237</v>
      </c>
      <c r="I69" s="6">
        <f>IF('Log_working_3-way'!$D69="","",'True_Odds_Calculator_3-way'!O70/'True_Odds_Calculator_3-way'!B70-1)</f>
        <v>6.4176656624664741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5.7782343158218286E-2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1.0560825288982536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23.371243808849183</v>
      </c>
      <c r="I70" s="6">
        <f>IF('Log_working_3-way'!$D70="","",'True_Odds_Calculator_3-way'!O71/'True_Odds_Calculator_3-way'!B71-1)</f>
        <v>7.133947944871716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5.7279601573035244E-2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1.065042062120507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34.056786032549837</v>
      </c>
      <c r="I71" s="6">
        <f>IF('Log_working_3-way'!$D71="","",'True_Odds_Calculator_3-way'!O72/'True_Odds_Calculator_3-way'!B72-1)</f>
        <v>5.4614958274955487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6.0572119097214161E-2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1.0559858614494686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23.623670973075374</v>
      </c>
      <c r="I72" s="6">
        <f>IF('Log_working_3-way'!$D72="","",'True_Odds_Calculator_3-way'!O73/'True_Odds_Calculator_3-way'!B73-1)</f>
        <v>6.5059943987436126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5.7146211867643792E-2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1.0897187155427601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53.784975506824757</v>
      </c>
      <c r="I73" s="6">
        <f>IF('Log_working_3-way'!$D73="","",'True_Odds_Calculator_3-way'!O74/'True_Odds_Calculator_3-way'!B74-1)</f>
        <v>2.8997887211046067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6.3643123893917686E-2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1.0245514996804648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32.023831830868524</v>
      </c>
      <c r="I74" s="6">
        <f>IF('Log_working_3-way'!$D74="","",'True_Odds_Calculator_3-way'!O75/'True_Odds_Calculator_3-way'!B75-1)</f>
        <v>5.8375538260716002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2.3565506815537818E-2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1.0200124999318232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9.7307722473420561</v>
      </c>
      <c r="I75" s="6">
        <f>IF('Log_working_3-way'!$D75="","",'True_Odds_Calculator_3-way'!O76/'True_Odds_Calculator_3-way'!B76-1)</f>
        <v>9.8021914995042572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2.1774680503932498E-2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1.0424115338219095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8.9579566745021619</v>
      </c>
      <c r="I76" s="6">
        <f>IF('Log_working_3-way'!$D76="","",'True_Odds_Calculator_3-way'!O77/'True_Odds_Calculator_3-way'!B77-1)</f>
        <v>6.8119153993441461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4.4976153582999778E-2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1.0408487774801227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13.617586652042183</v>
      </c>
      <c r="I77" s="6">
        <f>IF('Log_working_3-way'!$D77="","",'True_Odds_Calculator_3-way'!O78/'True_Odds_Calculator_3-way'!B78-1)</f>
        <v>10.312787506385568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4.3865134903663172E-2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1.0459578092534145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25.202437638645677</v>
      </c>
      <c r="I78" s="6">
        <f>IF('Log_working_3-way'!$D78="","",'True_Odds_Calculator_3-way'!O79/'True_Odds_Calculator_3-way'!B79-1)</f>
        <v>8.3348742919475871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4.6144243037529176E-2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1.0402266762324088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14.971508055531991</v>
      </c>
      <c r="I79" s="6">
        <f>IF('Log_working_3-way'!$D79="","",'True_Odds_Calculator_3-way'!O80/'True_Odds_Calculator_3-way'!B80-1)</f>
        <v>8.7234144491998453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4.3090299088271777E-2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1.0398711415142632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10.479198575109091</v>
      </c>
      <c r="I80" s="6">
        <f>IF('Log_working_3-way'!$D80="","",'True_Odds_Calculator_3-way'!O81/'True_Odds_Calculator_3-way'!B81-1)</f>
        <v>10.971108943696217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4.3020263388887425E-2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1.0413260090956671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9.2253677647812253</v>
      </c>
      <c r="I81" s="6">
        <f>IF('Log_working_3-way'!$D81="","",'True_Odds_Calculator_3-way'!O82/'True_Odds_Calculator_3-way'!B82-1)</f>
        <v>9.4288526835392474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4.4427288146051236E-2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1.0451106100126806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24.146445603001965</v>
      </c>
      <c r="I82" s="6">
        <f>IF('Log_working_3-way'!$D82="","",'True_Odds_Calculator_3-way'!O83/'True_Odds_Calculator_3-way'!B83-1)</f>
        <v>7.997267436242895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4.5813322969584291E-2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1.0430671331135826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20.293555534332789</v>
      </c>
      <c r="I83" s="6">
        <f>IF('Log_working_3-way'!$D83="","",'True_Odds_Calculator_3-way'!O84/'True_Odds_Calculator_3-way'!B84-1)</f>
        <v>8.6449237584787415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4.4912906371189276E-2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1.0517942533763081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31.973765570101037</v>
      </c>
      <c r="I84" s="6">
        <f>IF('Log_working_3-way'!$D84="","",'True_Odds_Calculator_3-way'!O85/'True_Odds_Calculator_3-way'!B85-1)</f>
        <v>5.8493400008331822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4.9382001913148565E-2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1.0472701799271826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25.738210246765444</v>
      </c>
      <c r="I85" s="6">
        <f>IF('Log_working_3-way'!$D85="","",'True_Odds_Calculator_3-way'!O86/'True_Odds_Calculator_3-way'!B86-1)</f>
        <v>8.9387680356369223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4.6993674261819551E-2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1.0553344166301577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22.421827039669825</v>
      </c>
      <c r="I86" s="6">
        <f>IF('Log_working_3-way'!$D86="","",'True_Odds_Calculator_3-way'!O87/'True_Odds_Calculator_3-way'!B87-1)</f>
        <v>7.9038469102120956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5.6786156593866544E-2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1.0648258735717757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34.077439158786561</v>
      </c>
      <c r="I87" s="6">
        <f>IF('Log_working_3-way'!$D87="","",'True_Odds_Calculator_3-way'!O88/'True_Odds_Calculator_3-way'!B88-1)</f>
        <v>6.279651262459284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5.9947668442201785E-2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1.0511266147123288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11.006820905740724</v>
      </c>
      <c r="I88" s="6">
        <f>IF('Log_working_3-way'!$D88="","",'True_Odds_Calculator_3-way'!O89/'True_Odds_Calculator_3-way'!B89-1)</f>
        <v>8.8021172810268009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5.4773785047162793E-2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1.0569018198174218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21.709296929203916</v>
      </c>
      <c r="I89" s="6">
        <f>IF('Log_working_3-way'!$D89="","",'True_Odds_Calculator_3-way'!O90/'True_Odds_Calculator_3-way'!B90-1)</f>
        <v>9.9337556227237513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5.8122565654963543E-2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1.0303327444916524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44.125137761838843</v>
      </c>
      <c r="I90" s="6">
        <f>IF('Log_working_3-way'!$D90="","",'True_Odds_Calculator_3-way'!O91/'True_Odds_Calculator_3-way'!B91-1)</f>
        <v>3.4520650791492056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2.5526269887172104E-2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1.02672745806206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40.733964988872472</v>
      </c>
      <c r="I91" s="6">
        <f>IF('Log_working_3-way'!$D91="","",'True_Odds_Calculator_3-way'!O92/'True_Odds_Calculator_3-way'!B92-1)</f>
        <v>3.422591156290248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2.3593433091154248E-2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1.0242004039712853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1.916791568079435</v>
      </c>
      <c r="I92" s="6">
        <f>IF('Log_working_3-way'!$D92="","",'True_Odds_Calculator_3-way'!O93/'True_Odds_Calculator_3-way'!B93-1)</f>
        <v>4.8169430224540033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2.2674616760298694E-2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1.0380147751049884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40.894103995677973</v>
      </c>
      <c r="I93" s="6">
        <f>IF('Log_working_3-way'!$D93="","",'True_Odds_Calculator_3-way'!O94/'True_Odds_Calculator_3-way'!B94-1)</f>
        <v>4.1625502227658355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3.3141763359339604E-2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1.0261795187790435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10.025158370633044</v>
      </c>
      <c r="I94" s="6">
        <f>IF('Log_working_3-way'!$D94="","",'True_Odds_Calculator_3-way'!O95/'True_Odds_Calculator_3-way'!B95-1)</f>
        <v>7.7177578500051141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2.8258397050225259E-2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1.02759691947461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20.024894756245459</v>
      </c>
      <c r="I95" s="6">
        <f>IF('Log_working_3-way'!$D95="","",'True_Odds_Calculator_3-way'!O96/'True_Odds_Calculator_3-way'!B96-1)</f>
        <v>8.9839308032076559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2.8938102015677813E-2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1.0289872179021116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25.628494740530915</v>
      </c>
      <c r="I96" s="6">
        <f>IF('Log_working_3-way'!$D96="","",'True_Odds_Calculator_3-way'!O97/'True_Odds_Calculator_3-way'!B97-1)</f>
        <v>6.6221399668048253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2.9405888553523329E-2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1.0260043138406534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17.717646797449515</v>
      </c>
      <c r="I97" s="6">
        <f>IF('Log_working_3-way'!$D97="","",'True_Odds_Calculator_3-way'!O98/'True_Odds_Calculator_3-way'!B98-1)</f>
        <v>7.5676386260213224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2.7730057091293947E-2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1.0281969432903959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21.670574631291405</v>
      </c>
      <c r="I98" s="6">
        <f>IF('Log_working_3-way'!$D98="","",'True_Odds_Calculator_3-way'!O99/'True_Odds_Calculator_3-way'!B99-1)</f>
        <v>5.7627728321036837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2.9429905889891694E-2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1.0321771984810821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32.972519537508688</v>
      </c>
      <c r="I99" s="6">
        <f>IF('Log_working_3-way'!$D99="","",'True_Odds_Calculator_3-way'!O100/'True_Odds_Calculator_3-way'!B100-1)</f>
        <v>5.3466953415452902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3.0620635184869016E-2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1.0253311012749948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13.398643830066506</v>
      </c>
      <c r="I100" s="6">
        <f>IF('Log_working_3-way'!$D100="","",'True_Odds_Calculator_3-way'!O101/'True_Odds_Calculator_3-way'!B101-1)</f>
        <v>7.7776814915139987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2.7381438340342346E-2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1.0251681341240013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12.758831956101233</v>
      </c>
      <c r="I101" s="6">
        <f>IF('Log_working_3-way'!$D101="","",'True_Odds_Calculator_3-way'!O102/'True_Odds_Calculator_3-way'!B102-1)</f>
        <v>7.4214525422655626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2.720035382574082E-2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1.0340007360147947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37.378307964474345</v>
      </c>
      <c r="I102" s="6">
        <f>IF('Log_working_3-way'!$D102="","",'True_Odds_Calculator_3-way'!O103/'True_Odds_Calculator_3-way'!B103-1)</f>
        <v>5.3463870830899589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3.0670694773241802E-2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1.0320663734243183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2.6442251905385605</v>
      </c>
      <c r="I103" s="6">
        <f>IF('Log_working_3-way'!$D103="","",'True_Odds_Calculator_3-way'!O104/'True_Odds_Calculator_3-way'!B104-1)</f>
        <v>4.828868838499826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3.0612465159450375E-2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1.0247228792351806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15.771523260091119</v>
      </c>
      <c r="I104" s="6">
        <f>IF('Log_working_3-way'!$D104="","",'True_Odds_Calculator_3-way'!O105/'True_Odds_Calculator_3-way'!B105-1)</f>
        <v>8.2223133014849914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2.6581434809562321E-2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1.0755716200501282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71.930628159921994</v>
      </c>
      <c r="I105" s="6">
        <f>IF('Log_working_3-way'!$D105="","",'True_Odds_Calculator_3-way'!O106/'True_Odds_Calculator_3-way'!B106-1)</f>
        <v>0.3255849740931851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3.6798511646872978E-2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1.0339036935794823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32.92123385670881</v>
      </c>
      <c r="I106" s="6">
        <f>IF('Log_working_3-way'!$D106="","",'True_Odds_Calculator_3-way'!O107/'True_Odds_Calculator_3-way'!B107-1)</f>
        <v>5.7093099735558193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3.2178835607210132E-2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1.0254726038831923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13.069232472781859</v>
      </c>
      <c r="I107" s="6">
        <f>IF('Log_working_3-way'!$D107="","",'True_Odds_Calculator_3-way'!O108/'True_Odds_Calculator_3-way'!B108-1)</f>
        <v>9.4612173169561782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2.7585807232519466E-2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1.0265601740895787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17.707704825881319</v>
      </c>
      <c r="I108" s="6">
        <f>IF('Log_working_3-way'!$D108="","",'True_Odds_Calculator_3-way'!O109/'True_Odds_Calculator_3-way'!B109-1)</f>
        <v>8.7390374906727075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2.8276231146448616E-2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1.062826144466483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30.138688331717216</v>
      </c>
      <c r="I109" s="6">
        <f>IF('Log_working_3-way'!$D109="","",'True_Odds_Calculator_3-way'!O110/'True_Odds_Calculator_3-way'!B110-1)</f>
        <v>6.1546033432072065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6.0721053131546299E-2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1.0640415401367671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30.844886508983567</v>
      </c>
      <c r="I110" s="6">
        <f>IF('Log_working_3-way'!$D110="","",'True_Odds_Calculator_3-way'!O111/'True_Odds_Calculator_3-way'!B111-1)</f>
        <v>6.1103967099517718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6.1459432597391617E-2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1.0579013290516137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26.621285596249404</v>
      </c>
      <c r="I111" s="6">
        <f>IF('Log_working_3-way'!$D111="","",'True_Odds_Calculator_3-way'!O112/'True_Odds_Calculator_3-way'!B112-1)</f>
        <v>6.095804087308208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5.7822145713356532E-2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1.0502158639301955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11.732045043439147</v>
      </c>
      <c r="I112" s="6">
        <f>IF('Log_working_3-way'!$D112="","",'True_Odds_Calculator_3-way'!O113/'True_Odds_Calculator_3-way'!B113-1)</f>
        <v>8.8741580129289925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5.3844515111291624E-2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1.0636885116346186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22.706674805945866</v>
      </c>
      <c r="I113" s="6">
        <f>IF('Log_working_3-way'!$D113="","",'True_Odds_Calculator_3-way'!O114/'True_Odds_Calculator_3-way'!B114-1)</f>
        <v>7.0264699308356597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6.5180493903054026E-2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1.0610158320063505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13.78846315386204</v>
      </c>
      <c r="I114" s="6">
        <f>IF('Log_working_3-way'!$D114="","",'True_Odds_Calculator_3-way'!O115/'True_Odds_Calculator_3-way'!B115-1)</f>
        <v>7.6237517366653353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6.4819203505334766E-2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1.0625633417191584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12.260153709093238</v>
      </c>
      <c r="I115" s="6">
        <f>IF('Log_working_3-way'!$D115="","",'True_Odds_Calculator_3-way'!O116/'True_Odds_Calculator_3-way'!B116-1)</f>
        <v>6.0040568234390488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6.5830560006573835E-2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1.1028108854999874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8.2994808670216287</v>
      </c>
      <c r="I116" s="6">
        <f>IF('Log_working_3-way'!$D116="","",'True_Odds_Calculator_3-way'!O117/'True_Odds_Calculator_3-way'!B117-1)</f>
        <v>6.6944866978839892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0.10466884745561744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1.061366686355057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9.5769603719036329</v>
      </c>
      <c r="I117" s="6">
        <f>IF('Log_working_3-way'!$D117="","",'True_Odds_Calculator_3-way'!O118/'True_Odds_Calculator_3-way'!B118-1)</f>
        <v>7.0304742387959571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6.4649353324794934E-2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1.1089158996728907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5.5588770375266003</v>
      </c>
      <c r="I118" s="6">
        <f>IF('Log_working_3-way'!$D118="","",'True_Odds_Calculator_3-way'!O119/'True_Odds_Calculator_3-way'!B119-1)</f>
        <v>6.9964781243108609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0.1077013671353293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1.06142422648004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6.018806314000483</v>
      </c>
      <c r="I119" s="6">
        <f>IF('Log_working_3-way'!$D119="","",'True_Odds_Calculator_3-way'!O120/'True_Odds_Calculator_3-way'!B120-1)</f>
        <v>8.011983423575888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6.3590797704891955E-2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1.0963666503999421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3.6290787419575414</v>
      </c>
      <c r="I120" s="6">
        <f>IF('Log_working_3-way'!$D120="","",'True_Odds_Calculator_3-way'!O121/'True_Odds_Calculator_3-way'!B121-1)</f>
        <v>5.5534710591963039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9.0901175477561491E-2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1.0619119614443271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12.464865388895486</v>
      </c>
      <c r="I121" s="6">
        <f>IF('Log_working_3-way'!$D121="","",'True_Odds_Calculator_3-way'!O122/'True_Odds_Calculator_3-way'!B122-1)</f>
        <v>6.9766700791716021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6.5589985288299513E-2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1.0226960886241478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22.021396240517785</v>
      </c>
      <c r="I122" s="6">
        <f>IF('Log_working_3-way'!$D122="","",'True_Odds_Calculator_3-way'!O123/'True_Odds_Calculator_3-way'!B123-1)</f>
        <v>7.8631874261740915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2.3608537125541673E-2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1.0207388391812831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11.563534618430914</v>
      </c>
      <c r="I123" s="6">
        <f>IF('Log_working_3-way'!$D123="","",'True_Odds_Calculator_3-way'!O124/'True_Odds_Calculator_3-way'!B124-1)</f>
        <v>8.6708802878968481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2.2538697523481588E-2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1.0222254428014257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25.251246152905171</v>
      </c>
      <c r="I124" s="6">
        <f>IF('Log_working_3-way'!$D124="","",'True_Odds_Calculator_3-way'!O125/'True_Odds_Calculator_3-way'!B125-1)</f>
        <v>6.545005153931827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2.2669862418197129E-2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1.0215254842735422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4.8184770474611822</v>
      </c>
      <c r="I125" s="6">
        <f>IF('Log_working_3-way'!$D125="","",'True_Odds_Calculator_3-way'!O126/'True_Odds_Calculator_3-way'!B126-1)</f>
        <v>7.2653291616940301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2.2404991491775439E-2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1.0373699829405205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17.665979486106625</v>
      </c>
      <c r="I126" s="6">
        <f>IF('Log_working_3-way'!$D126="","",'True_Odds_Calculator_3-way'!O127/'True_Odds_Calculator_3-way'!B127-1)</f>
        <v>7.2233786202557067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3.9674761437615613E-2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1.0364324908683189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17.849784627962791</v>
      </c>
      <c r="I127" s="6">
        <f>IF('Log_working_3-way'!$D127="","",'True_Odds_Calculator_3-way'!O128/'True_Odds_Calculator_3-way'!B128-1)</f>
        <v>7.7346820987972436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3.8667946120766183E-2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1.0386936280387311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20.799407598249452</v>
      </c>
      <c r="I128" s="6">
        <f>IF('Log_working_3-way'!$D128="","",'True_Odds_Calculator_3-way'!O129/'True_Odds_Calculator_3-way'!B129-1)</f>
        <v>9.0685358875881175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4.0199687044347288E-2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1.0347710283013003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10.782586707303498</v>
      </c>
      <c r="I129" s="6">
        <f>IF('Log_working_3-way'!$D129="","",'True_Odds_Calculator_3-way'!O130/'True_Odds_Calculator_3-way'!B130-1)</f>
        <v>9.7085384701177446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3.7593612061697312E-2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1.0477601741795302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36.426561553382236</v>
      </c>
      <c r="I130" s="6">
        <f>IF('Log_working_3-way'!$D130="","",'True_Odds_Calculator_3-way'!O131/'True_Odds_Calculator_3-way'!B131-1)</f>
        <v>4.7840371856551211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4.371062632308309E-2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1.0401820589245443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24.526197378346094</v>
      </c>
      <c r="I131" s="6">
        <f>IF('Log_working_3-way'!$D131="","",'True_Odds_Calculator_3-way'!O132/'True_Odds_Calculator_3-way'!B132-1)</f>
        <v>7.1184421015703911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4.0903375981936607E-2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1.0277210217543953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4.9293887632130184</v>
      </c>
      <c r="I132" s="6">
        <f>IF('Log_working_3-way'!$D132="","",'True_Odds_Calculator_3-way'!O133/'True_Odds_Calculator_3-way'!B133-1)</f>
        <v>5.4603570510018029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2.8205748433884015E-2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1.0261654959768864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15.747360773888229</v>
      </c>
      <c r="I133" s="6">
        <f>IF('Log_working_3-way'!$D133="","",'True_Odds_Calculator_3-way'!O134/'True_Odds_Calculator_3-way'!B134-1)</f>
        <v>6.675036778091485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2.8062549361856481E-2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1.0250905136971233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14.092045793572959</v>
      </c>
      <c r="I134" s="6">
        <f>IF('Log_working_3-way'!$D134="","",'True_Odds_Calculator_3-way'!O135/'True_Odds_Calculator_3-way'!B135-1)</f>
        <v>6.9031698315610512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2.7033128050988564E-2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1.0296624111774713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31.103314829467067</v>
      </c>
      <c r="I135" s="6">
        <f>IF('Log_working_3-way'!$D135="","",'True_Odds_Calculator_3-way'!O136/'True_Odds_Calculator_3-way'!B136-1)</f>
        <v>4.9550531796940547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2.8848966401342269E-2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1.0471502779679571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30.581119090251782</v>
      </c>
      <c r="I136" s="6">
        <f>IF('Log_working_3-way'!$D136="","",'True_Odds_Calculator_3-way'!O137/'True_Odds_Calculator_3-way'!B137-1)</f>
        <v>4.2687405584014577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4.5861047101062313E-2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1.0419457058545385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15.758915586565209</v>
      </c>
      <c r="I137" s="6">
        <f>IF('Log_working_3-way'!$D137="","",'True_Odds_Calculator_3-way'!O138/'True_Odds_Calculator_3-way'!B138-1)</f>
        <v>6.3864661822545621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4.4619875367910788E-2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1.0418616821898634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16.78699257965954</v>
      </c>
      <c r="I138" s="6">
        <f>IF('Log_working_3-way'!$D138="","",'True_Odds_Calculator_3-way'!O139/'True_Odds_Calculator_3-way'!B139-1)</f>
        <v>8.008309388832803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4.4531415273958208E-2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1.0545017286853775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38.175207070106602</v>
      </c>
      <c r="I139" s="6">
        <f>IF('Log_working_3-way'!$D139="","",'True_Odds_Calculator_3-way'!O140/'True_Odds_Calculator_3-way'!B140-1)</f>
        <v>4.3789351180489531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4.8913083514725564E-2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1.0325737321157702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46.632486058948913</v>
      </c>
      <c r="I140" s="6">
        <f>IF('Log_working_3-way'!$D140="","",'True_Odds_Calculator_3-way'!O141/'True_Odds_Calculator_3-way'!B141-1)</f>
        <v>2.6867958160587082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2.6655353317575958E-2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1.0217992335779997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9.435205454686983</v>
      </c>
      <c r="I141" s="6">
        <f>IF('Log_working_3-way'!$D141="","",'True_Odds_Calculator_3-way'!O142/'True_Odds_Calculator_3-way'!B142-1)</f>
        <v>6.7533100413018889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2.3425285802085138E-2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1.0220889150538077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6.7131381558015057</v>
      </c>
      <c r="I142" s="6">
        <f>IF('Log_working_3-way'!$D142="","",'True_Odds_Calculator_3-way'!O143/'True_Odds_Calculator_3-way'!B143-1)</f>
        <v>5.2022617827259827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2.2984123601609951E-2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1.0329063236024365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31.761406421782475</v>
      </c>
      <c r="I143" s="6">
        <f>IF('Log_working_3-way'!$D143="","",'True_Odds_Calculator_3-way'!O144/'True_Odds_Calculator_3-way'!B144-1)</f>
        <v>4.9974595157422632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3.1764470968488556E-2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1.0299884722601549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26.170068527571527</v>
      </c>
      <c r="I144" s="6">
        <f>IF('Log_working_3-way'!$D144="","",'True_Odds_Calculator_3-way'!O145/'True_Odds_Calculator_3-way'!B145-1)</f>
        <v>5.8649701354783161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3.0352093556098581E-2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1.0258500669978505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12.85422876293983</v>
      </c>
      <c r="I145" s="6">
        <f>IF('Log_working_3-way'!$D145="","",'True_Odds_Calculator_3-way'!O146/'True_Odds_Calculator_3-way'!B146-1)</f>
        <v>6.6337453795435781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2.7840905754335399E-2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1.0211381128513894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18.317995225651899</v>
      </c>
      <c r="I146" s="6">
        <f>IF('Log_working_3-way'!$D146="","",'True_Odds_Calculator_3-way'!O147/'True_Odds_Calculator_3-way'!B147-1)</f>
        <v>7.0292732268095239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2.252258523821582E-2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1.0224814040894916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29.878660423601755</v>
      </c>
      <c r="I147" s="6">
        <f>IF('Log_working_3-way'!$D147="","",'True_Odds_Calculator_3-way'!O148/'True_Odds_Calculator_3-way'!B148-1)</f>
        <v>5.4654573843775687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2.2119194069673886E-2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1.0384084408042527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40.884307279551741</v>
      </c>
      <c r="I148" s="6">
        <f>IF('Log_working_3-way'!$D148="","",'True_Odds_Calculator_3-way'!O149/'True_Odds_Calculator_3-way'!B149-1)</f>
        <v>4.4082626929495117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3.3383414641912523E-2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1.022128646299898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5.8788335165951855</v>
      </c>
      <c r="I149" s="6">
        <f>IF('Log_working_3-way'!$D149="","",'True_Odds_Calculator_3-way'!O150/'True_Odds_Calculator_3-way'!B150-1)</f>
        <v>5.2345789261309879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2.2827746965678131E-2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1.0207673651315994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18.154911380416777</v>
      </c>
      <c r="I150" s="6">
        <f>IF('Log_working_3-way'!$D150="","",'True_Odds_Calculator_3-way'!O151/'True_Odds_Calculator_3-way'!B151-1)</f>
        <v>8.3198088483669306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2.2122561441936917E-2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1.0210970145240827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13.91951948710247</v>
      </c>
      <c r="I151" s="6">
        <f>IF('Log_working_3-way'!$D151="","",'True_Odds_Calculator_3-way'!O152/'True_Odds_Calculator_3-way'!B152-1)</f>
        <v>6.4613536606540363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2.27399800436483E-2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1.0203005360848325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6.5112936599168449</v>
      </c>
      <c r="I152" s="6">
        <f>IF('Log_working_3-way'!$D152="","",'True_Odds_Calculator_3-way'!O153/'True_Odds_Calculator_3-way'!B153-1)</f>
        <v>7.4678140229586774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2.1576407758581606E-2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1.0365883851738578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56.719195194996438</v>
      </c>
      <c r="I153" s="6">
        <f>IF('Log_working_3-way'!$D153="","",'True_Odds_Calculator_3-way'!O154/'True_Odds_Calculator_3-way'!B154-1)</f>
        <v>2.121643872092831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2.516324826139571E-2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1.0232338253277014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4.1631938041674363</v>
      </c>
      <c r="I154" s="6">
        <f>IF('Log_working_3-way'!$D154="","",'True_Odds_Calculator_3-way'!O155/'True_Odds_Calculator_3-way'!B155-1)</f>
        <v>5.837751935791152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2.3535851122058027E-2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1.0206191634528814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19.035921589183438</v>
      </c>
      <c r="I155" s="6">
        <f>IF('Log_working_3-way'!$D155="","",'True_Odds_Calculator_3-way'!O156/'True_Odds_Calculator_3-way'!B156-1)</f>
        <v>7.3664584516373282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2.1894658850826421E-2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1.0654371832803482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2.158379944698039</v>
      </c>
      <c r="I156" s="6">
        <f>IF('Log_working_3-way'!$D156="","",'True_Odds_Calculator_3-way'!O157/'True_Odds_Calculator_3-way'!B157-1)</f>
        <v>7.1450138027128087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6.2063151846433406E-2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1.0529365724269832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18.402514364882887</v>
      </c>
      <c r="I157" s="6">
        <f>IF('Log_working_3-way'!$D157="","",'True_Odds_Calculator_3-way'!O158/'True_Odds_Calculator_3-way'!B158-1)</f>
        <v>10.666829228627208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5.5255049531004463E-2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1.0553168473865691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22.187903591161863</v>
      </c>
      <c r="I158" s="6">
        <f>IF('Log_working_3-way'!$D158="","",'True_Odds_Calculator_3-way'!O159/'True_Odds_Calculator_3-way'!B159-1)</f>
        <v>7.6359125796019445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5.690456831613222E-2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1.0211573177429925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11.380348539832392</v>
      </c>
      <c r="I159" s="6">
        <f>IF('Log_working_3-way'!$D159="","",'True_Odds_Calculator_3-way'!O160/'True_Odds_Calculator_3-way'!B160-1)</f>
        <v>7.9225609574000355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2.2950193396009233E-2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1.0189547761226421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12.441819403192598</v>
      </c>
      <c r="I160" s="6">
        <f>IF('Log_working_3-way'!$D160="","",'True_Odds_Calculator_3-way'!O161/'True_Odds_Calculator_3-way'!B161-1)</f>
        <v>6.8195013764622274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2.0503304900114427E-2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1.0549158360248563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66.346921109191683</v>
      </c>
      <c r="I161" s="6">
        <f>IF('Log_working_3-way'!$D161="","",'True_Odds_Calculator_3-way'!O162/'True_Odds_Calculator_3-way'!B162-1)</f>
        <v>0.81486984262017703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3.1145051632753606E-2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1.0206357416063208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12.618819942761823</v>
      </c>
      <c r="I162" s="6">
        <f>IF('Log_working_3-way'!$D162="","",'True_Odds_Calculator_3-way'!O163/'True_Odds_Calculator_3-way'!B163-1)</f>
        <v>7.1236296586544618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2.2329596723464462E-2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1.0219915139394669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3.7672140234611753</v>
      </c>
      <c r="I163" s="6">
        <f>IF('Log_working_3-way'!$D163="","",'True_Odds_Calculator_3-way'!O164/'True_Odds_Calculator_3-way'!B164-1)</f>
        <v>6.1074405340010918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2.220722446914225E-2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1.0324073421811468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30.665150136487714</v>
      </c>
      <c r="I164" s="6">
        <f>IF('Log_working_3-way'!$D164="","",'True_Odds_Calculator_3-way'!O165/'True_Odds_Calculator_3-way'!B165-1)</f>
        <v>7.0075408155794712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3.1198686371100237E-2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1.0278606673063153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23.551065581396859</v>
      </c>
      <c r="I165" s="6">
        <f>IF('Log_working_3-way'!$D165="","",'True_Odds_Calculator_3-way'!O166/'True_Odds_Calculator_3-way'!B166-1)</f>
        <v>8.2047029404865999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2.8545481860089872E-2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1.0264392256047483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16.760261264380603</v>
      </c>
      <c r="I166" s="6">
        <f>IF('Log_working_3-way'!$D166="","",'True_Odds_Calculator_3-way'!O167/'True_Odds_Calculator_3-way'!B167-1)</f>
        <v>7.3631966167510097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2.8297867007544442E-2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1.0309584301197958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2.3904016239738879</v>
      </c>
      <c r="I167" s="6">
        <f>IF('Log_working_3-way'!$D167="","",'True_Odds_Calculator_3-way'!O168/'True_Odds_Calculator_3-way'!B168-1)</f>
        <v>7.3946168237190815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3.048408435984018E-2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1.0249310096529189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7.6266390614216704</v>
      </c>
      <c r="I168" s="6">
        <f>IF('Log_working_3-way'!$D168="","",'True_Odds_Calculator_3-way'!O169/'True_Odds_Calculator_3-way'!B169-1)</f>
        <v>8.5108695652173871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2.6785714285714413E-2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1.0316007360393089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31.428713088121732</v>
      </c>
      <c r="I169" s="6">
        <f>IF('Log_working_3-way'!$D169="","",'True_Odds_Calculator_3-way'!O170/'True_Odds_Calculator_3-way'!B170-1)</f>
        <v>6.4063593450626914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3.0334114031745907E-2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1.0360053860489176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44.534321971708152</v>
      </c>
      <c r="I170" s="6">
        <f>IF('Log_working_3-way'!$D170="","",'True_Odds_Calculator_3-way'!O171/'True_Odds_Calculator_3-way'!B171-1)</f>
        <v>2.8824384285957239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3.0280344058617459E-2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1.0816115121048968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77.571276794456153</v>
      </c>
      <c r="I171" s="6">
        <f>IF('Log_working_3-way'!$D171="","",'True_Odds_Calculator_3-way'!O172/'True_Odds_Calculator_3-way'!B172-1)</f>
        <v>-0.1235960302548208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3.2976001353870243E-2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1.0344649199480906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35.02010856644867</v>
      </c>
      <c r="I172" s="6">
        <f>IF('Log_working_3-way'!$D172="","",'True_Odds_Calculator_3-way'!O173/'True_Odds_Calculator_3-way'!B173-1)</f>
        <v>4.6251812454823824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3.220815624945006E-2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1.0349145893687581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1.7826763528535619</v>
      </c>
      <c r="I173" s="6">
        <f>IF('Log_working_3-way'!$D173="","",'True_Odds_Calculator_3-way'!O174/'True_Odds_Calculator_3-way'!B174-1)</f>
        <v>5.023903075405781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3.2365016542557523E-2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1.0369199025301714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28.448079402574777</v>
      </c>
      <c r="I174" s="6">
        <f>IF('Log_working_3-way'!$D174="","",'True_Odds_Calculator_3-way'!O175/'True_Odds_Calculator_3-way'!B175-1)</f>
        <v>6.1239110446283673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3.6539543333165003E-2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1.0256793637696053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17.08256646690079</v>
      </c>
      <c r="I175" s="6">
        <f>IF('Log_working_3-way'!$D175="","",'True_Odds_Calculator_3-way'!O176/'True_Odds_Calculator_3-way'!B176-1)</f>
        <v>8.0466617481639311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2.7457721043481653E-2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1.0427332627930905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52.991064223534082</v>
      </c>
      <c r="I176" s="6">
        <f>IF('Log_working_3-way'!$D176="","",'True_Odds_Calculator_3-way'!O177/'True_Odds_Calculator_3-way'!B177-1)</f>
        <v>2.3618854634089592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3.1498296998881958E-2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1.0363110862334981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3.8700697090089013</v>
      </c>
      <c r="I177" s="6">
        <f>IF('Log_working_3-way'!$D177="","",'True_Odds_Calculator_3-way'!O178/'True_Odds_Calculator_3-way'!B178-1)</f>
        <v>7.4917147648256801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3.6918923693879169E-2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1.0363771689473855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0.36036900795378313</v>
      </c>
      <c r="I178" s="6">
        <f>IF('Log_working_3-way'!$D178="","",'True_Odds_Calculator_3-way'!O179/'True_Odds_Calculator_3-way'!B179-1)</f>
        <v>3.3599965926825979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2.9508301346632626E-2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1.0472681386127614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-0.3635224651724247</v>
      </c>
      <c r="I179" s="6">
        <f>IF('Log_working_3-way'!$D179="","",'True_Odds_Calculator_3-way'!O180/'True_Odds_Calculator_3-way'!B180-1)</f>
        <v>1.7842573542772171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3.177880257121668E-2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1.021550142803576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20.152252355110114</v>
      </c>
      <c r="I180" s="6">
        <f>IF('Log_working_3-way'!$D180="","",'True_Odds_Calculator_3-way'!O181/'True_Odds_Calculator_3-way'!B181-1)</f>
        <v>7.0737454181114163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2.2742871179117996E-2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1.0223184508619692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3.0083721779679955</v>
      </c>
      <c r="I181" s="6">
        <f>IF('Log_working_3-way'!$D181="","",'True_Odds_Calculator_3-way'!O182/'True_Odds_Calculator_3-way'!B182-1)</f>
        <v>6.6323079243984111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2.2299299276658857E-2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1.0214465331021465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18.838415593316281</v>
      </c>
      <c r="I182" s="6">
        <f>IF('Log_working_3-way'!$D182="","",'True_Odds_Calculator_3-way'!O183/'True_Odds_Calculator_3-way'!B183-1)</f>
        <v>6.8020083157856917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2.2791398620433112E-2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1.02266606487593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19.933862907811967</v>
      </c>
      <c r="I183" s="6">
        <f>IF('Log_working_3-way'!$D183="","",'True_Odds_Calculator_3-way'!O184/'True_Odds_Calculator_3-way'!B184-1)</f>
        <v>8.4786571153897494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2.3866001317232932E-2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1.0207917847520107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19.215542448712277</v>
      </c>
      <c r="I184" s="6">
        <f>IF('Log_working_3-way'!$D184="","",'True_Odds_Calculator_3-way'!O185/'True_Odds_Calculator_3-way'!B185-1)</f>
        <v>6.0325543525625456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2.2043166895553412E-2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1.0404956666313931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24.522491029432356</v>
      </c>
      <c r="I185" s="6">
        <f>IF('Log_working_3-way'!$D185="","",'True_Odds_Calculator_3-way'!O186/'True_Odds_Calculator_3-way'!B186-1)</f>
        <v>7.9831988738669217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4.1054534859509939E-2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1.0360090382409157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11.27740956639783</v>
      </c>
      <c r="I186" s="6">
        <f>IF('Log_working_3-way'!$D186="","",'True_Odds_Calculator_3-way'!O187/'True_Odds_Calculator_3-way'!B187-1)</f>
        <v>9.6949878889509975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3.8908246225319409E-2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1.0365342856447419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17.197734065773144</v>
      </c>
      <c r="I187" s="6">
        <f>IF('Log_working_3-way'!$D187="","",'True_Odds_Calculator_3-way'!O188/'True_Odds_Calculator_3-way'!B188-1)</f>
        <v>9.4854658266553287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3.8788214735708149E-2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1.0263999095797947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20.047978783919103</v>
      </c>
      <c r="I188" s="6">
        <f>IF('Log_working_3-way'!$D188="","",'True_Odds_Calculator_3-way'!O189/'True_Odds_Calculator_3-way'!B189-1)</f>
        <v>7.5669753126879744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2.7809630922788431E-2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1.0357353785722527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26.311455839673602</v>
      </c>
      <c r="I189" s="6">
        <f>IF('Log_working_3-way'!$D189="","",'True_Odds_Calculator_3-way'!O190/'True_Odds_Calculator_3-way'!B190-1)</f>
        <v>6.7466001267759452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3.5951564473570841E-2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1.0247264372447351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10.908331427901137</v>
      </c>
      <c r="I190" s="6">
        <f>IF('Log_working_3-way'!$D190="","",'True_Odds_Calculator_3-way'!O191/'True_Odds_Calculator_3-way'!B191-1)</f>
        <v>6.8168822274201828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2.6637256032094436E-2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1.0277321986127768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22.355939870291067</v>
      </c>
      <c r="I191" s="6">
        <f>IF('Log_working_3-way'!$D191="","",'True_Odds_Calculator_3-way'!O192/'True_Odds_Calculator_3-way'!B192-1)</f>
        <v>6.6693346297976346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2.8826913598753556E-2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1.0454725500365236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5.9783271709937553</v>
      </c>
      <c r="I192" s="6">
        <f>IF('Log_working_3-way'!$D192="","",'True_Odds_Calculator_3-way'!O193/'True_Odds_Calculator_3-way'!B193-1)</f>
        <v>6.1708237170879734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4.6755435824066494E-2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1.0366311149206542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15.430606610900625</v>
      </c>
      <c r="I193" s="6">
        <f>IF('Log_working_3-way'!$D193="","",'True_Odds_Calculator_3-way'!O194/'True_Odds_Calculator_3-way'!B194-1)</f>
        <v>8.5755957921840622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3.9239559956259162E-2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1.035701178831939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30.924355803258258</v>
      </c>
      <c r="I194" s="6">
        <f>IF('Log_working_3-way'!$D194="","",'True_Odds_Calculator_3-way'!O195/'True_Odds_Calculator_3-way'!B195-1)</f>
        <v>5.5890543687628025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3.4616406479940132E-2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1.0307848781031119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11.432672749233777</v>
      </c>
      <c r="I195" s="6">
        <f>IF('Log_working_3-way'!$D195="","",'True_Odds_Calculator_3-way'!O196/'True_Odds_Calculator_3-way'!B196-1)</f>
        <v>8.6916728035682027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3.3301574338732376E-2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1.0312623692818643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6.992802670035819</v>
      </c>
      <c r="I196" s="6">
        <f>IF('Log_working_3-way'!$D196="","",'True_Odds_Calculator_3-way'!O197/'True_Odds_Calculator_3-way'!B197-1)</f>
        <v>7.324321037418132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3.3100141586695164E-2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1.0301941377566168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15.539166589859391</v>
      </c>
      <c r="I197" s="6">
        <f>IF('Log_working_3-way'!$D197="","",'True_Odds_Calculator_3-way'!O198/'True_Odds_Calculator_3-way'!B198-1)</f>
        <v>8.2840892960588661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3.2418186935496252E-2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1.0305305170871442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11.801125373659222</v>
      </c>
      <c r="I198" s="6">
        <f>IF('Log_working_3-way'!$D198="","",'True_Odds_Calculator_3-way'!O199/'True_Odds_Calculator_3-way'!B199-1)</f>
        <v>7.8896703983744594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3.2967032967033072E-2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1.0441164396451799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5.5903879192198183</v>
      </c>
      <c r="I199" s="6">
        <f>IF('Log_working_3-way'!$D199="","",'True_Odds_Calculator_3-way'!O200/'True_Odds_Calculator_3-way'!B200-1)</f>
        <v>6.3816921353539193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4.5295474429332572E-2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1.0472581150939206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4.9333164782854713</v>
      </c>
      <c r="I200" s="6">
        <f>IF('Log_working_3-way'!$D200="","",'True_Odds_Calculator_3-way'!O201/'True_Odds_Calculator_3-way'!B201-1)</f>
        <v>6.6566156780391648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4.8126595109434511E-2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1.0429882516905642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18.409684245435095</v>
      </c>
      <c r="I201" s="6">
        <f>IF('Log_working_3-way'!$D201="","",'True_Odds_Calculator_3-way'!O202/'True_Odds_Calculator_3-way'!B202-1)</f>
        <v>8.0009680299599495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4.5383354748464999E-2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1.0690245969021881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-2.7551838048597288E-2</v>
      </c>
      <c r="I202" s="6">
        <f>IF('Log_working_3-way'!$D202="","",'True_Odds_Calculator_3-way'!O203/'True_Odds_Calculator_3-way'!B203-1)</f>
        <v>2.256434286915002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4.9211763185038393E-2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1.0408365240832513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9.165015101475813</v>
      </c>
      <c r="I203" s="6">
        <f>IF('Log_working_3-way'!$D203="","",'True_Odds_Calculator_3-way'!O204/'True_Odds_Calculator_3-way'!B204-1)</f>
        <v>8.5942407897271451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4.3795020928144135E-2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1.0451641775754807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23.628742877682413</v>
      </c>
      <c r="I204" s="6">
        <f>IF('Log_working_3-way'!$D204="","",'True_Odds_Calculator_3-way'!O205/'True_Odds_Calculator_3-way'!B205-1)</f>
        <v>7.0303875852970101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4.6225504567210196E-2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1.0527294551724471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31.941661441680502</v>
      </c>
      <c r="I205" s="6">
        <f>IF('Log_working_3-way'!$D205="","",'True_Odds_Calculator_3-way'!O206/'True_Odds_Calculator_3-way'!B206-1)</f>
        <v>5.4227627975346016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5.0404703655477556E-2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1.0528433236405839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33.56804142108458</v>
      </c>
      <c r="I206" s="6">
        <f>IF('Log_working_3-way'!$D206="","",'True_Odds_Calculator_3-way'!O207/'True_Odds_Calculator_3-way'!B207-1)</f>
        <v>4.9238247859118198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4.9805999137906287E-2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1.0487502307742183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28.785711899664332</v>
      </c>
      <c r="I207" s="6">
        <f>IF('Log_working_3-way'!$D207="","",'True_Odds_Calculator_3-way'!O208/'True_Odds_Calculator_3-way'!B208-1)</f>
        <v>6.5728148778190434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4.781823839021504E-2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1.0410095191061224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10.388070398980647</v>
      </c>
      <c r="I208" s="6">
        <f>IF('Log_working_3-way'!$D208="","",'True_Odds_Calculator_3-way'!O209/'True_Odds_Calculator_3-way'!B209-1)</f>
        <v>8.8386826158188718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4.4128285507595955E-2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1.0415800237486508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9.0260113209014143</v>
      </c>
      <c r="I209" s="6">
        <f>IF('Log_working_3-way'!$D209="","",'True_Odds_Calculator_3-way'!O210/'True_Odds_Calculator_3-way'!B210-1)</f>
        <v>8.9614317058375406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4.4611615132538196E-2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1.0626000642459408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20.497902825735842</v>
      </c>
      <c r="I210" s="6">
        <f>IF('Log_working_3-way'!$D210="","",'True_Odds_Calculator_3-way'!O211/'True_Odds_Calculator_3-way'!B211-1)</f>
        <v>7.675547097042406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6.4906143008900852E-2</v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1.3</v>
      </c>
      <c r="B2" s="4">
        <f>IF('True_Odds_Calculator_3-way'!B3="","",'True_Odds_Calculator_3-way'!B3)</f>
        <v>5.53</v>
      </c>
      <c r="C2" s="4">
        <f>IF('True_Odds_Calculator_3-way'!C3="","",'True_Odds_Calculator_3-way'!C3)</f>
        <v>10.99</v>
      </c>
      <c r="D2" s="9">
        <f>(K2/(AR2+K2-(AR2*K2)))</f>
        <v>0.7507504906269149</v>
      </c>
      <c r="E2" s="9">
        <f>(L2/(AR2+L2-(AR2*L2)))</f>
        <v>0.1663006121638656</v>
      </c>
      <c r="F2" s="9">
        <f>(M2/(AR2+M2-(AR2*M2)))</f>
        <v>8.2948897209219413E-2</v>
      </c>
      <c r="G2" s="9">
        <f>AR2</f>
        <v>1.1066682050603742</v>
      </c>
      <c r="H2" s="9">
        <f>IF(A2="","",1/D2)</f>
        <v>1.3320004615181125</v>
      </c>
      <c r="I2" s="9">
        <f>IF(B2="","",1/E2)</f>
        <v>6.0132069689234955</v>
      </c>
      <c r="J2" s="9">
        <f>IF(C2="","",1/F2)</f>
        <v>12.055615368553138</v>
      </c>
      <c r="K2" s="11">
        <f>1/A2</f>
        <v>0.76923076923076916</v>
      </c>
      <c r="L2" s="11">
        <f>1/B2</f>
        <v>0.18083182640144665</v>
      </c>
      <c r="M2" s="11">
        <f>1/C2</f>
        <v>9.0991810737033663E-2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-0.17183782573492434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0.18757805468393918</v>
      </c>
      <c r="Q2" s="11">
        <f>2*'OddsRatio_working_3-way'!K2*'OddsRatio_working_3-way'!L2*'OddsRatio_working_3-way'!M2</f>
        <v>2.5314177420234705E-2</v>
      </c>
      <c r="R2" s="11">
        <f>O2/N2</f>
        <v>0</v>
      </c>
      <c r="S2" s="11">
        <f>P2/N2</f>
        <v>-1.0915993255949106</v>
      </c>
      <c r="T2" s="11">
        <f>Q2/N2</f>
        <v>-0.14731434893318629</v>
      </c>
      <c r="U2" s="11">
        <f>'OddsRatio_working_3-way'!S2-'OddsRatio_working_3-way'!R2^2/3</f>
        <v>-1.0915993255949106</v>
      </c>
      <c r="V2" s="11">
        <f>'OddsRatio_working_3-way'!S2*'OddsRatio_working_3-way'!R2/3-2*'OddsRatio_working_3-way'!R2^3/27-'OddsRatio_working_3-way'!T2</f>
        <v>0.14731434893318629</v>
      </c>
      <c r="W2" s="11">
        <f>'OddsRatio_working_3-way'!V2^2+4*'OddsRatio_working_3-way'!U2^3/27</f>
        <v>-0.17100038548035809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0.21948912437861623</v>
      </c>
      <c r="Y2" s="11">
        <f>IF('OddsRatio_working_3-way'!W2&gt;=0,IF('OddsRatio_working_3-way'!V2+SQRT('OddsRatio_working_3-way'!W2)&gt;0,0,PI()),ACOS('OddsRatio_working_3-way'!V2/(2*'OddsRatio_working_3-way'!X2)))</f>
        <v>1.2285705558342823</v>
      </c>
      <c r="Z2" s="11">
        <f>'OddsRatio_working_3-way'!X2^(1/3)*COS('OddsRatio_working_3-way'!Y2/3)</f>
        <v>0.55333410253018711</v>
      </c>
      <c r="AA2" s="11">
        <f>'OddsRatio_working_3-way'!X2^(1/3)*COS(('OddsRatio_working_3-way'!Y2+2*PI())/3)</f>
        <v>-0.48467152148523551</v>
      </c>
      <c r="AB2" s="11">
        <f>'OddsRatio_working_3-way'!X2^(1/3)*COS(('OddsRatio_working_3-way'!Y2+4*PI())/3)</f>
        <v>-6.8662581044951737E-2</v>
      </c>
      <c r="AC2" s="11">
        <f>'OddsRatio_working_3-way'!X2^(1/3)*SIN('OddsRatio_working_3-way'!Y2/3)</f>
        <v>0.24018287374848893</v>
      </c>
      <c r="AD2" s="11">
        <f>'OddsRatio_working_3-way'!X2^(1/3)*SIN(('OddsRatio_working_3-way'!Y2+2*PI())/3)</f>
        <v>0.35910995269716078</v>
      </c>
      <c r="AE2" s="11">
        <f>'OddsRatio_working_3-way'!X2^(1/3)*SIN(('OddsRatio_working_3-way'!Y2+4*PI())/3)</f>
        <v>-0.59929282644564974</v>
      </c>
      <c r="AF2" s="11">
        <f>-'OddsRatio_working_3-way'!U2/(3*'OddsRatio_working_3-way'!X2^(1/3))*COS(('OddsRatio_working_3-way'!Y2)/3)</f>
        <v>0.55333410253018711</v>
      </c>
      <c r="AG2" s="11">
        <f>-'OddsRatio_working_3-way'!U2/(3*'OddsRatio_working_3-way'!X2^(1/3))*COS(('OddsRatio_working_3-way'!Y2+2*PI())/3)</f>
        <v>-0.48467152148523551</v>
      </c>
      <c r="AH2" s="11">
        <f>-'OddsRatio_working_3-way'!U2/(3*'OddsRatio_working_3-way'!X2^(1/3))*COS(('OddsRatio_working_3-way'!Y2+4*PI())/3)</f>
        <v>-6.8662581044951737E-2</v>
      </c>
      <c r="AI2" s="11">
        <f>'OddsRatio_working_3-way'!U2/(3*'OddsRatio_working_3-way'!X2^(1/3))*SIN(('OddsRatio_working_3-way'!Y2)/3)</f>
        <v>-0.24018287374848893</v>
      </c>
      <c r="AJ2" s="11">
        <f>'OddsRatio_working_3-way'!U2/(3*'OddsRatio_working_3-way'!X2^(1/3))*SIN(('OddsRatio_working_3-way'!Y2+2*PI())/3)</f>
        <v>-0.35910995269716078</v>
      </c>
      <c r="AK2" s="11">
        <f>'OddsRatio_working_3-way'!U2/(3*'OddsRatio_working_3-way'!X2^(1/3))*SIN(('OddsRatio_working_3-way'!Y2+4*PI())/3)</f>
        <v>0.59929282644564974</v>
      </c>
      <c r="AL2" s="11">
        <f>'OddsRatio_working_3-way'!Z2+'OddsRatio_working_3-way'!AF2</f>
        <v>1.1066682050603742</v>
      </c>
      <c r="AM2" s="11">
        <f>'OddsRatio_working_3-way'!AA2+'OddsRatio_working_3-way'!AG2</f>
        <v>-0.96934304297047102</v>
      </c>
      <c r="AN2" s="11">
        <f>'OddsRatio_working_3-way'!AB2+'OddsRatio_working_3-way'!AH2</f>
        <v>-0.13732516208990347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1.1066682050603742</v>
      </c>
      <c r="AS2" s="11">
        <f>IF(('OddsRatio_working_3-way'!X2=0),IF(Q2&gt;0,-Q2^(1/3),(-Q2)^(1/3)),'OddsRatio_working_3-way'!AM2-'OddsRatio_working_3-way'!R2/3)</f>
        <v>-0.96934304297047102</v>
      </c>
      <c r="AT2" s="11">
        <f>IF(('OddsRatio_working_3-way'!X2=0),IF(Q2&gt;0,-Q2^(1/3),(-Q2)^(1/3)),'OddsRatio_working_3-way'!AN2-'OddsRatio_working_3-way'!R2/3)</f>
        <v>-0.13732516208990347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3.23</v>
      </c>
      <c r="B3" s="4">
        <f>IF('True_Odds_Calculator_3-way'!B4="","",'True_Odds_Calculator_3-way'!B4)</f>
        <v>3.62</v>
      </c>
      <c r="C3" s="4">
        <f>IF('True_Odds_Calculator_3-way'!C4="","",'True_Odds_Calculator_3-way'!C4)</f>
        <v>2.29</v>
      </c>
      <c r="D3" s="9">
        <f t="shared" ref="D3" si="0">(K3/(AR3+K3-(AR3*K3)))</f>
        <v>0.30230929930427802</v>
      </c>
      <c r="E3" s="9">
        <f t="shared" ref="E3" si="1">(L3/(AR3+L3-(AR3*L3)))</f>
        <v>0.26943363826798505</v>
      </c>
      <c r="F3" s="9">
        <f t="shared" ref="F3" si="2">(M3/(AR3+M3-(AR3*M3)))</f>
        <v>0.42825706242773692</v>
      </c>
      <c r="G3" s="9">
        <f t="shared" ref="G3" si="3">AR3</f>
        <v>1.0349194873772076</v>
      </c>
      <c r="H3" s="9">
        <f t="shared" ref="H3" si="4">IF(A3="","",1/D3)</f>
        <v>3.3078704568511728</v>
      </c>
      <c r="I3" s="9">
        <f t="shared" ref="I3" si="5">IF(B3="","",1/E3)</f>
        <v>3.7114890569282832</v>
      </c>
      <c r="J3" s="9">
        <f t="shared" ref="J3" si="6">IF(C3="","",1/F3)</f>
        <v>2.3350461387165975</v>
      </c>
      <c r="K3" s="11">
        <f t="shared" ref="K3" si="7">1/A3</f>
        <v>0.30959752321981426</v>
      </c>
      <c r="L3" s="11">
        <f t="shared" ref="L3" si="8">1/B3</f>
        <v>0.27624309392265195</v>
      </c>
      <c r="M3" s="11">
        <f t="shared" ref="M3" si="9">1/C3</f>
        <v>0.4366812227074236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-0.28148113235803895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0.22930936724283574</v>
      </c>
      <c r="Q3" s="11">
        <f>2*'OddsRatio_working_3-way'!K3*'OddsRatio_working_3-way'!L3*'OddsRatio_working_3-way'!M3</f>
        <v>7.4693604965093072E-2</v>
      </c>
      <c r="R3" s="11">
        <f t="shared" ref="R3" si="10">O3/N3</f>
        <v>0</v>
      </c>
      <c r="S3" s="11">
        <f t="shared" ref="S3" si="11">P3/N3</f>
        <v>-0.81465270983476912</v>
      </c>
      <c r="T3" s="11">
        <f t="shared" ref="T3" si="12">Q3/N3</f>
        <v>-0.26535918887126025</v>
      </c>
      <c r="U3" s="11">
        <f>'OddsRatio_working_3-way'!S3-'OddsRatio_working_3-way'!R3^2/3</f>
        <v>-0.81465270983476912</v>
      </c>
      <c r="V3" s="11">
        <f>'OddsRatio_working_3-way'!S3*'OddsRatio_working_3-way'!R3/3-2*'OddsRatio_working_3-way'!R3^3/27-'OddsRatio_working_3-way'!T3</f>
        <v>0.26535918887126025</v>
      </c>
      <c r="W3" s="11">
        <f>'OddsRatio_working_3-way'!V3^2+4*'OddsRatio_working_3-way'!U3^3/27</f>
        <v>-9.6810391661325546E-3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0.14150665910527474</v>
      </c>
      <c r="Y3" s="11">
        <f>IF('OddsRatio_working_3-way'!W3&gt;=0,IF('OddsRatio_working_3-way'!V3+SQRT('OddsRatio_working_3-way'!W3)&gt;0,0,PI()),ACOS('OddsRatio_working_3-way'!V3/(2*'OddsRatio_working_3-way'!X3)))</f>
        <v>0.35507374521800794</v>
      </c>
      <c r="Z3" s="11">
        <f>'OddsRatio_working_3-way'!X3^(1/3)*COS('OddsRatio_working_3-way'!Y3/3)</f>
        <v>0.51745974368860381</v>
      </c>
      <c r="AA3" s="11">
        <f>'OddsRatio_working_3-way'!X3^(1/3)*COS(('OddsRatio_working_3-way'!Y3+2*PI())/3)</f>
        <v>-0.31201906122625483</v>
      </c>
      <c r="AB3" s="11">
        <f>'OddsRatio_working_3-way'!X3^(1/3)*COS(('OddsRatio_working_3-way'!Y3+4*PI())/3)</f>
        <v>-0.20544068246234903</v>
      </c>
      <c r="AC3" s="11">
        <f>'OddsRatio_working_3-way'!X3^(1/3)*SIN('OddsRatio_working_3-way'!Y3/3)</f>
        <v>6.153305566913491E-2</v>
      </c>
      <c r="AD3" s="11">
        <f>'OddsRatio_working_3-way'!X3^(1/3)*SIN(('OddsRatio_working_3-way'!Y3+2*PI())/3)</f>
        <v>0.4173667556355477</v>
      </c>
      <c r="AE3" s="11">
        <f>'OddsRatio_working_3-way'!X3^(1/3)*SIN(('OddsRatio_working_3-way'!Y3+4*PI())/3)</f>
        <v>-0.47889981130468262</v>
      </c>
      <c r="AF3" s="11">
        <f>-'OddsRatio_working_3-way'!U3/(3*'OddsRatio_working_3-way'!X3^(1/3))*COS(('OddsRatio_working_3-way'!Y3)/3)</f>
        <v>0.51745974368860381</v>
      </c>
      <c r="AG3" s="11">
        <f>-'OddsRatio_working_3-way'!U3/(3*'OddsRatio_working_3-way'!X3^(1/3))*COS(('OddsRatio_working_3-way'!Y3+2*PI())/3)</f>
        <v>-0.31201906122625483</v>
      </c>
      <c r="AH3" s="11">
        <f>-'OddsRatio_working_3-way'!U3/(3*'OddsRatio_working_3-way'!X3^(1/3))*COS(('OddsRatio_working_3-way'!Y3+4*PI())/3)</f>
        <v>-0.20544068246234903</v>
      </c>
      <c r="AI3" s="11">
        <f>'OddsRatio_working_3-way'!U3/(3*'OddsRatio_working_3-way'!X3^(1/3))*SIN(('OddsRatio_working_3-way'!Y3)/3)</f>
        <v>-6.153305566913491E-2</v>
      </c>
      <c r="AJ3" s="11">
        <f>'OddsRatio_working_3-way'!U3/(3*'OddsRatio_working_3-way'!X3^(1/3))*SIN(('OddsRatio_working_3-way'!Y3+2*PI())/3)</f>
        <v>-0.4173667556355477</v>
      </c>
      <c r="AK3" s="11">
        <f>'OddsRatio_working_3-way'!U3/(3*'OddsRatio_working_3-way'!X3^(1/3))*SIN(('OddsRatio_working_3-way'!Y3+4*PI())/3)</f>
        <v>0.47889981130468262</v>
      </c>
      <c r="AL3" s="11">
        <f>'OddsRatio_working_3-way'!Z3+'OddsRatio_working_3-way'!AF3</f>
        <v>1.0349194873772076</v>
      </c>
      <c r="AM3" s="11">
        <f>'OddsRatio_working_3-way'!AA3+'OddsRatio_working_3-way'!AG3</f>
        <v>-0.62403812245250967</v>
      </c>
      <c r="AN3" s="11">
        <f>'OddsRatio_working_3-way'!AB3+'OddsRatio_working_3-way'!AH3</f>
        <v>-0.41088136492469807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1.0349194873772076</v>
      </c>
      <c r="AS3" s="11">
        <f>IF(('OddsRatio_working_3-way'!X3=0),IF(Q3&gt;0,-Q3^(1/3),(-Q3)^(1/3)),'OddsRatio_working_3-way'!AM3-'OddsRatio_working_3-way'!R3/3)</f>
        <v>-0.62403812245250967</v>
      </c>
      <c r="AT3" s="11">
        <f>IF(('OddsRatio_working_3-way'!X3=0),IF(Q3&gt;0,-Q3^(1/3),(-Q3)^(1/3)),'OddsRatio_working_3-way'!AN3-'OddsRatio_working_3-way'!R3/3)</f>
        <v>-0.41088136492469807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2.63</v>
      </c>
      <c r="B4" s="4">
        <f>IF('True_Odds_Calculator_3-way'!B5="","",'True_Odds_Calculator_3-way'!B5)</f>
        <v>3.7</v>
      </c>
      <c r="C4" s="4">
        <f>IF('True_Odds_Calculator_3-way'!C5="","",'True_Odds_Calculator_3-way'!C5)</f>
        <v>2.65</v>
      </c>
      <c r="D4" s="9">
        <f t="shared" ref="D4:D67" si="13">(K4/(AR4+K4-(AR4*K4)))</f>
        <v>0.37038478903861832</v>
      </c>
      <c r="E4" s="9">
        <f t="shared" ref="E4:E67" si="14">(L4/(AR4+L4-(AR4*L4)))</f>
        <v>0.26206983492242802</v>
      </c>
      <c r="F4" s="9">
        <f t="shared" ref="F4:F67" si="15">(M4/(AR4+M4-(AR4*M4)))</f>
        <v>0.36754537603895382</v>
      </c>
      <c r="G4" s="9">
        <f t="shared" ref="G4:G67" si="16">AR4</f>
        <v>1.0428803018407178</v>
      </c>
      <c r="H4" s="9">
        <f t="shared" ref="H4:H67" si="17">IF(A4="","",1/D4)</f>
        <v>2.6998948920003691</v>
      </c>
      <c r="I4" s="9">
        <f t="shared" ref="I4:I67" si="18">IF(B4="","",1/E4)</f>
        <v>3.8157768149699387</v>
      </c>
      <c r="J4" s="9">
        <f t="shared" ref="J4:J67" si="19">IF(C4="","",1/F4)</f>
        <v>2.7207524980371844</v>
      </c>
      <c r="K4" s="11">
        <f t="shared" ref="K4:K67" si="20">1/A4</f>
        <v>0.38022813688212931</v>
      </c>
      <c r="L4" s="11">
        <f t="shared" ref="L4:L67" si="21">1/B4</f>
        <v>0.27027027027027023</v>
      </c>
      <c r="M4" s="11">
        <f t="shared" ref="M4:M67" si="22">1/C4</f>
        <v>0.37735849056603776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-0.28159955636819123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0.23189844554361377</v>
      </c>
      <c r="Q4" s="11">
        <f>2*'OddsRatio_working_3-way'!K4*'OddsRatio_working_3-way'!L4*'OddsRatio_working_3-way'!M4</f>
        <v>7.7558008543014631E-2</v>
      </c>
      <c r="R4" s="11">
        <f t="shared" ref="R4:R67" si="23">O4/N4</f>
        <v>0</v>
      </c>
      <c r="S4" s="11">
        <f t="shared" ref="S4:S67" si="24">P4/N4</f>
        <v>-0.82350429998691732</v>
      </c>
      <c r="T4" s="11">
        <f t="shared" ref="T4:T67" si="25">Q4/N4</f>
        <v>-0.27541949832338369</v>
      </c>
      <c r="U4" s="11">
        <f>'OddsRatio_working_3-way'!S4-'OddsRatio_working_3-way'!R4^2/3</f>
        <v>-0.82350429998691732</v>
      </c>
      <c r="V4" s="11">
        <f>'OddsRatio_working_3-way'!S4*'OddsRatio_working_3-way'!R4/3-2*'OddsRatio_working_3-way'!R4^3/27-'OddsRatio_working_3-way'!T4</f>
        <v>0.27541949832338369</v>
      </c>
      <c r="W4" s="11">
        <f>'OddsRatio_working_3-way'!V4^2+4*'OddsRatio_working_3-way'!U4^3/27</f>
        <v>-6.8799704704198134E-3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0.14381921857589494</v>
      </c>
      <c r="Y4" s="11">
        <f>IF('OddsRatio_working_3-way'!W4&gt;=0,IF('OddsRatio_working_3-way'!V4+SQRT('OddsRatio_working_3-way'!W4)&gt;0,0,PI()),ACOS('OddsRatio_working_3-way'!V4/(2*'OddsRatio_working_3-way'!X4)))</f>
        <v>0.29252151112768865</v>
      </c>
      <c r="Z4" s="11">
        <f>'OddsRatio_working_3-way'!X4^(1/3)*COS('OddsRatio_working_3-way'!Y4/3)</f>
        <v>0.521440150920359</v>
      </c>
      <c r="AA4" s="11">
        <f>'OddsRatio_working_3-way'!X4^(1/3)*COS(('OddsRatio_working_3-way'!Y4+2*PI())/3)</f>
        <v>-0.30489248486745868</v>
      </c>
      <c r="AB4" s="11">
        <f>'OddsRatio_working_3-way'!X4^(1/3)*COS(('OddsRatio_working_3-way'!Y4+4*PI())/3)</f>
        <v>-0.21654766605290021</v>
      </c>
      <c r="AC4" s="11">
        <f>'OddsRatio_working_3-way'!X4^(1/3)*SIN('OddsRatio_working_3-way'!Y4/3)</f>
        <v>5.1005904924094084E-2</v>
      </c>
      <c r="AD4" s="11">
        <f>'OddsRatio_working_3-way'!X4^(1/3)*SIN(('OddsRatio_working_3-way'!Y4+2*PI())/3)</f>
        <v>0.42607746478817554</v>
      </c>
      <c r="AE4" s="11">
        <f>'OddsRatio_working_3-way'!X4^(1/3)*SIN(('OddsRatio_working_3-way'!Y4+4*PI())/3)</f>
        <v>-0.47708336971226961</v>
      </c>
      <c r="AF4" s="11">
        <f>-'OddsRatio_working_3-way'!U4/(3*'OddsRatio_working_3-way'!X4^(1/3))*COS(('OddsRatio_working_3-way'!Y4)/3)</f>
        <v>0.52144015092035878</v>
      </c>
      <c r="AG4" s="11">
        <f>-'OddsRatio_working_3-way'!U4/(3*'OddsRatio_working_3-way'!X4^(1/3))*COS(('OddsRatio_working_3-way'!Y4+2*PI())/3)</f>
        <v>-0.30489248486745857</v>
      </c>
      <c r="AH4" s="11">
        <f>-'OddsRatio_working_3-way'!U4/(3*'OddsRatio_working_3-way'!X4^(1/3))*COS(('OddsRatio_working_3-way'!Y4+4*PI())/3)</f>
        <v>-0.21654766605290013</v>
      </c>
      <c r="AI4" s="11">
        <f>'OddsRatio_working_3-way'!U4/(3*'OddsRatio_working_3-way'!X4^(1/3))*SIN(('OddsRatio_working_3-way'!Y4)/3)</f>
        <v>-5.1005904924094063E-2</v>
      </c>
      <c r="AJ4" s="11">
        <f>'OddsRatio_working_3-way'!U4/(3*'OddsRatio_working_3-way'!X4^(1/3))*SIN(('OddsRatio_working_3-way'!Y4+2*PI())/3)</f>
        <v>-0.42607746478817538</v>
      </c>
      <c r="AK4" s="11">
        <f>'OddsRatio_working_3-way'!U4/(3*'OddsRatio_working_3-way'!X4^(1/3))*SIN(('OddsRatio_working_3-way'!Y4+4*PI())/3)</f>
        <v>0.47708336971226939</v>
      </c>
      <c r="AL4" s="11">
        <f>'OddsRatio_working_3-way'!Z4+'OddsRatio_working_3-way'!AF4</f>
        <v>1.0428803018407178</v>
      </c>
      <c r="AM4" s="11">
        <f>'OddsRatio_working_3-way'!AA4+'OddsRatio_working_3-way'!AG4</f>
        <v>-0.60978496973491725</v>
      </c>
      <c r="AN4" s="11">
        <f>'OddsRatio_working_3-way'!AB4+'OddsRatio_working_3-way'!AH4</f>
        <v>-0.43309533210580031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1.0428803018407178</v>
      </c>
      <c r="AS4" s="11">
        <f>IF(('OddsRatio_working_3-way'!X4=0),IF(Q4&gt;0,-Q4^(1/3),(-Q4)^(1/3)),'OddsRatio_working_3-way'!AM4-'OddsRatio_working_3-way'!R4/3)</f>
        <v>-0.60978496973491725</v>
      </c>
      <c r="AT4" s="11">
        <f>IF(('OddsRatio_working_3-way'!X4=0),IF(Q4&gt;0,-Q4^(1/3),(-Q4)^(1/3)),'OddsRatio_working_3-way'!AN4-'OddsRatio_working_3-way'!R4/3)</f>
        <v>-0.43309533210580031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</v>
      </c>
      <c r="B5" s="4">
        <f>IF('True_Odds_Calculator_3-way'!B6="","",'True_Odds_Calculator_3-way'!B6)</f>
        <v>3.84</v>
      </c>
      <c r="C5" s="4">
        <f>IF('True_Odds_Calculator_3-way'!C6="","",'True_Odds_Calculator_3-way'!C6)</f>
        <v>3.71</v>
      </c>
      <c r="D5" s="9">
        <f t="shared" si="13"/>
        <v>0.48820942015918017</v>
      </c>
      <c r="E5" s="9">
        <f t="shared" si="14"/>
        <v>0.25143470210836005</v>
      </c>
      <c r="F5" s="9">
        <f t="shared" si="15"/>
        <v>0.26035587773245966</v>
      </c>
      <c r="G5" s="9">
        <f t="shared" si="16"/>
        <v>1.0483013205151819</v>
      </c>
      <c r="H5" s="9">
        <f t="shared" si="17"/>
        <v>2.0483013205151819</v>
      </c>
      <c r="I5" s="9">
        <f t="shared" si="18"/>
        <v>3.977175750263116</v>
      </c>
      <c r="J5" s="9">
        <f t="shared" si="19"/>
        <v>3.8408965785961429</v>
      </c>
      <c r="K5" s="11">
        <f t="shared" si="20"/>
        <v>0.5</v>
      </c>
      <c r="L5" s="11">
        <f t="shared" si="21"/>
        <v>0.26041666666666669</v>
      </c>
      <c r="M5" s="11">
        <f t="shared" si="22"/>
        <v>0.26954177897574122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-0.27011736298292899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0.22988263701707096</v>
      </c>
      <c r="Q5" s="11">
        <f>2*'OddsRatio_working_3-way'!K5*'OddsRatio_working_3-way'!L5*'OddsRatio_working_3-way'!M5</f>
        <v>7.019317160826595E-2</v>
      </c>
      <c r="R5" s="11">
        <f t="shared" si="23"/>
        <v>0</v>
      </c>
      <c r="S5" s="11">
        <f t="shared" si="24"/>
        <v>-0.8510472428667949</v>
      </c>
      <c r="T5" s="11">
        <f t="shared" si="25"/>
        <v>-0.25986175354711299</v>
      </c>
      <c r="U5" s="11">
        <f>'OddsRatio_working_3-way'!S5-'OddsRatio_working_3-way'!R5^2/3</f>
        <v>-0.8510472428667949</v>
      </c>
      <c r="V5" s="11">
        <f>'OddsRatio_working_3-way'!S5*'OddsRatio_working_3-way'!R5/3-2*'OddsRatio_working_3-way'!R5^3/27-'OddsRatio_working_3-way'!T5</f>
        <v>0.25986175354711299</v>
      </c>
      <c r="W5" s="11">
        <f>'OddsRatio_working_3-way'!V5^2+4*'OddsRatio_working_3-way'!U5^3/27</f>
        <v>-2.3790046331159345E-2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0.15109448805940923</v>
      </c>
      <c r="Y5" s="11">
        <f>IF('OddsRatio_working_3-way'!W5&gt;=0,IF('OddsRatio_working_3-way'!V5+SQRT('OddsRatio_working_3-way'!W5)&gt;0,0,PI()),ACOS('OddsRatio_working_3-way'!V5/(2*'OddsRatio_working_3-way'!X5)))</f>
        <v>0.53566130317863192</v>
      </c>
      <c r="Z5" s="11">
        <f>'OddsRatio_working_3-way'!X5^(1/3)*COS('OddsRatio_working_3-way'!Y5/3)</f>
        <v>0.52415066025759083</v>
      </c>
      <c r="AA5" s="11">
        <f>'OddsRatio_working_3-way'!X5^(1/3)*COS(('OddsRatio_working_3-way'!Y5+2*PI())/3)</f>
        <v>-0.34399831060648178</v>
      </c>
      <c r="AB5" s="11">
        <f>'OddsRatio_working_3-way'!X5^(1/3)*COS(('OddsRatio_working_3-way'!Y5+4*PI())/3)</f>
        <v>-0.18015234965110916</v>
      </c>
      <c r="AC5" s="11">
        <f>'OddsRatio_working_3-way'!X5^(1/3)*SIN('OddsRatio_working_3-way'!Y5/3)</f>
        <v>9.4596509663217546E-2</v>
      </c>
      <c r="AD5" s="11">
        <f>'OddsRatio_working_3-way'!X5^(1/3)*SIN(('OddsRatio_working_3-way'!Y5+2*PI())/3)</f>
        <v>0.40662953236185151</v>
      </c>
      <c r="AE5" s="11">
        <f>'OddsRatio_working_3-way'!X5^(1/3)*SIN(('OddsRatio_working_3-way'!Y5+4*PI())/3)</f>
        <v>-0.50122604202506882</v>
      </c>
      <c r="AF5" s="11">
        <f>-'OddsRatio_working_3-way'!U5/(3*'OddsRatio_working_3-way'!X5^(1/3))*COS(('OddsRatio_working_3-way'!Y5)/3)</f>
        <v>0.52415066025759094</v>
      </c>
      <c r="AG5" s="11">
        <f>-'OddsRatio_working_3-way'!U5/(3*'OddsRatio_working_3-way'!X5^(1/3))*COS(('OddsRatio_working_3-way'!Y5+2*PI())/3)</f>
        <v>-0.34399831060648184</v>
      </c>
      <c r="AH5" s="11">
        <f>-'OddsRatio_working_3-way'!U5/(3*'OddsRatio_working_3-way'!X5^(1/3))*COS(('OddsRatio_working_3-way'!Y5+4*PI())/3)</f>
        <v>-0.18015234965110918</v>
      </c>
      <c r="AI5" s="11">
        <f>'OddsRatio_working_3-way'!U5/(3*'OddsRatio_working_3-way'!X5^(1/3))*SIN(('OddsRatio_working_3-way'!Y5)/3)</f>
        <v>-9.4596509663217573E-2</v>
      </c>
      <c r="AJ5" s="11">
        <f>'OddsRatio_working_3-way'!U5/(3*'OddsRatio_working_3-way'!X5^(1/3))*SIN(('OddsRatio_working_3-way'!Y5+2*PI())/3)</f>
        <v>-0.40662953236185162</v>
      </c>
      <c r="AK5" s="11">
        <f>'OddsRatio_working_3-way'!U5/(3*'OddsRatio_working_3-way'!X5^(1/3))*SIN(('OddsRatio_working_3-way'!Y5+4*PI())/3)</f>
        <v>0.50122604202506893</v>
      </c>
      <c r="AL5" s="11">
        <f>'OddsRatio_working_3-way'!Z5+'OddsRatio_working_3-way'!AF5</f>
        <v>1.0483013205151819</v>
      </c>
      <c r="AM5" s="11">
        <f>'OddsRatio_working_3-way'!AA5+'OddsRatio_working_3-way'!AG5</f>
        <v>-0.68799662121296357</v>
      </c>
      <c r="AN5" s="11">
        <f>'OddsRatio_working_3-way'!AB5+'OddsRatio_working_3-way'!AH5</f>
        <v>-0.36030469930221831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1.0483013205151819</v>
      </c>
      <c r="AS5" s="11">
        <f>IF(('OddsRatio_working_3-way'!X5=0),IF(Q5&gt;0,-Q5^(1/3),(-Q5)^(1/3)),'OddsRatio_working_3-way'!AM5-'OddsRatio_working_3-way'!R5/3)</f>
        <v>-0.68799662121296357</v>
      </c>
      <c r="AT5" s="11">
        <f>IF(('OddsRatio_working_3-way'!X5=0),IF(Q5&gt;0,-Q5^(1/3),(-Q5)^(1/3)),'OddsRatio_working_3-way'!AN5-'OddsRatio_working_3-way'!R5/3)</f>
        <v>-0.36030469930221831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2.17</v>
      </c>
      <c r="B6" s="4">
        <f>IF('True_Odds_Calculator_3-way'!B7="","",'True_Odds_Calculator_3-way'!B7)</f>
        <v>3.53</v>
      </c>
      <c r="C6" s="4">
        <f>IF('True_Odds_Calculator_3-way'!C7="","",'True_Odds_Calculator_3-way'!C7)</f>
        <v>3.6</v>
      </c>
      <c r="D6" s="9">
        <f t="shared" si="13"/>
        <v>0.4524565233557572</v>
      </c>
      <c r="E6" s="9">
        <f t="shared" si="14"/>
        <v>0.27648479278601829</v>
      </c>
      <c r="F6" s="9">
        <f t="shared" si="15"/>
        <v>0.27105868385822451</v>
      </c>
      <c r="G6" s="9">
        <f t="shared" si="16"/>
        <v>1.0343223123467804</v>
      </c>
      <c r="H6" s="9">
        <f t="shared" si="17"/>
        <v>2.2101571054457327</v>
      </c>
      <c r="I6" s="9">
        <f t="shared" si="18"/>
        <v>3.6168354502373541</v>
      </c>
      <c r="J6" s="9">
        <f t="shared" si="19"/>
        <v>3.6892380121016286</v>
      </c>
      <c r="K6" s="11">
        <f t="shared" si="20"/>
        <v>0.46082949308755761</v>
      </c>
      <c r="L6" s="11">
        <f t="shared" si="21"/>
        <v>0.28328611898016998</v>
      </c>
      <c r="M6" s="11">
        <f t="shared" si="22"/>
        <v>0.27777777777777779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-0.27908904583491079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0.22845654756465322</v>
      </c>
      <c r="Q6" s="11">
        <f>2*'OddsRatio_working_3-way'!K6*'OddsRatio_working_3-way'!L6*'OddsRatio_working_3-way'!M6</f>
        <v>7.2525888115762924E-2</v>
      </c>
      <c r="R6" s="11">
        <f t="shared" si="23"/>
        <v>0</v>
      </c>
      <c r="S6" s="11">
        <f t="shared" si="24"/>
        <v>-0.81857941389713973</v>
      </c>
      <c r="T6" s="11">
        <f t="shared" si="25"/>
        <v>-0.25986648060226653</v>
      </c>
      <c r="U6" s="11">
        <f>'OddsRatio_working_3-way'!S6-'OddsRatio_working_3-way'!R6^2/3</f>
        <v>-0.81857941389713973</v>
      </c>
      <c r="V6" s="11">
        <f>'OddsRatio_working_3-way'!S6*'OddsRatio_working_3-way'!R6/3-2*'OddsRatio_working_3-way'!R6^3/27-'OddsRatio_working_3-way'!T6</f>
        <v>0.25986648060226653</v>
      </c>
      <c r="W6" s="11">
        <f>'OddsRatio_working_3-way'!V6^2+4*'OddsRatio_working_3-way'!U6^3/27</f>
        <v>-1.3729761190661383E-2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0.14253100446154648</v>
      </c>
      <c r="Y6" s="11">
        <f>IF('OddsRatio_working_3-way'!W6&gt;=0,IF('OddsRatio_working_3-way'!V6+SQRT('OddsRatio_working_3-way'!W6)&gt;0,0,PI()),ACOS('OddsRatio_working_3-way'!V6/(2*'OddsRatio_working_3-way'!X6)))</f>
        <v>0.42360297033159555</v>
      </c>
      <c r="Z6" s="11">
        <f>'OddsRatio_working_3-way'!X6^(1/3)*COS('OddsRatio_working_3-way'!Y6/3)</f>
        <v>0.51716115617339009</v>
      </c>
      <c r="AA6" s="11">
        <f>'OddsRatio_working_3-way'!X6^(1/3)*COS(('OddsRatio_working_3-way'!Y6+2*PI())/3)</f>
        <v>-0.32224459762156799</v>
      </c>
      <c r="AB6" s="11">
        <f>'OddsRatio_working_3-way'!X6^(1/3)*COS(('OddsRatio_working_3-way'!Y6+4*PI())/3)</f>
        <v>-0.19491655855182224</v>
      </c>
      <c r="AC6" s="11">
        <f>'OddsRatio_working_3-way'!X6^(1/3)*SIN('OddsRatio_working_3-way'!Y6/3)</f>
        <v>7.3512877632305143E-2</v>
      </c>
      <c r="AD6" s="11">
        <f>'OddsRatio_working_3-way'!X6^(1/3)*SIN(('OddsRatio_working_3-way'!Y6+2*PI())/3)</f>
        <v>0.41111826028053483</v>
      </c>
      <c r="AE6" s="11">
        <f>'OddsRatio_working_3-way'!X6^(1/3)*SIN(('OddsRatio_working_3-way'!Y6+4*PI())/3)</f>
        <v>-0.48463113791283979</v>
      </c>
      <c r="AF6" s="11">
        <f>-'OddsRatio_working_3-way'!U6/(3*'OddsRatio_working_3-way'!X6^(1/3))*COS(('OddsRatio_working_3-way'!Y6)/3)</f>
        <v>0.5171611561733902</v>
      </c>
      <c r="AG6" s="11">
        <f>-'OddsRatio_working_3-way'!U6/(3*'OddsRatio_working_3-way'!X6^(1/3))*COS(('OddsRatio_working_3-way'!Y6+2*PI())/3)</f>
        <v>-0.32224459762156804</v>
      </c>
      <c r="AH6" s="11">
        <f>-'OddsRatio_working_3-way'!U6/(3*'OddsRatio_working_3-way'!X6^(1/3))*COS(('OddsRatio_working_3-way'!Y6+4*PI())/3)</f>
        <v>-0.19491655855182227</v>
      </c>
      <c r="AI6" s="11">
        <f>'OddsRatio_working_3-way'!U6/(3*'OddsRatio_working_3-way'!X6^(1/3))*SIN(('OddsRatio_working_3-way'!Y6)/3)</f>
        <v>-7.3512877632305157E-2</v>
      </c>
      <c r="AJ6" s="11">
        <f>'OddsRatio_working_3-way'!U6/(3*'OddsRatio_working_3-way'!X6^(1/3))*SIN(('OddsRatio_working_3-way'!Y6+2*PI())/3)</f>
        <v>-0.41111826028053494</v>
      </c>
      <c r="AK6" s="11">
        <f>'OddsRatio_working_3-way'!U6/(3*'OddsRatio_working_3-way'!X6^(1/3))*SIN(('OddsRatio_working_3-way'!Y6+4*PI())/3)</f>
        <v>0.4846311379128399</v>
      </c>
      <c r="AL6" s="11">
        <f>'OddsRatio_working_3-way'!Z6+'OddsRatio_working_3-way'!AF6</f>
        <v>1.0343223123467804</v>
      </c>
      <c r="AM6" s="11">
        <f>'OddsRatio_working_3-way'!AA6+'OddsRatio_working_3-way'!AG6</f>
        <v>-0.64448919524313597</v>
      </c>
      <c r="AN6" s="11">
        <f>'OddsRatio_working_3-way'!AB6+'OddsRatio_working_3-way'!AH6</f>
        <v>-0.38983311710364454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1.0343223123467804</v>
      </c>
      <c r="AS6" s="11">
        <f>IF(('OddsRatio_working_3-way'!X6=0),IF(Q6&gt;0,-Q6^(1/3),(-Q6)^(1/3)),'OddsRatio_working_3-way'!AM6-'OddsRatio_working_3-way'!R6/3)</f>
        <v>-0.64448919524313597</v>
      </c>
      <c r="AT6" s="11">
        <f>IF(('OddsRatio_working_3-way'!X6=0),IF(Q6&gt;0,-Q6^(1/3),(-Q6)^(1/3)),'OddsRatio_working_3-way'!AN6-'OddsRatio_working_3-way'!R6/3)</f>
        <v>-0.38983311710364454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1.75</v>
      </c>
      <c r="B7" s="4">
        <f>IF('True_Odds_Calculator_3-way'!B8="","",'True_Odds_Calculator_3-way'!B8)</f>
        <v>3.77</v>
      </c>
      <c r="C7" s="4">
        <f>IF('True_Odds_Calculator_3-way'!C8="","",'True_Odds_Calculator_3-way'!C8)</f>
        <v>5.01</v>
      </c>
      <c r="D7" s="9">
        <f t="shared" si="13"/>
        <v>0.55643005440165783</v>
      </c>
      <c r="E7" s="9">
        <f t="shared" si="14"/>
        <v>0.25353564906210113</v>
      </c>
      <c r="F7" s="9">
        <f t="shared" si="15"/>
        <v>0.19003429653624088</v>
      </c>
      <c r="G7" s="9">
        <f t="shared" si="16"/>
        <v>1.062894768987807</v>
      </c>
      <c r="H7" s="9">
        <f t="shared" si="17"/>
        <v>1.7971710767408551</v>
      </c>
      <c r="I7" s="9">
        <f t="shared" si="18"/>
        <v>3.9442185100962255</v>
      </c>
      <c r="J7" s="9">
        <f t="shared" si="19"/>
        <v>5.2622080236411062</v>
      </c>
      <c r="K7" s="11">
        <f t="shared" si="20"/>
        <v>0.5714285714285714</v>
      </c>
      <c r="L7" s="11">
        <f t="shared" si="21"/>
        <v>0.26525198938992045</v>
      </c>
      <c r="M7" s="11">
        <f t="shared" si="22"/>
        <v>0.19960079840319361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-0.25203930902877825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0.22781265812444837</v>
      </c>
      <c r="Q7" s="11">
        <f>2*'OddsRatio_working_3-way'!K7*'OddsRatio_working_3-way'!L7*'OddsRatio_working_3-way'!M7</f>
        <v>6.0508010126015498E-2</v>
      </c>
      <c r="R7" s="11">
        <f t="shared" si="23"/>
        <v>0</v>
      </c>
      <c r="S7" s="11">
        <f t="shared" si="24"/>
        <v>-0.90387749038955012</v>
      </c>
      <c r="T7" s="11">
        <f t="shared" si="25"/>
        <v>-0.24007370262670652</v>
      </c>
      <c r="U7" s="11">
        <f>'OddsRatio_working_3-way'!S7-'OddsRatio_working_3-way'!R7^2/3</f>
        <v>-0.90387749038955012</v>
      </c>
      <c r="V7" s="11">
        <f>'OddsRatio_working_3-way'!S7*'OddsRatio_working_3-way'!R7/3-2*'OddsRatio_working_3-way'!R7^3/27-'OddsRatio_working_3-way'!T7</f>
        <v>0.24007370262670652</v>
      </c>
      <c r="W7" s="11">
        <f>'OddsRatio_working_3-way'!V7^2+4*'OddsRatio_working_3-way'!U7^3/27</f>
        <v>-5.176653645674175E-2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0.16537980465404328</v>
      </c>
      <c r="Y7" s="11">
        <f>IF('OddsRatio_working_3-way'!W7&gt;=0,IF('OddsRatio_working_3-way'!V7+SQRT('OddsRatio_working_3-way'!W7)&gt;0,0,PI()),ACOS('OddsRatio_working_3-way'!V7/(2*'OddsRatio_working_3-way'!X7)))</f>
        <v>0.75856287204706585</v>
      </c>
      <c r="Z7" s="11">
        <f>'OddsRatio_working_3-way'!X7^(1/3)*COS('OddsRatio_working_3-way'!Y7/3)</f>
        <v>0.5314473844939035</v>
      </c>
      <c r="AA7" s="11">
        <f>'OddsRatio_working_3-way'!X7^(1/3)*COS(('OddsRatio_working_3-way'!Y7+2*PI())/3)</f>
        <v>-0.38464438318561639</v>
      </c>
      <c r="AB7" s="11">
        <f>'OddsRatio_working_3-way'!X7^(1/3)*COS(('OddsRatio_working_3-way'!Y7+4*PI())/3)</f>
        <v>-0.14680300130828719</v>
      </c>
      <c r="AC7" s="11">
        <f>'OddsRatio_working_3-way'!X7^(1/3)*SIN('OddsRatio_working_3-way'!Y7/3)</f>
        <v>0.13731778585130858</v>
      </c>
      <c r="AD7" s="11">
        <f>'OddsRatio_working_3-way'!X7^(1/3)*SIN(('OddsRatio_working_3-way'!Y7+2*PI())/3)</f>
        <v>0.39158804282086224</v>
      </c>
      <c r="AE7" s="11">
        <f>'OddsRatio_working_3-way'!X7^(1/3)*SIN(('OddsRatio_working_3-way'!Y7+4*PI())/3)</f>
        <v>-0.52890582867217084</v>
      </c>
      <c r="AF7" s="11">
        <f>-'OddsRatio_working_3-way'!U7/(3*'OddsRatio_working_3-way'!X7^(1/3))*COS(('OddsRatio_working_3-way'!Y7)/3)</f>
        <v>0.5314473844939035</v>
      </c>
      <c r="AG7" s="11">
        <f>-'OddsRatio_working_3-way'!U7/(3*'OddsRatio_working_3-way'!X7^(1/3))*COS(('OddsRatio_working_3-way'!Y7+2*PI())/3)</f>
        <v>-0.38464438318561639</v>
      </c>
      <c r="AH7" s="11">
        <f>-'OddsRatio_working_3-way'!U7/(3*'OddsRatio_working_3-way'!X7^(1/3))*COS(('OddsRatio_working_3-way'!Y7+4*PI())/3)</f>
        <v>-0.14680300130828719</v>
      </c>
      <c r="AI7" s="11">
        <f>'OddsRatio_working_3-way'!U7/(3*'OddsRatio_working_3-way'!X7^(1/3))*SIN(('OddsRatio_working_3-way'!Y7)/3)</f>
        <v>-0.13731778585130858</v>
      </c>
      <c r="AJ7" s="11">
        <f>'OddsRatio_working_3-way'!U7/(3*'OddsRatio_working_3-way'!X7^(1/3))*SIN(('OddsRatio_working_3-way'!Y7+2*PI())/3)</f>
        <v>-0.39158804282086224</v>
      </c>
      <c r="AK7" s="11">
        <f>'OddsRatio_working_3-way'!U7/(3*'OddsRatio_working_3-way'!X7^(1/3))*SIN(('OddsRatio_working_3-way'!Y7+4*PI())/3)</f>
        <v>0.52890582867217084</v>
      </c>
      <c r="AL7" s="11">
        <f>'OddsRatio_working_3-way'!Z7+'OddsRatio_working_3-way'!AF7</f>
        <v>1.062894768987807</v>
      </c>
      <c r="AM7" s="11">
        <f>'OddsRatio_working_3-way'!AA7+'OddsRatio_working_3-way'!AG7</f>
        <v>-0.76928876637123278</v>
      </c>
      <c r="AN7" s="11">
        <f>'OddsRatio_working_3-way'!AB7+'OddsRatio_working_3-way'!AH7</f>
        <v>-0.29360600261657438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1.062894768987807</v>
      </c>
      <c r="AS7" s="11">
        <f>IF(('OddsRatio_working_3-way'!X7=0),IF(Q7&gt;0,-Q7^(1/3),(-Q7)^(1/3)),'OddsRatio_working_3-way'!AM7-'OddsRatio_working_3-way'!R7/3)</f>
        <v>-0.76928876637123278</v>
      </c>
      <c r="AT7" s="11">
        <f>IF(('OddsRatio_working_3-way'!X7=0),IF(Q7&gt;0,-Q7^(1/3),(-Q7)^(1/3)),'OddsRatio_working_3-way'!AN7-'OddsRatio_working_3-way'!R7/3)</f>
        <v>-0.29360600261657438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1.93</v>
      </c>
      <c r="B8" s="4">
        <f>IF('True_Odds_Calculator_3-way'!B9="","",'True_Odds_Calculator_3-way'!B9)</f>
        <v>3.53</v>
      </c>
      <c r="C8" s="4">
        <f>IF('True_Odds_Calculator_3-way'!C9="","",'True_Odds_Calculator_3-way'!C9)</f>
        <v>4.47</v>
      </c>
      <c r="D8" s="9">
        <f t="shared" si="13"/>
        <v>0.50805259678584469</v>
      </c>
      <c r="E8" s="9">
        <f t="shared" si="14"/>
        <v>0.27516426241561098</v>
      </c>
      <c r="F8" s="9">
        <f t="shared" si="15"/>
        <v>0.2167831407985443</v>
      </c>
      <c r="G8" s="9">
        <f t="shared" si="16"/>
        <v>1.0411829517796702</v>
      </c>
      <c r="H8" s="9">
        <f t="shared" si="17"/>
        <v>1.968300145155093</v>
      </c>
      <c r="I8" s="9">
        <f t="shared" si="18"/>
        <v>3.6341928680025664</v>
      </c>
      <c r="J8" s="9">
        <f t="shared" si="19"/>
        <v>4.6129048426754551</v>
      </c>
      <c r="K8" s="11">
        <f t="shared" si="20"/>
        <v>0.5181347150259068</v>
      </c>
      <c r="L8" s="11">
        <f t="shared" si="21"/>
        <v>0.28328611898016998</v>
      </c>
      <c r="M8" s="11">
        <f t="shared" si="22"/>
        <v>0.2237136465324385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-0.26809789679487817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0.22755883257787415</v>
      </c>
      <c r="Q8" s="11">
        <f>2*'OddsRatio_working_3-way'!K8*'OddsRatio_working_3-way'!L8*'OddsRatio_working_3-way'!M8</f>
        <v>6.5673544755519245E-2</v>
      </c>
      <c r="R8" s="11">
        <f t="shared" si="23"/>
        <v>0</v>
      </c>
      <c r="S8" s="11">
        <f t="shared" si="24"/>
        <v>-0.84879006996455297</v>
      </c>
      <c r="T8" s="11">
        <f t="shared" si="25"/>
        <v>-0.24496105915282917</v>
      </c>
      <c r="U8" s="11">
        <f>'OddsRatio_working_3-way'!S8-'OddsRatio_working_3-way'!R8^2/3</f>
        <v>-0.84879006996455297</v>
      </c>
      <c r="V8" s="11">
        <f>'OddsRatio_working_3-way'!S8*'OddsRatio_working_3-way'!R8/3-2*'OddsRatio_working_3-way'!R8^3/27-'OddsRatio_working_3-way'!T8</f>
        <v>0.24496105915282917</v>
      </c>
      <c r="W8" s="11">
        <f>'OddsRatio_working_3-way'!V8^2+4*'OddsRatio_working_3-way'!U8^3/27</f>
        <v>-3.058759178023171E-2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0.15049378083620896</v>
      </c>
      <c r="Y8" s="11">
        <f>IF('OddsRatio_working_3-way'!W8&gt;=0,IF('OddsRatio_working_3-way'!V8+SQRT('OddsRatio_working_3-way'!W8)&gt;0,0,PI()),ACOS('OddsRatio_working_3-way'!V8/(2*'OddsRatio_working_3-way'!X8)))</f>
        <v>0.62003563989538435</v>
      </c>
      <c r="Z8" s="11">
        <f>'OddsRatio_working_3-way'!X8^(1/3)*COS('OddsRatio_working_3-way'!Y8/3)</f>
        <v>0.52059147588983512</v>
      </c>
      <c r="AA8" s="11">
        <f>'OddsRatio_working_3-way'!X8^(1/3)*COS(('OddsRatio_working_3-way'!Y8+2*PI())/3)</f>
        <v>-0.354825648101813</v>
      </c>
      <c r="AB8" s="11">
        <f>'OddsRatio_working_3-way'!X8^(1/3)*COS(('OddsRatio_working_3-way'!Y8+4*PI())/3)</f>
        <v>-0.16576582778802215</v>
      </c>
      <c r="AC8" s="11">
        <f>'OddsRatio_working_3-way'!X8^(1/3)*SIN('OddsRatio_working_3-way'!Y8/3)</f>
        <v>0.10915373815110946</v>
      </c>
      <c r="AD8" s="11">
        <f>'OddsRatio_working_3-way'!X8^(1/3)*SIN(('OddsRatio_working_3-way'!Y8+2*PI())/3)</f>
        <v>0.39626857403867649</v>
      </c>
      <c r="AE8" s="11">
        <f>'OddsRatio_working_3-way'!X8^(1/3)*SIN(('OddsRatio_working_3-way'!Y8+4*PI())/3)</f>
        <v>-0.50542231218978595</v>
      </c>
      <c r="AF8" s="11">
        <f>-'OddsRatio_working_3-way'!U8/(3*'OddsRatio_working_3-way'!X8^(1/3))*COS(('OddsRatio_working_3-way'!Y8)/3)</f>
        <v>0.52059147588983512</v>
      </c>
      <c r="AG8" s="11">
        <f>-'OddsRatio_working_3-way'!U8/(3*'OddsRatio_working_3-way'!X8^(1/3))*COS(('OddsRatio_working_3-way'!Y8+2*PI())/3)</f>
        <v>-0.354825648101813</v>
      </c>
      <c r="AH8" s="11">
        <f>-'OddsRatio_working_3-way'!U8/(3*'OddsRatio_working_3-way'!X8^(1/3))*COS(('OddsRatio_working_3-way'!Y8+4*PI())/3)</f>
        <v>-0.16576582778802215</v>
      </c>
      <c r="AI8" s="11">
        <f>'OddsRatio_working_3-way'!U8/(3*'OddsRatio_working_3-way'!X8^(1/3))*SIN(('OddsRatio_working_3-way'!Y8)/3)</f>
        <v>-0.10915373815110946</v>
      </c>
      <c r="AJ8" s="11">
        <f>'OddsRatio_working_3-way'!U8/(3*'OddsRatio_working_3-way'!X8^(1/3))*SIN(('OddsRatio_working_3-way'!Y8+2*PI())/3)</f>
        <v>-0.39626857403867649</v>
      </c>
      <c r="AK8" s="11">
        <f>'OddsRatio_working_3-way'!U8/(3*'OddsRatio_working_3-way'!X8^(1/3))*SIN(('OddsRatio_working_3-way'!Y8+4*PI())/3)</f>
        <v>0.50542231218978595</v>
      </c>
      <c r="AL8" s="11">
        <f>'OddsRatio_working_3-way'!Z8+'OddsRatio_working_3-way'!AF8</f>
        <v>1.0411829517796702</v>
      </c>
      <c r="AM8" s="11">
        <f>'OddsRatio_working_3-way'!AA8+'OddsRatio_working_3-way'!AG8</f>
        <v>-0.70965129620362599</v>
      </c>
      <c r="AN8" s="11">
        <f>'OddsRatio_working_3-way'!AB8+'OddsRatio_working_3-way'!AH8</f>
        <v>-0.3315316555760443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1.0411829517796702</v>
      </c>
      <c r="AS8" s="11">
        <f>IF(('OddsRatio_working_3-way'!X8=0),IF(Q8&gt;0,-Q8^(1/3),(-Q8)^(1/3)),'OddsRatio_working_3-way'!AM8-'OddsRatio_working_3-way'!R8/3)</f>
        <v>-0.70965129620362599</v>
      </c>
      <c r="AT8" s="11">
        <f>IF(('OddsRatio_working_3-way'!X8=0),IF(Q8&gt;0,-Q8^(1/3),(-Q8)^(1/3)),'OddsRatio_working_3-way'!AN8-'OddsRatio_working_3-way'!R8/3)</f>
        <v>-0.3315316555760443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1.7</v>
      </c>
      <c r="B9" s="4">
        <f>IF('True_Odds_Calculator_3-way'!B10="","",'True_Odds_Calculator_3-way'!B10)</f>
        <v>4.2300000000000004</v>
      </c>
      <c r="C9" s="4">
        <f>IF('True_Odds_Calculator_3-way'!C10="","",'True_Odds_Calculator_3-way'!C10)</f>
        <v>4.99</v>
      </c>
      <c r="D9" s="9">
        <f t="shared" si="13"/>
        <v>0.57773392510673605</v>
      </c>
      <c r="E9" s="9">
        <f t="shared" si="14"/>
        <v>0.22869771067725189</v>
      </c>
      <c r="F9" s="9">
        <f t="shared" si="15"/>
        <v>0.19356836421601198</v>
      </c>
      <c r="G9" s="9">
        <f t="shared" si="16"/>
        <v>1.044143720201427</v>
      </c>
      <c r="H9" s="9">
        <f t="shared" si="17"/>
        <v>1.7309006041409989</v>
      </c>
      <c r="I9" s="9">
        <f t="shared" si="18"/>
        <v>4.3725842162506092</v>
      </c>
      <c r="J9" s="9">
        <f t="shared" si="19"/>
        <v>5.1661334436036936</v>
      </c>
      <c r="K9" s="11">
        <f t="shared" si="20"/>
        <v>0.58823529411764708</v>
      </c>
      <c r="L9" s="11">
        <f t="shared" si="21"/>
        <v>0.23640661938534277</v>
      </c>
      <c r="M9" s="11">
        <f t="shared" si="22"/>
        <v>0.20040080160320639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-0.25141062266376724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0.22071677773569665</v>
      </c>
      <c r="Q9" s="11">
        <f>2*'OddsRatio_working_3-way'!K9*'OddsRatio_working_3-way'!L9*'OddsRatio_working_3-way'!M9</f>
        <v>5.5736560034266823E-2</v>
      </c>
      <c r="R9" s="11">
        <f t="shared" si="23"/>
        <v>0</v>
      </c>
      <c r="S9" s="11">
        <f t="shared" si="24"/>
        <v>-0.87791349226671267</v>
      </c>
      <c r="T9" s="11">
        <f t="shared" si="25"/>
        <v>-0.22169532632997793</v>
      </c>
      <c r="U9" s="11">
        <f>'OddsRatio_working_3-way'!S9-'OddsRatio_working_3-way'!R9^2/3</f>
        <v>-0.87791349226671267</v>
      </c>
      <c r="V9" s="11">
        <f>'OddsRatio_working_3-way'!S9*'OddsRatio_working_3-way'!R9/3-2*'OddsRatio_working_3-way'!R9^3/27-'OddsRatio_working_3-way'!T9</f>
        <v>0.22169532632997793</v>
      </c>
      <c r="W9" s="11">
        <f>'OddsRatio_working_3-way'!V9^2+4*'OddsRatio_working_3-way'!U9^3/27</f>
        <v>-5.1093568865477293E-2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0.15830539044994069</v>
      </c>
      <c r="Y9" s="11">
        <f>IF('OddsRatio_working_3-way'!W9&gt;=0,IF('OddsRatio_working_3-way'!V9+SQRT('OddsRatio_working_3-way'!W9)&gt;0,0,PI()),ACOS('OddsRatio_working_3-way'!V9/(2*'OddsRatio_working_3-way'!X9)))</f>
        <v>0.79509901565061514</v>
      </c>
      <c r="Z9" s="11">
        <f>'OddsRatio_working_3-way'!X9^(1/3)*COS('OddsRatio_working_3-way'!Y9/3)</f>
        <v>0.52207186010071338</v>
      </c>
      <c r="AA9" s="11">
        <f>'OddsRatio_working_3-way'!X9^(1/3)*COS(('OddsRatio_working_3-way'!Y9+2*PI())/3)</f>
        <v>-0.38375146588390163</v>
      </c>
      <c r="AB9" s="11">
        <f>'OddsRatio_working_3-way'!X9^(1/3)*COS(('OddsRatio_working_3-way'!Y9+4*PI())/3)</f>
        <v>-0.13832039421681183</v>
      </c>
      <c r="AC9" s="11">
        <f>'OddsRatio_working_3-way'!X9^(1/3)*SIN('OddsRatio_working_3-way'!Y9/3)</f>
        <v>0.14169969529449261</v>
      </c>
      <c r="AD9" s="11">
        <f>'OddsRatio_working_3-way'!X9^(1/3)*SIN(('OddsRatio_working_3-way'!Y9+2*PI())/3)</f>
        <v>0.3812776458009669</v>
      </c>
      <c r="AE9" s="11">
        <f>'OddsRatio_working_3-way'!X9^(1/3)*SIN(('OddsRatio_working_3-way'!Y9+4*PI())/3)</f>
        <v>-0.52297734109545957</v>
      </c>
      <c r="AF9" s="11">
        <f>-'OddsRatio_working_3-way'!U9/(3*'OddsRatio_working_3-way'!X9^(1/3))*COS(('OddsRatio_working_3-way'!Y9)/3)</f>
        <v>0.52207186010071349</v>
      </c>
      <c r="AG9" s="11">
        <f>-'OddsRatio_working_3-way'!U9/(3*'OddsRatio_working_3-way'!X9^(1/3))*COS(('OddsRatio_working_3-way'!Y9+2*PI())/3)</f>
        <v>-0.38375146588390169</v>
      </c>
      <c r="AH9" s="11">
        <f>-'OddsRatio_working_3-way'!U9/(3*'OddsRatio_working_3-way'!X9^(1/3))*COS(('OddsRatio_working_3-way'!Y9+4*PI())/3)</f>
        <v>-0.13832039421681186</v>
      </c>
      <c r="AI9" s="11">
        <f>'OddsRatio_working_3-way'!U9/(3*'OddsRatio_working_3-way'!X9^(1/3))*SIN(('OddsRatio_working_3-way'!Y9)/3)</f>
        <v>-0.14169969529449267</v>
      </c>
      <c r="AJ9" s="11">
        <f>'OddsRatio_working_3-way'!U9/(3*'OddsRatio_working_3-way'!X9^(1/3))*SIN(('OddsRatio_working_3-way'!Y9+2*PI())/3)</f>
        <v>-0.38127764580096696</v>
      </c>
      <c r="AK9" s="11">
        <f>'OddsRatio_working_3-way'!U9/(3*'OddsRatio_working_3-way'!X9^(1/3))*SIN(('OddsRatio_working_3-way'!Y9+4*PI())/3)</f>
        <v>0.52297734109545968</v>
      </c>
      <c r="AL9" s="11">
        <f>'OddsRatio_working_3-way'!Z9+'OddsRatio_working_3-way'!AF9</f>
        <v>1.044143720201427</v>
      </c>
      <c r="AM9" s="11">
        <f>'OddsRatio_working_3-way'!AA9+'OddsRatio_working_3-way'!AG9</f>
        <v>-0.76750293176780326</v>
      </c>
      <c r="AN9" s="11">
        <f>'OddsRatio_working_3-way'!AB9+'OddsRatio_working_3-way'!AH9</f>
        <v>-0.27664078843362372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1.044143720201427</v>
      </c>
      <c r="AS9" s="11">
        <f>IF(('OddsRatio_working_3-way'!X9=0),IF(Q9&gt;0,-Q9^(1/3),(-Q9)^(1/3)),'OddsRatio_working_3-way'!AM9-'OddsRatio_working_3-way'!R9/3)</f>
        <v>-0.76750293176780326</v>
      </c>
      <c r="AT9" s="11">
        <f>IF(('OddsRatio_working_3-way'!X9=0),IF(Q9&gt;0,-Q9^(1/3),(-Q9)^(1/3)),'OddsRatio_working_3-way'!AN9-'OddsRatio_working_3-way'!R9/3)</f>
        <v>-0.27664078843362372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3.28</v>
      </c>
      <c r="B10" s="4">
        <f>IF('True_Odds_Calculator_3-way'!B11="","",'True_Odds_Calculator_3-way'!B11)</f>
        <v>3.24</v>
      </c>
      <c r="C10" s="4">
        <f>IF('True_Odds_Calculator_3-way'!C11="","",'True_Odds_Calculator_3-way'!C11)</f>
        <v>2.4500000000000002</v>
      </c>
      <c r="D10" s="9">
        <f t="shared" si="13"/>
        <v>0.29799594111921135</v>
      </c>
      <c r="E10" s="9">
        <f t="shared" si="14"/>
        <v>0.30171178138490173</v>
      </c>
      <c r="F10" s="9">
        <f t="shared" si="15"/>
        <v>0.40029227749588697</v>
      </c>
      <c r="G10" s="9">
        <f t="shared" si="16"/>
        <v>1.0332238616961749</v>
      </c>
      <c r="H10" s="9">
        <f t="shared" si="17"/>
        <v>3.3557504046672784</v>
      </c>
      <c r="I10" s="9">
        <f t="shared" si="18"/>
        <v>3.3144214501994318</v>
      </c>
      <c r="J10" s="9">
        <f t="shared" si="19"/>
        <v>2.4981745994594537</v>
      </c>
      <c r="K10" s="11">
        <f t="shared" si="20"/>
        <v>0.3048780487804878</v>
      </c>
      <c r="L10" s="11">
        <f t="shared" si="21"/>
        <v>0.30864197530864196</v>
      </c>
      <c r="M10" s="11">
        <f t="shared" si="22"/>
        <v>0.4081632653061224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-0.2844237966189187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0.22929225890898364</v>
      </c>
      <c r="Q10" s="11">
        <f>2*'OddsRatio_working_3-way'!K10*'OddsRatio_working_3-way'!L10*'OddsRatio_working_3-way'!M10</f>
        <v>7.6814827105187139E-2</v>
      </c>
      <c r="R10" s="11">
        <f t="shared" si="23"/>
        <v>0</v>
      </c>
      <c r="S10" s="11">
        <f t="shared" si="24"/>
        <v>-0.80616411718952519</v>
      </c>
      <c r="T10" s="11">
        <f t="shared" si="25"/>
        <v>-0.27007173105176718</v>
      </c>
      <c r="U10" s="11">
        <f>'OddsRatio_working_3-way'!S10-'OddsRatio_working_3-way'!R10^2/3</f>
        <v>-0.80616411718952519</v>
      </c>
      <c r="V10" s="11">
        <f>'OddsRatio_working_3-way'!S10*'OddsRatio_working_3-way'!R10/3-2*'OddsRatio_working_3-way'!R10^3/27-'OddsRatio_working_3-way'!T10</f>
        <v>0.27007173105176718</v>
      </c>
      <c r="W10" s="11">
        <f>'OddsRatio_working_3-way'!V10^2+4*'OddsRatio_working_3-way'!U10^3/27</f>
        <v>-4.6800053364098315E-3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0.13930070463722347</v>
      </c>
      <c r="Y10" s="11">
        <f>IF('OddsRatio_working_3-way'!W10&gt;=0,IF('OddsRatio_working_3-way'!V10+SQRT('OddsRatio_working_3-way'!W10)&gt;0,0,PI()),ACOS('OddsRatio_working_3-way'!V10/(2*'OddsRatio_working_3-way'!X10)))</f>
        <v>0.24808697973709171</v>
      </c>
      <c r="Z10" s="11">
        <f>'OddsRatio_working_3-way'!X10^(1/3)*COS('OddsRatio_working_3-way'!Y10/3)</f>
        <v>0.51661193084808743</v>
      </c>
      <c r="AA10" s="11">
        <f>'OddsRatio_working_3-way'!X10^(1/3)*COS(('OddsRatio_working_3-way'!Y10+2*PI())/3)</f>
        <v>-0.29538849468567174</v>
      </c>
      <c r="AB10" s="11">
        <f>'OddsRatio_working_3-way'!X10^(1/3)*COS(('OddsRatio_working_3-way'!Y10+4*PI())/3)</f>
        <v>-0.22122343616241577</v>
      </c>
      <c r="AC10" s="11">
        <f>'OddsRatio_working_3-way'!X10^(1/3)*SIN('OddsRatio_working_3-way'!Y10/3)</f>
        <v>4.281921650286629E-2</v>
      </c>
      <c r="AD10" s="11">
        <f>'OddsRatio_working_3-way'!X10^(1/3)*SIN(('OddsRatio_working_3-way'!Y10+2*PI())/3)</f>
        <v>0.42598944776114034</v>
      </c>
      <c r="AE10" s="11">
        <f>'OddsRatio_working_3-way'!X10^(1/3)*SIN(('OddsRatio_working_3-way'!Y10+4*PI())/3)</f>
        <v>-0.46880866426400652</v>
      </c>
      <c r="AF10" s="11">
        <f>-'OddsRatio_working_3-way'!U10/(3*'OddsRatio_working_3-way'!X10^(1/3))*COS(('OddsRatio_working_3-way'!Y10)/3)</f>
        <v>0.51661193084808743</v>
      </c>
      <c r="AG10" s="11">
        <f>-'OddsRatio_working_3-way'!U10/(3*'OddsRatio_working_3-way'!X10^(1/3))*COS(('OddsRatio_working_3-way'!Y10+2*PI())/3)</f>
        <v>-0.29538849468567174</v>
      </c>
      <c r="AH10" s="11">
        <f>-'OddsRatio_working_3-way'!U10/(3*'OddsRatio_working_3-way'!X10^(1/3))*COS(('OddsRatio_working_3-way'!Y10+4*PI())/3)</f>
        <v>-0.22122343616241577</v>
      </c>
      <c r="AI10" s="11">
        <f>'OddsRatio_working_3-way'!U10/(3*'OddsRatio_working_3-way'!X10^(1/3))*SIN(('OddsRatio_working_3-way'!Y10)/3)</f>
        <v>-4.281921650286629E-2</v>
      </c>
      <c r="AJ10" s="11">
        <f>'OddsRatio_working_3-way'!U10/(3*'OddsRatio_working_3-way'!X10^(1/3))*SIN(('OddsRatio_working_3-way'!Y10+2*PI())/3)</f>
        <v>-0.42598944776114034</v>
      </c>
      <c r="AK10" s="11">
        <f>'OddsRatio_working_3-way'!U10/(3*'OddsRatio_working_3-way'!X10^(1/3))*SIN(('OddsRatio_working_3-way'!Y10+4*PI())/3)</f>
        <v>0.46880866426400652</v>
      </c>
      <c r="AL10" s="11">
        <f>'OddsRatio_working_3-way'!Z10+'OddsRatio_working_3-way'!AF10</f>
        <v>1.0332238616961749</v>
      </c>
      <c r="AM10" s="11">
        <f>'OddsRatio_working_3-way'!AA10+'OddsRatio_working_3-way'!AG10</f>
        <v>-0.59077698937134349</v>
      </c>
      <c r="AN10" s="11">
        <f>'OddsRatio_working_3-way'!AB10+'OddsRatio_working_3-way'!AH10</f>
        <v>-0.44244687232483154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1.0332238616961749</v>
      </c>
      <c r="AS10" s="11">
        <f>IF(('OddsRatio_working_3-way'!X10=0),IF(Q10&gt;0,-Q10^(1/3),(-Q10)^(1/3)),'OddsRatio_working_3-way'!AM10-'OddsRatio_working_3-way'!R10/3)</f>
        <v>-0.59077698937134349</v>
      </c>
      <c r="AT10" s="11">
        <f>IF(('OddsRatio_working_3-way'!X10=0),IF(Q10&gt;0,-Q10^(1/3),(-Q10)^(1/3)),'OddsRatio_working_3-way'!AN10-'OddsRatio_working_3-way'!R10/3)</f>
        <v>-0.44244687232483154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2.44</v>
      </c>
      <c r="B11" s="4">
        <f>IF('True_Odds_Calculator_3-way'!B12="","",'True_Odds_Calculator_3-way'!B12)</f>
        <v>3.26</v>
      </c>
      <c r="C11" s="4">
        <f>IF('True_Odds_Calculator_3-way'!C12="","",'True_Odds_Calculator_3-way'!C12)</f>
        <v>3.2</v>
      </c>
      <c r="D11" s="9">
        <f t="shared" si="13"/>
        <v>0.39929736046568959</v>
      </c>
      <c r="E11" s="9">
        <f t="shared" si="14"/>
        <v>0.2975242112870165</v>
      </c>
      <c r="F11" s="9">
        <f t="shared" si="15"/>
        <v>0.30317842824729391</v>
      </c>
      <c r="G11" s="9">
        <f t="shared" si="16"/>
        <v>1.0447216838628723</v>
      </c>
      <c r="H11" s="9">
        <f t="shared" si="17"/>
        <v>2.5043992247625364</v>
      </c>
      <c r="I11" s="9">
        <f t="shared" si="18"/>
        <v>3.3610710055300914</v>
      </c>
      <c r="J11" s="9">
        <f t="shared" si="19"/>
        <v>3.2983877044983188</v>
      </c>
      <c r="K11" s="11">
        <f t="shared" si="20"/>
        <v>0.4098360655737705</v>
      </c>
      <c r="L11" s="11">
        <f t="shared" si="21"/>
        <v>0.30674846625766872</v>
      </c>
      <c r="M11" s="11">
        <f t="shared" si="22"/>
        <v>0.3125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-0.28127828623151963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0.23178995273056421</v>
      </c>
      <c r="Q11" s="11">
        <f>2*'OddsRatio_working_3-way'!K11*'OddsRatio_working_3-way'!L11*'OddsRatio_working_3-way'!M11</f>
        <v>7.8572865332394645E-2</v>
      </c>
      <c r="R11" s="11">
        <f t="shared" si="23"/>
        <v>0</v>
      </c>
      <c r="S11" s="11">
        <f t="shared" si="24"/>
        <v>-0.82405917582908739</v>
      </c>
      <c r="T11" s="11">
        <f t="shared" si="25"/>
        <v>-0.27934209350138556</v>
      </c>
      <c r="U11" s="11">
        <f>'OddsRatio_working_3-way'!S11-'OddsRatio_working_3-way'!R11^2/3</f>
        <v>-0.82405917582908739</v>
      </c>
      <c r="V11" s="11">
        <f>'OddsRatio_working_3-way'!S11*'OddsRatio_working_3-way'!R11/3-2*'OddsRatio_working_3-way'!R11^3/27-'OddsRatio_working_3-way'!T11</f>
        <v>0.27934209350138556</v>
      </c>
      <c r="W11" s="11">
        <f>'OddsRatio_working_3-way'!V11^2+4*'OddsRatio_working_3-way'!U11^3/27</f>
        <v>-4.8712199182328747E-3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0.14396460078780626</v>
      </c>
      <c r="Y11" s="11">
        <f>IF('OddsRatio_working_3-way'!W11&gt;=0,IF('OddsRatio_working_3-way'!V11+SQRT('OddsRatio_working_3-way'!W11)&gt;0,0,PI()),ACOS('OddsRatio_working_3-way'!V11/(2*'OddsRatio_working_3-way'!X11)))</f>
        <v>0.24483917713886783</v>
      </c>
      <c r="Z11" s="11">
        <f>'OddsRatio_working_3-way'!X11^(1/3)*COS('OddsRatio_working_3-way'!Y11/3)</f>
        <v>0.52236084193143617</v>
      </c>
      <c r="AA11" s="11">
        <f>'OddsRatio_working_3-way'!X11^(1/3)*COS(('OddsRatio_working_3-way'!Y11+2*PI())/3)</f>
        <v>-0.2981825434694706</v>
      </c>
      <c r="AB11" s="11">
        <f>'OddsRatio_working_3-way'!X11^(1/3)*COS(('OddsRatio_working_3-way'!Y11+4*PI())/3)</f>
        <v>-0.22417829846196571</v>
      </c>
      <c r="AC11" s="11">
        <f>'OddsRatio_working_3-way'!X11^(1/3)*SIN('OddsRatio_working_3-way'!Y11/3)</f>
        <v>4.2726370776258002E-2</v>
      </c>
      <c r="AD11" s="11">
        <f>'OddsRatio_working_3-way'!X11^(1/3)*SIN(('OddsRatio_working_3-way'!Y11+2*PI())/3)</f>
        <v>0.43101457366672236</v>
      </c>
      <c r="AE11" s="11">
        <f>'OddsRatio_working_3-way'!X11^(1/3)*SIN(('OddsRatio_working_3-way'!Y11+4*PI())/3)</f>
        <v>-0.47374094444298032</v>
      </c>
      <c r="AF11" s="11">
        <f>-'OddsRatio_working_3-way'!U11/(3*'OddsRatio_working_3-way'!X11^(1/3))*COS(('OddsRatio_working_3-way'!Y11)/3)</f>
        <v>0.52236084193143617</v>
      </c>
      <c r="AG11" s="11">
        <f>-'OddsRatio_working_3-way'!U11/(3*'OddsRatio_working_3-way'!X11^(1/3))*COS(('OddsRatio_working_3-way'!Y11+2*PI())/3)</f>
        <v>-0.2981825434694706</v>
      </c>
      <c r="AH11" s="11">
        <f>-'OddsRatio_working_3-way'!U11/(3*'OddsRatio_working_3-way'!X11^(1/3))*COS(('OddsRatio_working_3-way'!Y11+4*PI())/3)</f>
        <v>-0.22417829846196571</v>
      </c>
      <c r="AI11" s="11">
        <f>'OddsRatio_working_3-way'!U11/(3*'OddsRatio_working_3-way'!X11^(1/3))*SIN(('OddsRatio_working_3-way'!Y11)/3)</f>
        <v>-4.2726370776258002E-2</v>
      </c>
      <c r="AJ11" s="11">
        <f>'OddsRatio_working_3-way'!U11/(3*'OddsRatio_working_3-way'!X11^(1/3))*SIN(('OddsRatio_working_3-way'!Y11+2*PI())/3)</f>
        <v>-0.43101457366672236</v>
      </c>
      <c r="AK11" s="11">
        <f>'OddsRatio_working_3-way'!U11/(3*'OddsRatio_working_3-way'!X11^(1/3))*SIN(('OddsRatio_working_3-way'!Y11+4*PI())/3)</f>
        <v>0.47374094444298032</v>
      </c>
      <c r="AL11" s="11">
        <f>'OddsRatio_working_3-way'!Z11+'OddsRatio_working_3-way'!AF11</f>
        <v>1.0447216838628723</v>
      </c>
      <c r="AM11" s="11">
        <f>'OddsRatio_working_3-way'!AA11+'OddsRatio_working_3-way'!AG11</f>
        <v>-0.59636508693894119</v>
      </c>
      <c r="AN11" s="11">
        <f>'OddsRatio_working_3-way'!AB11+'OddsRatio_working_3-way'!AH11</f>
        <v>-0.44835659692393143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1.0447216838628723</v>
      </c>
      <c r="AS11" s="11">
        <f>IF(('OddsRatio_working_3-way'!X11=0),IF(Q11&gt;0,-Q11^(1/3),(-Q11)^(1/3)),'OddsRatio_working_3-way'!AM11-'OddsRatio_working_3-way'!R11/3)</f>
        <v>-0.59636508693894119</v>
      </c>
      <c r="AT11" s="11">
        <f>IF(('OddsRatio_working_3-way'!X11=0),IF(Q11&gt;0,-Q11^(1/3),(-Q11)^(1/3)),'OddsRatio_working_3-way'!AN11-'OddsRatio_working_3-way'!R11/3)</f>
        <v>-0.44835659692393143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2.75</v>
      </c>
      <c r="B12" s="4">
        <f>IF('True_Odds_Calculator_3-way'!B13="","",'True_Odds_Calculator_3-way'!B13)</f>
        <v>3.23</v>
      </c>
      <c r="C12" s="4">
        <f>IF('True_Odds_Calculator_3-way'!C13="","",'True_Odds_Calculator_3-way'!C13)</f>
        <v>2.82</v>
      </c>
      <c r="D12" s="9">
        <f t="shared" si="13"/>
        <v>0.35406894106582332</v>
      </c>
      <c r="E12" s="9">
        <f t="shared" si="14"/>
        <v>0.3007798727165899</v>
      </c>
      <c r="F12" s="9">
        <f t="shared" si="15"/>
        <v>0.34515118621758678</v>
      </c>
      <c r="G12" s="9">
        <f t="shared" si="16"/>
        <v>1.0424621293723773</v>
      </c>
      <c r="H12" s="9">
        <f t="shared" si="17"/>
        <v>2.8243087264016604</v>
      </c>
      <c r="I12" s="9">
        <f t="shared" si="18"/>
        <v>3.3246905485004006</v>
      </c>
      <c r="J12" s="9">
        <f t="shared" si="19"/>
        <v>2.8972810754577267</v>
      </c>
      <c r="K12" s="11">
        <f t="shared" si="20"/>
        <v>0.36363636363636365</v>
      </c>
      <c r="L12" s="11">
        <f t="shared" si="21"/>
        <v>0.30959752321981426</v>
      </c>
      <c r="M12" s="11">
        <f t="shared" si="22"/>
        <v>0.3546099290780142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-0.28355021128883195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0.23154940485814607</v>
      </c>
      <c r="Q12" s="11">
        <f>2*'OddsRatio_working_3-way'!K12*'OddsRatio_working_3-way'!L12*'OddsRatio_working_3-way'!M12</f>
        <v>7.9844622364877965E-2</v>
      </c>
      <c r="R12" s="11">
        <f t="shared" si="23"/>
        <v>0</v>
      </c>
      <c r="S12" s="11">
        <f t="shared" si="24"/>
        <v>-0.81660811961901003</v>
      </c>
      <c r="T12" s="11">
        <f t="shared" si="25"/>
        <v>-0.28158900676517595</v>
      </c>
      <c r="U12" s="11">
        <f>'OddsRatio_working_3-way'!S12-'OddsRatio_working_3-way'!R12^2/3</f>
        <v>-0.81660811961901003</v>
      </c>
      <c r="V12" s="11">
        <f>'OddsRatio_working_3-way'!S12*'OddsRatio_working_3-way'!R12/3-2*'OddsRatio_working_3-way'!R12^3/27-'OddsRatio_working_3-way'!T12</f>
        <v>0.28158900676517595</v>
      </c>
      <c r="W12" s="11">
        <f>'OddsRatio_working_3-way'!V12^2+4*'OddsRatio_working_3-way'!U12^3/27</f>
        <v>-1.3823219074580034E-3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0.14201645207374416</v>
      </c>
      <c r="Y12" s="11">
        <f>IF('OddsRatio_working_3-way'!W12&gt;=0,IF('OddsRatio_working_3-way'!V12+SQRT('OddsRatio_working_3-way'!W12)&gt;0,0,PI()),ACOS('OddsRatio_working_3-way'!V12/(2*'OddsRatio_working_3-way'!X12)))</f>
        <v>0.13127561007767174</v>
      </c>
      <c r="Z12" s="11">
        <f>'OddsRatio_working_3-way'!X12^(1/3)*COS('OddsRatio_working_3-way'!Y12/3)</f>
        <v>0.52123106468618863</v>
      </c>
      <c r="AA12" s="11">
        <f>'OddsRatio_working_3-way'!X12^(1/3)*COS(('OddsRatio_working_3-way'!Y12+2*PI())/3)</f>
        <v>-0.28038072420477833</v>
      </c>
      <c r="AB12" s="11">
        <f>'OddsRatio_working_3-way'!X12^(1/3)*COS(('OddsRatio_working_3-way'!Y12+4*PI())/3)</f>
        <v>-0.24085034048141049</v>
      </c>
      <c r="AC12" s="11">
        <f>'OddsRatio_working_3-way'!X12^(1/3)*SIN('OddsRatio_working_3-way'!Y12/3)</f>
        <v>2.2822877683855661E-2</v>
      </c>
      <c r="AD12" s="11">
        <f>'OddsRatio_working_3-way'!X12^(1/3)*SIN(('OddsRatio_working_3-way'!Y12+2*PI())/3)</f>
        <v>0.43998790441792157</v>
      </c>
      <c r="AE12" s="11">
        <f>'OddsRatio_working_3-way'!X12^(1/3)*SIN(('OddsRatio_working_3-way'!Y12+4*PI())/3)</f>
        <v>-0.46281078210177717</v>
      </c>
      <c r="AF12" s="11">
        <f>-'OddsRatio_working_3-way'!U12/(3*'OddsRatio_working_3-way'!X12^(1/3))*COS(('OddsRatio_working_3-way'!Y12)/3)</f>
        <v>0.52123106468618852</v>
      </c>
      <c r="AG12" s="11">
        <f>-'OddsRatio_working_3-way'!U12/(3*'OddsRatio_working_3-way'!X12^(1/3))*COS(('OddsRatio_working_3-way'!Y12+2*PI())/3)</f>
        <v>-0.28038072420477828</v>
      </c>
      <c r="AH12" s="11">
        <f>-'OddsRatio_working_3-way'!U12/(3*'OddsRatio_working_3-way'!X12^(1/3))*COS(('OddsRatio_working_3-way'!Y12+4*PI())/3)</f>
        <v>-0.24085034048141044</v>
      </c>
      <c r="AI12" s="11">
        <f>'OddsRatio_working_3-way'!U12/(3*'OddsRatio_working_3-way'!X12^(1/3))*SIN(('OddsRatio_working_3-way'!Y12)/3)</f>
        <v>-2.2822877683855658E-2</v>
      </c>
      <c r="AJ12" s="11">
        <f>'OddsRatio_working_3-way'!U12/(3*'OddsRatio_working_3-way'!X12^(1/3))*SIN(('OddsRatio_working_3-way'!Y12+2*PI())/3)</f>
        <v>-0.43998790441792146</v>
      </c>
      <c r="AK12" s="11">
        <f>'OddsRatio_working_3-way'!U12/(3*'OddsRatio_working_3-way'!X12^(1/3))*SIN(('OddsRatio_working_3-way'!Y12+4*PI())/3)</f>
        <v>0.46281078210177712</v>
      </c>
      <c r="AL12" s="11">
        <f>'OddsRatio_working_3-way'!Z12+'OddsRatio_working_3-way'!AF12</f>
        <v>1.0424621293723773</v>
      </c>
      <c r="AM12" s="11">
        <f>'OddsRatio_working_3-way'!AA12+'OddsRatio_working_3-way'!AG12</f>
        <v>-0.56076144840955666</v>
      </c>
      <c r="AN12" s="11">
        <f>'OddsRatio_working_3-way'!AB12+'OddsRatio_working_3-way'!AH12</f>
        <v>-0.48170068096282093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1.0424621293723773</v>
      </c>
      <c r="AS12" s="11">
        <f>IF(('OddsRatio_working_3-way'!X12=0),IF(Q12&gt;0,-Q12^(1/3),(-Q12)^(1/3)),'OddsRatio_working_3-way'!AM12-'OddsRatio_working_3-way'!R12/3)</f>
        <v>-0.56076144840955666</v>
      </c>
      <c r="AT12" s="11">
        <f>IF(('OddsRatio_working_3-way'!X12=0),IF(Q12&gt;0,-Q12^(1/3),(-Q12)^(1/3)),'OddsRatio_working_3-way'!AN12-'OddsRatio_working_3-way'!R12/3)</f>
        <v>-0.48170068096282093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2.34</v>
      </c>
      <c r="B13" s="4">
        <f>IF('True_Odds_Calculator_3-way'!B14="","",'True_Odds_Calculator_3-way'!B14)</f>
        <v>3.24</v>
      </c>
      <c r="C13" s="4">
        <f>IF('True_Odds_Calculator_3-way'!C14="","",'True_Odds_Calculator_3-way'!C14)</f>
        <v>3.25</v>
      </c>
      <c r="D13" s="9">
        <f t="shared" si="13"/>
        <v>0.41134228415150298</v>
      </c>
      <c r="E13" s="9">
        <f t="shared" si="14"/>
        <v>0.29479144054184286</v>
      </c>
      <c r="F13" s="9">
        <f t="shared" si="15"/>
        <v>0.29386627530665393</v>
      </c>
      <c r="G13" s="9">
        <f t="shared" si="16"/>
        <v>1.0679592636049393</v>
      </c>
      <c r="H13" s="9">
        <f t="shared" si="17"/>
        <v>2.4310654132306184</v>
      </c>
      <c r="I13" s="9">
        <f t="shared" si="18"/>
        <v>3.392228750475065</v>
      </c>
      <c r="J13" s="9">
        <f t="shared" si="19"/>
        <v>3.4029083431111133</v>
      </c>
      <c r="K13" s="11">
        <f t="shared" si="20"/>
        <v>0.42735042735042739</v>
      </c>
      <c r="L13" s="11">
        <f t="shared" si="21"/>
        <v>0.30864197530864196</v>
      </c>
      <c r="M13" s="11">
        <f t="shared" si="22"/>
        <v>0.30769230769230771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-0.27408868434509448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0.23660522236020815</v>
      </c>
      <c r="Q13" s="11">
        <f>2*'OddsRatio_working_3-way'!K13*'OddsRatio_working_3-way'!L13*'OddsRatio_working_3-way'!M13</f>
        <v>8.1168172336263514E-2</v>
      </c>
      <c r="R13" s="11">
        <f t="shared" si="23"/>
        <v>0</v>
      </c>
      <c r="S13" s="11">
        <f t="shared" si="24"/>
        <v>-0.86324330727315857</v>
      </c>
      <c r="T13" s="11">
        <f t="shared" si="25"/>
        <v>-0.29613835583984854</v>
      </c>
      <c r="U13" s="11">
        <f>'OddsRatio_working_3-way'!S13-'OddsRatio_working_3-way'!R13^2/3</f>
        <v>-0.86324330727315857</v>
      </c>
      <c r="V13" s="11">
        <f>'OddsRatio_working_3-way'!S13*'OddsRatio_working_3-way'!R13/3-2*'OddsRatio_working_3-way'!R13^3/27-'OddsRatio_working_3-way'!T13</f>
        <v>0.29613835583984854</v>
      </c>
      <c r="W13" s="11">
        <f>'OddsRatio_working_3-way'!V13^2+4*'OddsRatio_working_3-way'!U13^3/27</f>
        <v>-7.6027295223535518E-3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0.15435402110236901</v>
      </c>
      <c r="Y13" s="11">
        <f>IF('OddsRatio_working_3-way'!W13&gt;=0,IF('OddsRatio_working_3-way'!V13+SQRT('OddsRatio_working_3-way'!W13)&gt;0,0,PI()),ACOS('OddsRatio_working_3-way'!V13/(2*'OddsRatio_working_3-way'!X13)))</f>
        <v>0.28634392380980178</v>
      </c>
      <c r="Z13" s="11">
        <f>'OddsRatio_working_3-way'!X13^(1/3)*COS('OddsRatio_working_3-way'!Y13/3)</f>
        <v>0.53397963180246966</v>
      </c>
      <c r="AA13" s="11">
        <f>'OddsRatio_working_3-way'!X13^(1/3)*COS(('OddsRatio_working_3-way'!Y13+2*PI())/3)</f>
        <v>-0.31126330044180239</v>
      </c>
      <c r="AB13" s="11">
        <f>'OddsRatio_working_3-way'!X13^(1/3)*COS(('OddsRatio_working_3-way'!Y13+4*PI())/3)</f>
        <v>-0.22271633136066737</v>
      </c>
      <c r="AC13" s="11">
        <f>'OddsRatio_working_3-way'!X13^(1/3)*SIN('OddsRatio_working_3-way'!Y13/3)</f>
        <v>5.1122616434918847E-2</v>
      </c>
      <c r="AD13" s="11">
        <f>'OddsRatio_working_3-way'!X13^(1/3)*SIN(('OddsRatio_working_3-way'!Y13+2*PI())/3)</f>
        <v>0.43687861802694028</v>
      </c>
      <c r="AE13" s="11">
        <f>'OddsRatio_working_3-way'!X13^(1/3)*SIN(('OddsRatio_working_3-way'!Y13+4*PI())/3)</f>
        <v>-0.48800123446185906</v>
      </c>
      <c r="AF13" s="11">
        <f>-'OddsRatio_working_3-way'!U13/(3*'OddsRatio_working_3-way'!X13^(1/3))*COS(('OddsRatio_working_3-way'!Y13)/3)</f>
        <v>0.53397963180246955</v>
      </c>
      <c r="AG13" s="11">
        <f>-'OddsRatio_working_3-way'!U13/(3*'OddsRatio_working_3-way'!X13^(1/3))*COS(('OddsRatio_working_3-way'!Y13+2*PI())/3)</f>
        <v>-0.31126330044180234</v>
      </c>
      <c r="AH13" s="11">
        <f>-'OddsRatio_working_3-way'!U13/(3*'OddsRatio_working_3-way'!X13^(1/3))*COS(('OddsRatio_working_3-way'!Y13+4*PI())/3)</f>
        <v>-0.22271633136066732</v>
      </c>
      <c r="AI13" s="11">
        <f>'OddsRatio_working_3-way'!U13/(3*'OddsRatio_working_3-way'!X13^(1/3))*SIN(('OddsRatio_working_3-way'!Y13)/3)</f>
        <v>-5.112261643491884E-2</v>
      </c>
      <c r="AJ13" s="11">
        <f>'OddsRatio_working_3-way'!U13/(3*'OddsRatio_working_3-way'!X13^(1/3))*SIN(('OddsRatio_working_3-way'!Y13+2*PI())/3)</f>
        <v>-0.43687861802694017</v>
      </c>
      <c r="AK13" s="11">
        <f>'OddsRatio_working_3-way'!U13/(3*'OddsRatio_working_3-way'!X13^(1/3))*SIN(('OddsRatio_working_3-way'!Y13+4*PI())/3)</f>
        <v>0.48800123446185895</v>
      </c>
      <c r="AL13" s="11">
        <f>'OddsRatio_working_3-way'!Z13+'OddsRatio_working_3-way'!AF13</f>
        <v>1.0679592636049393</v>
      </c>
      <c r="AM13" s="11">
        <f>'OddsRatio_working_3-way'!AA13+'OddsRatio_working_3-way'!AG13</f>
        <v>-0.62252660088360479</v>
      </c>
      <c r="AN13" s="11">
        <f>'OddsRatio_working_3-way'!AB13+'OddsRatio_working_3-way'!AH13</f>
        <v>-0.44543266272133469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1.0679592636049393</v>
      </c>
      <c r="AS13" s="11">
        <f>IF(('OddsRatio_working_3-way'!X13=0),IF(Q13&gt;0,-Q13^(1/3),(-Q13)^(1/3)),'OddsRatio_working_3-way'!AM13-'OddsRatio_working_3-way'!R13/3)</f>
        <v>-0.62252660088360479</v>
      </c>
      <c r="AT13" s="11">
        <f>IF(('OddsRatio_working_3-way'!X13=0),IF(Q13&gt;0,-Q13^(1/3),(-Q13)^(1/3)),'OddsRatio_working_3-way'!AN13-'OddsRatio_working_3-way'!R13/3)</f>
        <v>-0.44543266272133469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2.88</v>
      </c>
      <c r="B14" s="4">
        <f>IF('True_Odds_Calculator_3-way'!B15="","",'True_Odds_Calculator_3-way'!B15)</f>
        <v>3.47</v>
      </c>
      <c r="C14" s="4">
        <f>IF('True_Odds_Calculator_3-way'!C15="","",'True_Odds_Calculator_3-way'!C15)</f>
        <v>2.33</v>
      </c>
      <c r="D14" s="9">
        <f t="shared" si="13"/>
        <v>0.32561500405450561</v>
      </c>
      <c r="E14" s="9">
        <f t="shared" si="14"/>
        <v>0.26873860202659111</v>
      </c>
      <c r="F14" s="9">
        <f t="shared" si="15"/>
        <v>0.40564639391890311</v>
      </c>
      <c r="G14" s="9">
        <f t="shared" si="16"/>
        <v>1.1016550801056346</v>
      </c>
      <c r="H14" s="9">
        <f t="shared" si="17"/>
        <v>3.0711115505985935</v>
      </c>
      <c r="I14" s="9">
        <f t="shared" si="18"/>
        <v>3.7210880478609178</v>
      </c>
      <c r="J14" s="9">
        <f t="shared" si="19"/>
        <v>2.4652012565404937</v>
      </c>
      <c r="K14" s="11">
        <f t="shared" si="20"/>
        <v>0.34722222222222221</v>
      </c>
      <c r="L14" s="11">
        <f t="shared" si="21"/>
        <v>0.28818443804034583</v>
      </c>
      <c r="M14" s="11">
        <f t="shared" si="22"/>
        <v>0.42918454935622319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-0.26523361217273467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0.24393294111664945</v>
      </c>
      <c r="Q14" s="11">
        <f>2*'OddsRatio_working_3-way'!K14*'OddsRatio_working_3-way'!L14*'OddsRatio_working_3-way'!M14</f>
        <v>8.5891880674876561E-2</v>
      </c>
      <c r="R14" s="11">
        <f t="shared" si="23"/>
        <v>0</v>
      </c>
      <c r="S14" s="11">
        <f t="shared" si="24"/>
        <v>-0.91969090613518079</v>
      </c>
      <c r="T14" s="11">
        <f t="shared" si="25"/>
        <v>-0.32383482610393688</v>
      </c>
      <c r="U14" s="11">
        <f>'OddsRatio_working_3-way'!S14-'OddsRatio_working_3-way'!R14^2/3</f>
        <v>-0.91969090613518079</v>
      </c>
      <c r="V14" s="11">
        <f>'OddsRatio_working_3-way'!S14*'OddsRatio_working_3-way'!R14/3-2*'OddsRatio_working_3-way'!R14^3/27-'OddsRatio_working_3-way'!T14</f>
        <v>0.32383482610393688</v>
      </c>
      <c r="W14" s="11">
        <f>'OddsRatio_working_3-way'!V14^2+4*'OddsRatio_working_3-way'!U14^3/27</f>
        <v>-1.0375955404693438E-2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0.16973873305941434</v>
      </c>
      <c r="Y14" s="11">
        <f>IF('OddsRatio_working_3-way'!W14&gt;=0,IF('OddsRatio_working_3-way'!V14+SQRT('OddsRatio_working_3-way'!W14)&gt;0,0,PI()),ACOS('OddsRatio_working_3-way'!V14/(2*'OddsRatio_working_3-way'!X14)))</f>
        <v>0.30475192408283758</v>
      </c>
      <c r="Z14" s="11">
        <f>'OddsRatio_working_3-way'!X14^(1/3)*COS('OddsRatio_working_3-way'!Y14/3)</f>
        <v>0.55082754005281731</v>
      </c>
      <c r="AA14" s="11">
        <f>'OddsRatio_working_3-way'!X14^(1/3)*COS(('OddsRatio_working_3-way'!Y14+2*PI())/3)</f>
        <v>-0.32403981627033712</v>
      </c>
      <c r="AB14" s="11">
        <f>'OddsRatio_working_3-way'!X14^(1/3)*COS(('OddsRatio_working_3-way'!Y14+4*PI())/3)</f>
        <v>-0.22678772378248011</v>
      </c>
      <c r="AC14" s="11">
        <f>'OddsRatio_working_3-way'!X14^(1/3)*SIN('OddsRatio_working_3-way'!Y14/3)</f>
        <v>5.6148521777118661E-2</v>
      </c>
      <c r="AD14" s="11">
        <f>'OddsRatio_working_3-way'!X14^(1/3)*SIN(('OddsRatio_working_3-way'!Y14+2*PI())/3)</f>
        <v>0.44895638190127091</v>
      </c>
      <c r="AE14" s="11">
        <f>'OddsRatio_working_3-way'!X14^(1/3)*SIN(('OddsRatio_working_3-way'!Y14+4*PI())/3)</f>
        <v>-0.50510490367838956</v>
      </c>
      <c r="AF14" s="11">
        <f>-'OddsRatio_working_3-way'!U14/(3*'OddsRatio_working_3-way'!X14^(1/3))*COS(('OddsRatio_working_3-way'!Y14)/3)</f>
        <v>0.55082754005281731</v>
      </c>
      <c r="AG14" s="11">
        <f>-'OddsRatio_working_3-way'!U14/(3*'OddsRatio_working_3-way'!X14^(1/3))*COS(('OddsRatio_working_3-way'!Y14+2*PI())/3)</f>
        <v>-0.32403981627033712</v>
      </c>
      <c r="AH14" s="11">
        <f>-'OddsRatio_working_3-way'!U14/(3*'OddsRatio_working_3-way'!X14^(1/3))*COS(('OddsRatio_working_3-way'!Y14+4*PI())/3)</f>
        <v>-0.22678772378248011</v>
      </c>
      <c r="AI14" s="11">
        <f>'OddsRatio_working_3-way'!U14/(3*'OddsRatio_working_3-way'!X14^(1/3))*SIN(('OddsRatio_working_3-way'!Y14)/3)</f>
        <v>-5.6148521777118661E-2</v>
      </c>
      <c r="AJ14" s="11">
        <f>'OddsRatio_working_3-way'!U14/(3*'OddsRatio_working_3-way'!X14^(1/3))*SIN(('OddsRatio_working_3-way'!Y14+2*PI())/3)</f>
        <v>-0.44895638190127091</v>
      </c>
      <c r="AK14" s="11">
        <f>'OddsRatio_working_3-way'!U14/(3*'OddsRatio_working_3-way'!X14^(1/3))*SIN(('OddsRatio_working_3-way'!Y14+4*PI())/3)</f>
        <v>0.50510490367838956</v>
      </c>
      <c r="AL14" s="11">
        <f>'OddsRatio_working_3-way'!Z14+'OddsRatio_working_3-way'!AF14</f>
        <v>1.1016550801056346</v>
      </c>
      <c r="AM14" s="11">
        <f>'OddsRatio_working_3-way'!AA14+'OddsRatio_working_3-way'!AG14</f>
        <v>-0.64807963254067424</v>
      </c>
      <c r="AN14" s="11">
        <f>'OddsRatio_working_3-way'!AB14+'OddsRatio_working_3-way'!AH14</f>
        <v>-0.45357544756496021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1.1016550801056346</v>
      </c>
      <c r="AS14" s="11">
        <f>IF(('OddsRatio_working_3-way'!X14=0),IF(Q14&gt;0,-Q14^(1/3),(-Q14)^(1/3)),'OddsRatio_working_3-way'!AM14-'OddsRatio_working_3-way'!R14/3)</f>
        <v>-0.64807963254067424</v>
      </c>
      <c r="AT14" s="11">
        <f>IF(('OddsRatio_working_3-way'!X14=0),IF(Q14&gt;0,-Q14^(1/3),(-Q14)^(1/3)),'OddsRatio_working_3-way'!AN14-'OddsRatio_working_3-way'!R14/3)</f>
        <v>-0.45357544756496021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1.76</v>
      </c>
      <c r="B15" s="4">
        <f>IF('True_Odds_Calculator_3-way'!B16="","",'True_Odds_Calculator_3-way'!B16)</f>
        <v>3.28</v>
      </c>
      <c r="C15" s="4">
        <f>IF('True_Odds_Calculator_3-way'!C16="","",'True_Odds_Calculator_3-way'!C16)</f>
        <v>6.56</v>
      </c>
      <c r="D15" s="9">
        <f t="shared" si="13"/>
        <v>0.55742773776747345</v>
      </c>
      <c r="E15" s="9">
        <f t="shared" si="14"/>
        <v>0.29569496159752218</v>
      </c>
      <c r="F15" s="9">
        <f t="shared" si="15"/>
        <v>0.14687730063500454</v>
      </c>
      <c r="G15" s="9">
        <f t="shared" si="16"/>
        <v>1.0446769770059092</v>
      </c>
      <c r="H15" s="9">
        <f t="shared" si="17"/>
        <v>1.7939545025244905</v>
      </c>
      <c r="I15" s="9">
        <f t="shared" si="18"/>
        <v>3.381863507573474</v>
      </c>
      <c r="J15" s="9">
        <f t="shared" si="19"/>
        <v>6.8084039921528552</v>
      </c>
      <c r="K15" s="11">
        <f t="shared" si="20"/>
        <v>0.56818181818181823</v>
      </c>
      <c r="L15" s="11">
        <f t="shared" si="21"/>
        <v>0.3048780487804878</v>
      </c>
      <c r="M15" s="11">
        <f t="shared" si="22"/>
        <v>0.1524390243902439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-0.25440923963009043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0.22709527608025531</v>
      </c>
      <c r="Q15" s="11">
        <f>2*'OddsRatio_working_3-way'!K15*'OddsRatio_working_3-way'!L15*'OddsRatio_working_3-way'!M15</f>
        <v>5.2812854902384951E-2</v>
      </c>
      <c r="R15" s="11">
        <f t="shared" si="23"/>
        <v>0</v>
      </c>
      <c r="S15" s="11">
        <f t="shared" si="24"/>
        <v>-0.89263769040169505</v>
      </c>
      <c r="T15" s="11">
        <f t="shared" si="25"/>
        <v>-0.20759016055853372</v>
      </c>
      <c r="U15" s="11">
        <f>'OddsRatio_working_3-way'!S15-'OddsRatio_working_3-way'!R15^2/3</f>
        <v>-0.89263769040169505</v>
      </c>
      <c r="V15" s="11">
        <f>'OddsRatio_working_3-way'!S15*'OddsRatio_working_3-way'!R15/3-2*'OddsRatio_working_3-way'!R15^3/27-'OddsRatio_working_3-way'!T15</f>
        <v>0.20759016055853372</v>
      </c>
      <c r="W15" s="11">
        <f>'OddsRatio_working_3-way'!V15^2+4*'OddsRatio_working_3-way'!U15^3/27</f>
        <v>-6.2277516104392208E-2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0.16230464477727524</v>
      </c>
      <c r="Y15" s="11">
        <f>IF('OddsRatio_working_3-way'!W15&gt;=0,IF('OddsRatio_working_3-way'!V15+SQRT('OddsRatio_working_3-way'!W15)&gt;0,0,PI()),ACOS('OddsRatio_working_3-way'!V15/(2*'OddsRatio_working_3-way'!X15)))</f>
        <v>0.87693851147009072</v>
      </c>
      <c r="Z15" s="11">
        <f>'OddsRatio_working_3-way'!X15^(1/3)*COS('OddsRatio_working_3-way'!Y15/3)</f>
        <v>0.52233848850295461</v>
      </c>
      <c r="AA15" s="11">
        <f>'OddsRatio_working_3-way'!X15^(1/3)*COS(('OddsRatio_working_3-way'!Y15+2*PI())/3)</f>
        <v>-0.39729896243145546</v>
      </c>
      <c r="AB15" s="11">
        <f>'OddsRatio_working_3-way'!X15^(1/3)*COS(('OddsRatio_working_3-way'!Y15+4*PI())/3)</f>
        <v>-0.12503952607149937</v>
      </c>
      <c r="AC15" s="11">
        <f>'OddsRatio_working_3-way'!X15^(1/3)*SIN('OddsRatio_working_3-way'!Y15/3)</f>
        <v>0.15718905887183671</v>
      </c>
      <c r="AD15" s="11">
        <f>'OddsRatio_working_3-way'!X15^(1/3)*SIN(('OddsRatio_working_3-way'!Y15+2*PI())/3)</f>
        <v>0.37376387098200642</v>
      </c>
      <c r="AE15" s="11">
        <f>'OddsRatio_working_3-way'!X15^(1/3)*SIN(('OddsRatio_working_3-way'!Y15+4*PI())/3)</f>
        <v>-0.5309529298538429</v>
      </c>
      <c r="AF15" s="11">
        <f>-'OddsRatio_working_3-way'!U15/(3*'OddsRatio_working_3-way'!X15^(1/3))*COS(('OddsRatio_working_3-way'!Y15)/3)</f>
        <v>0.52233848850295461</v>
      </c>
      <c r="AG15" s="11">
        <f>-'OddsRatio_working_3-way'!U15/(3*'OddsRatio_working_3-way'!X15^(1/3))*COS(('OddsRatio_working_3-way'!Y15+2*PI())/3)</f>
        <v>-0.39729896243145546</v>
      </c>
      <c r="AH15" s="11">
        <f>-'OddsRatio_working_3-way'!U15/(3*'OddsRatio_working_3-way'!X15^(1/3))*COS(('OddsRatio_working_3-way'!Y15+4*PI())/3)</f>
        <v>-0.12503952607149937</v>
      </c>
      <c r="AI15" s="11">
        <f>'OddsRatio_working_3-way'!U15/(3*'OddsRatio_working_3-way'!X15^(1/3))*SIN(('OddsRatio_working_3-way'!Y15)/3)</f>
        <v>-0.15718905887183671</v>
      </c>
      <c r="AJ15" s="11">
        <f>'OddsRatio_working_3-way'!U15/(3*'OddsRatio_working_3-way'!X15^(1/3))*SIN(('OddsRatio_working_3-way'!Y15+2*PI())/3)</f>
        <v>-0.37376387098200642</v>
      </c>
      <c r="AK15" s="11">
        <f>'OddsRatio_working_3-way'!U15/(3*'OddsRatio_working_3-way'!X15^(1/3))*SIN(('OddsRatio_working_3-way'!Y15+4*PI())/3)</f>
        <v>0.5309529298538429</v>
      </c>
      <c r="AL15" s="11">
        <f>'OddsRatio_working_3-way'!Z15+'OddsRatio_working_3-way'!AF15</f>
        <v>1.0446769770059092</v>
      </c>
      <c r="AM15" s="11">
        <f>'OddsRatio_working_3-way'!AA15+'OddsRatio_working_3-way'!AG15</f>
        <v>-0.79459792486291092</v>
      </c>
      <c r="AN15" s="11">
        <f>'OddsRatio_working_3-way'!AB15+'OddsRatio_working_3-way'!AH15</f>
        <v>-0.25007905214299875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1.0446769770059092</v>
      </c>
      <c r="AS15" s="11">
        <f>IF(('OddsRatio_working_3-way'!X15=0),IF(Q15&gt;0,-Q15^(1/3),(-Q15)^(1/3)),'OddsRatio_working_3-way'!AM15-'OddsRatio_working_3-way'!R15/3)</f>
        <v>-0.79459792486291092</v>
      </c>
      <c r="AT15" s="11">
        <f>IF(('OddsRatio_working_3-way'!X15=0),IF(Q15&gt;0,-Q15^(1/3),(-Q15)^(1/3)),'OddsRatio_working_3-way'!AN15-'OddsRatio_working_3-way'!R15/3)</f>
        <v>-0.25007905214299875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1.74</v>
      </c>
      <c r="B16" s="4">
        <f>IF('True_Odds_Calculator_3-way'!B17="","",'True_Odds_Calculator_3-way'!B17)</f>
        <v>3.84</v>
      </c>
      <c r="C16" s="4">
        <f>IF('True_Odds_Calculator_3-way'!C17="","",'True_Odds_Calculator_3-way'!C17)</f>
        <v>5.18</v>
      </c>
      <c r="D16" s="9">
        <f t="shared" si="13"/>
        <v>0.56298182354926951</v>
      </c>
      <c r="E16" s="9">
        <f t="shared" si="14"/>
        <v>0.25131022306683687</v>
      </c>
      <c r="F16" s="9">
        <f t="shared" si="15"/>
        <v>0.18570795338389329</v>
      </c>
      <c r="G16" s="9">
        <f t="shared" si="16"/>
        <v>1.0489949739205289</v>
      </c>
      <c r="H16" s="9">
        <f t="shared" si="17"/>
        <v>1.7762562807011917</v>
      </c>
      <c r="I16" s="9">
        <f t="shared" si="18"/>
        <v>3.9791457259343024</v>
      </c>
      <c r="J16" s="9">
        <f t="shared" si="19"/>
        <v>5.3847989909878109</v>
      </c>
      <c r="K16" s="11">
        <f t="shared" si="20"/>
        <v>0.57471264367816088</v>
      </c>
      <c r="L16" s="11">
        <f t="shared" si="21"/>
        <v>0.26041666666666669</v>
      </c>
      <c r="M16" s="11">
        <f t="shared" si="22"/>
        <v>0.19305019305019305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-0.25381431308155433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0.2242081983461294</v>
      </c>
      <c r="Q16" s="11">
        <f>2*'OddsRatio_working_3-way'!K16*'OddsRatio_working_3-way'!L16*'OddsRatio_working_3-way'!M16</f>
        <v>5.7785618130445721E-2</v>
      </c>
      <c r="R16" s="11">
        <f t="shared" si="23"/>
        <v>0</v>
      </c>
      <c r="S16" s="11">
        <f t="shared" si="24"/>
        <v>-0.88335521990080978</v>
      </c>
      <c r="T16" s="11">
        <f t="shared" si="25"/>
        <v>-0.22766887110845613</v>
      </c>
      <c r="U16" s="11">
        <f>'OddsRatio_working_3-way'!S16-'OddsRatio_working_3-way'!R16^2/3</f>
        <v>-0.88335521990080978</v>
      </c>
      <c r="V16" s="11">
        <f>'OddsRatio_working_3-way'!S16*'OddsRatio_working_3-way'!R16/3-2*'OddsRatio_working_3-way'!R16^3/27-'OddsRatio_working_3-way'!T16</f>
        <v>0.22766887110845613</v>
      </c>
      <c r="W16" s="11">
        <f>'OddsRatio_working_3-way'!V16^2+4*'OddsRatio_working_3-way'!U16^3/27</f>
        <v>-5.0284900601755243E-2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0.15977954771618461</v>
      </c>
      <c r="Y16" s="11">
        <f>IF('OddsRatio_working_3-way'!W16&gt;=0,IF('OddsRatio_working_3-way'!V16+SQRT('OddsRatio_working_3-way'!W16)&gt;0,0,PI()),ACOS('OddsRatio_working_3-way'!V16/(2*'OddsRatio_working_3-way'!X16)))</f>
        <v>0.77781735808964669</v>
      </c>
      <c r="Z16" s="11">
        <f>'OddsRatio_working_3-way'!X16^(1/3)*COS('OddsRatio_working_3-way'!Y16/3)</f>
        <v>0.52449748696026444</v>
      </c>
      <c r="AA16" s="11">
        <f>'OddsRatio_working_3-way'!X16^(1/3)*COS(('OddsRatio_working_3-way'!Y16+2*PI())/3)</f>
        <v>-0.38272942493769158</v>
      </c>
      <c r="AB16" s="11">
        <f>'OddsRatio_working_3-way'!X16^(1/3)*COS(('OddsRatio_working_3-way'!Y16+4*PI())/3)</f>
        <v>-0.1417680620225725</v>
      </c>
      <c r="AC16" s="11">
        <f>'OddsRatio_working_3-way'!X16^(1/3)*SIN('OddsRatio_working_3-way'!Y16/3)</f>
        <v>0.13911910774334307</v>
      </c>
      <c r="AD16" s="11">
        <f>'OddsRatio_working_3-way'!X16^(1/3)*SIN(('OddsRatio_working_3-way'!Y16+2*PI())/3)</f>
        <v>0.38466859405701487</v>
      </c>
      <c r="AE16" s="11">
        <f>'OddsRatio_working_3-way'!X16^(1/3)*SIN(('OddsRatio_working_3-way'!Y16+4*PI())/3)</f>
        <v>-0.52378770180035794</v>
      </c>
      <c r="AF16" s="11">
        <f>-'OddsRatio_working_3-way'!U16/(3*'OddsRatio_working_3-way'!X16^(1/3))*COS(('OddsRatio_working_3-way'!Y16)/3)</f>
        <v>0.52449748696026444</v>
      </c>
      <c r="AG16" s="11">
        <f>-'OddsRatio_working_3-way'!U16/(3*'OddsRatio_working_3-way'!X16^(1/3))*COS(('OddsRatio_working_3-way'!Y16+2*PI())/3)</f>
        <v>-0.38272942493769158</v>
      </c>
      <c r="AH16" s="11">
        <f>-'OddsRatio_working_3-way'!U16/(3*'OddsRatio_working_3-way'!X16^(1/3))*COS(('OddsRatio_working_3-way'!Y16+4*PI())/3)</f>
        <v>-0.1417680620225725</v>
      </c>
      <c r="AI16" s="11">
        <f>'OddsRatio_working_3-way'!U16/(3*'OddsRatio_working_3-way'!X16^(1/3))*SIN(('OddsRatio_working_3-way'!Y16)/3)</f>
        <v>-0.13911910774334307</v>
      </c>
      <c r="AJ16" s="11">
        <f>'OddsRatio_working_3-way'!U16/(3*'OddsRatio_working_3-way'!X16^(1/3))*SIN(('OddsRatio_working_3-way'!Y16+2*PI())/3)</f>
        <v>-0.38466859405701487</v>
      </c>
      <c r="AK16" s="11">
        <f>'OddsRatio_working_3-way'!U16/(3*'OddsRatio_working_3-way'!X16^(1/3))*SIN(('OddsRatio_working_3-way'!Y16+4*PI())/3)</f>
        <v>0.52378770180035794</v>
      </c>
      <c r="AL16" s="11">
        <f>'OddsRatio_working_3-way'!Z16+'OddsRatio_working_3-way'!AF16</f>
        <v>1.0489949739205289</v>
      </c>
      <c r="AM16" s="11">
        <f>'OddsRatio_working_3-way'!AA16+'OddsRatio_working_3-way'!AG16</f>
        <v>-0.76545884987538315</v>
      </c>
      <c r="AN16" s="11">
        <f>'OddsRatio_working_3-way'!AB16+'OddsRatio_working_3-way'!AH16</f>
        <v>-0.283536124045145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1.0489949739205289</v>
      </c>
      <c r="AS16" s="11">
        <f>IF(('OddsRatio_working_3-way'!X16=0),IF(Q16&gt;0,-Q16^(1/3),(-Q16)^(1/3)),'OddsRatio_working_3-way'!AM16-'OddsRatio_working_3-way'!R16/3)</f>
        <v>-0.76545884987538315</v>
      </c>
      <c r="AT16" s="11">
        <f>IF(('OddsRatio_working_3-way'!X16=0),IF(Q16&gt;0,-Q16^(1/3),(-Q16)^(1/3)),'OddsRatio_working_3-way'!AN16-'OddsRatio_working_3-way'!R16/3)</f>
        <v>-0.283536124045145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2.0299999999999998</v>
      </c>
      <c r="B17" s="4">
        <f>IF('True_Odds_Calculator_3-way'!B18="","",'True_Odds_Calculator_3-way'!B18)</f>
        <v>3.63</v>
      </c>
      <c r="C17" s="4">
        <f>IF('True_Odds_Calculator_3-way'!C18="","",'True_Odds_Calculator_3-way'!C18)</f>
        <v>3.83</v>
      </c>
      <c r="D17" s="9">
        <f t="shared" si="13"/>
        <v>0.48118402487990586</v>
      </c>
      <c r="E17" s="9">
        <f t="shared" si="14"/>
        <v>0.26644699969345026</v>
      </c>
      <c r="F17" s="9">
        <f t="shared" si="15"/>
        <v>0.25236897542664372</v>
      </c>
      <c r="G17" s="9">
        <f t="shared" si="16"/>
        <v>1.0468028948787287</v>
      </c>
      <c r="H17" s="9">
        <f t="shared" si="17"/>
        <v>2.0782069817250903</v>
      </c>
      <c r="I17" s="9">
        <f t="shared" si="18"/>
        <v>3.7530916135310561</v>
      </c>
      <c r="J17" s="9">
        <f t="shared" si="19"/>
        <v>3.9624521925068037</v>
      </c>
      <c r="K17" s="11">
        <f t="shared" si="20"/>
        <v>0.49261083743842371</v>
      </c>
      <c r="L17" s="11">
        <f t="shared" si="21"/>
        <v>0.27548209366391185</v>
      </c>
      <c r="M17" s="11">
        <f t="shared" si="22"/>
        <v>0.2610966057441253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-0.27163014896385329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0.22995521329905055</v>
      </c>
      <c r="Q17" s="11">
        <f>2*'OddsRatio_working_3-way'!K17*'OddsRatio_working_3-way'!L17*'OddsRatio_working_3-way'!M17</f>
        <v>7.086447251126364E-2</v>
      </c>
      <c r="R17" s="11">
        <f t="shared" si="23"/>
        <v>0</v>
      </c>
      <c r="S17" s="11">
        <f t="shared" si="24"/>
        <v>-0.84657470526090772</v>
      </c>
      <c r="T17" s="11">
        <f t="shared" si="25"/>
        <v>-0.26088588759966336</v>
      </c>
      <c r="U17" s="11">
        <f>'OddsRatio_working_3-way'!S17-'OddsRatio_working_3-way'!R17^2/3</f>
        <v>-0.84657470526090772</v>
      </c>
      <c r="V17" s="11">
        <f>'OddsRatio_working_3-way'!S17*'OddsRatio_working_3-way'!R17/3-2*'OddsRatio_working_3-way'!R17^3/27-'OddsRatio_working_3-way'!T17</f>
        <v>0.26088588759966336</v>
      </c>
      <c r="W17" s="11">
        <f>'OddsRatio_working_3-way'!V17^2+4*'OddsRatio_working_3-way'!U17^3/27</f>
        <v>-2.1824561311718074E-2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0.14990497628529736</v>
      </c>
      <c r="Y17" s="11">
        <f>IF('OddsRatio_working_3-way'!W17&gt;=0,IF('OddsRatio_working_3-way'!V17+SQRT('OddsRatio_working_3-way'!W17)&gt;0,0,PI()),ACOS('OddsRatio_working_3-way'!V17/(2*'OddsRatio_working_3-way'!X17)))</f>
        <v>0.51524734200078415</v>
      </c>
      <c r="Z17" s="11">
        <f>'OddsRatio_working_3-way'!X17^(1/3)*COS('OddsRatio_working_3-way'!Y17/3)</f>
        <v>0.52340144743936434</v>
      </c>
      <c r="AA17" s="11">
        <f>'OddsRatio_working_3-way'!X17^(1/3)*COS(('OddsRatio_working_3-way'!Y17+2*PI())/3)</f>
        <v>-0.34032559210755725</v>
      </c>
      <c r="AB17" s="11">
        <f>'OddsRatio_working_3-way'!X17^(1/3)*COS(('OddsRatio_working_3-way'!Y17+4*PI())/3)</f>
        <v>-0.18307585533180695</v>
      </c>
      <c r="AC17" s="11">
        <f>'OddsRatio_working_3-way'!X17^(1/3)*SIN('OddsRatio_working_3-way'!Y17/3)</f>
        <v>9.0788177857477323E-2</v>
      </c>
      <c r="AD17" s="11">
        <f>'OddsRatio_working_3-way'!X17^(1/3)*SIN(('OddsRatio_working_3-way'!Y17+2*PI())/3)</f>
        <v>0.40788486093129656</v>
      </c>
      <c r="AE17" s="11">
        <f>'OddsRatio_working_3-way'!X17^(1/3)*SIN(('OddsRatio_working_3-way'!Y17+4*PI())/3)</f>
        <v>-0.49867303878877378</v>
      </c>
      <c r="AF17" s="11">
        <f>-'OddsRatio_working_3-way'!U17/(3*'OddsRatio_working_3-way'!X17^(1/3))*COS(('OddsRatio_working_3-way'!Y17)/3)</f>
        <v>0.52340144743936434</v>
      </c>
      <c r="AG17" s="11">
        <f>-'OddsRatio_working_3-way'!U17/(3*'OddsRatio_working_3-way'!X17^(1/3))*COS(('OddsRatio_working_3-way'!Y17+2*PI())/3)</f>
        <v>-0.34032559210755725</v>
      </c>
      <c r="AH17" s="11">
        <f>-'OddsRatio_working_3-way'!U17/(3*'OddsRatio_working_3-way'!X17^(1/3))*COS(('OddsRatio_working_3-way'!Y17+4*PI())/3)</f>
        <v>-0.18307585533180695</v>
      </c>
      <c r="AI17" s="11">
        <f>'OddsRatio_working_3-way'!U17/(3*'OddsRatio_working_3-way'!X17^(1/3))*SIN(('OddsRatio_working_3-way'!Y17)/3)</f>
        <v>-9.0788177857477323E-2</v>
      </c>
      <c r="AJ17" s="11">
        <f>'OddsRatio_working_3-way'!U17/(3*'OddsRatio_working_3-way'!X17^(1/3))*SIN(('OddsRatio_working_3-way'!Y17+2*PI())/3)</f>
        <v>-0.40788486093129656</v>
      </c>
      <c r="AK17" s="11">
        <f>'OddsRatio_working_3-way'!U17/(3*'OddsRatio_working_3-way'!X17^(1/3))*SIN(('OddsRatio_working_3-way'!Y17+4*PI())/3)</f>
        <v>0.49867303878877378</v>
      </c>
      <c r="AL17" s="11">
        <f>'OddsRatio_working_3-way'!Z17+'OddsRatio_working_3-way'!AF17</f>
        <v>1.0468028948787287</v>
      </c>
      <c r="AM17" s="11">
        <f>'OddsRatio_working_3-way'!AA17+'OddsRatio_working_3-way'!AG17</f>
        <v>-0.6806511842151145</v>
      </c>
      <c r="AN17" s="11">
        <f>'OddsRatio_working_3-way'!AB17+'OddsRatio_working_3-way'!AH17</f>
        <v>-0.36615171066361391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1.0468028948787287</v>
      </c>
      <c r="AS17" s="11">
        <f>IF(('OddsRatio_working_3-way'!X17=0),IF(Q17&gt;0,-Q17^(1/3),(-Q17)^(1/3)),'OddsRatio_working_3-way'!AM17-'OddsRatio_working_3-way'!R17/3)</f>
        <v>-0.6806511842151145</v>
      </c>
      <c r="AT17" s="11">
        <f>IF(('OddsRatio_working_3-way'!X17=0),IF(Q17&gt;0,-Q17^(1/3),(-Q17)^(1/3)),'OddsRatio_working_3-way'!AN17-'OddsRatio_working_3-way'!R17/3)</f>
        <v>-0.36615171066361391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4.93</v>
      </c>
      <c r="B18" s="4">
        <f>IF('True_Odds_Calculator_3-way'!B19="","",'True_Odds_Calculator_3-way'!B19)</f>
        <v>3.91</v>
      </c>
      <c r="C18" s="4">
        <f>IF('True_Odds_Calculator_3-way'!C19="","",'True_Odds_Calculator_3-way'!C19)</f>
        <v>1.75</v>
      </c>
      <c r="D18" s="9">
        <f t="shared" si="13"/>
        <v>0.19477606798575778</v>
      </c>
      <c r="E18" s="9">
        <f t="shared" si="14"/>
        <v>0.24623699390040646</v>
      </c>
      <c r="F18" s="9">
        <f t="shared" si="15"/>
        <v>0.55898693811383571</v>
      </c>
      <c r="G18" s="9">
        <f t="shared" si="16"/>
        <v>1.0519340896092122</v>
      </c>
      <c r="H18" s="9">
        <f t="shared" si="17"/>
        <v>5.1341009721642035</v>
      </c>
      <c r="I18" s="9">
        <f t="shared" si="18"/>
        <v>4.0611282007628073</v>
      </c>
      <c r="J18" s="9">
        <f t="shared" si="19"/>
        <v>1.7889505672069095</v>
      </c>
      <c r="K18" s="11">
        <f t="shared" si="20"/>
        <v>0.20283975659229211</v>
      </c>
      <c r="L18" s="11">
        <f t="shared" si="21"/>
        <v>0.25575447570332482</v>
      </c>
      <c r="M18" s="11">
        <f t="shared" si="22"/>
        <v>0.5714285714285714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-0.25426411855861497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0.22499872159817275</v>
      </c>
      <c r="Q18" s="11">
        <f>2*'OddsRatio_working_3-way'!K18*'OddsRatio_working_3-way'!L18*'OddsRatio_working_3-way'!M18</f>
        <v>5.9288200684630504E-2</v>
      </c>
      <c r="R18" s="11">
        <f t="shared" si="23"/>
        <v>0</v>
      </c>
      <c r="S18" s="11">
        <f t="shared" si="24"/>
        <v>-0.88490158530293872</v>
      </c>
      <c r="T18" s="11">
        <f t="shared" si="25"/>
        <v>-0.23317564830116963</v>
      </c>
      <c r="U18" s="11">
        <f>'OddsRatio_working_3-way'!S18-'OddsRatio_working_3-way'!R18^2/3</f>
        <v>-0.88490158530293872</v>
      </c>
      <c r="V18" s="11">
        <f>'OddsRatio_working_3-way'!S18*'OddsRatio_working_3-way'!R18/3-2*'OddsRatio_working_3-way'!R18^3/27-'OddsRatio_working_3-way'!T18</f>
        <v>0.23317564830116963</v>
      </c>
      <c r="W18" s="11">
        <f>'OddsRatio_working_3-way'!V18^2+4*'OddsRatio_working_3-way'!U18^3/27</f>
        <v>-4.828436269275236E-2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0.16019928655694998</v>
      </c>
      <c r="Y18" s="11">
        <f>IF('OddsRatio_working_3-way'!W18&gt;=0,IF('OddsRatio_working_3-way'!V18+SQRT('OddsRatio_working_3-way'!W18)&gt;0,0,PI()),ACOS('OddsRatio_working_3-way'!V18/(2*'OddsRatio_working_3-way'!X18)))</f>
        <v>0.7557353245254087</v>
      </c>
      <c r="Z18" s="11">
        <f>'OddsRatio_working_3-way'!X18^(1/3)*COS('OddsRatio_working_3-way'!Y18/3)</f>
        <v>0.52596704480460621</v>
      </c>
      <c r="AA18" s="11">
        <f>'OddsRatio_working_3-way'!X18^(1/3)*COS(('OddsRatio_working_3-way'!Y18+2*PI())/3)</f>
        <v>-0.38022002337519462</v>
      </c>
      <c r="AB18" s="11">
        <f>'OddsRatio_working_3-way'!X18^(1/3)*COS(('OddsRatio_working_3-way'!Y18+4*PI())/3)</f>
        <v>-0.14574702142941168</v>
      </c>
      <c r="AC18" s="11">
        <f>'OddsRatio_working_3-way'!X18^(1/3)*SIN('OddsRatio_working_3-way'!Y18/3)</f>
        <v>0.1353730507910976</v>
      </c>
      <c r="AD18" s="11">
        <f>'OddsRatio_working_3-way'!X18^(1/3)*SIN(('OddsRatio_working_3-way'!Y18+2*PI())/3)</f>
        <v>0.38781429695866826</v>
      </c>
      <c r="AE18" s="11">
        <f>'OddsRatio_working_3-way'!X18^(1/3)*SIN(('OddsRatio_working_3-way'!Y18+4*PI())/3)</f>
        <v>-0.52318734774976572</v>
      </c>
      <c r="AF18" s="11">
        <f>-'OddsRatio_working_3-way'!U18/(3*'OddsRatio_working_3-way'!X18^(1/3))*COS(('OddsRatio_working_3-way'!Y18)/3)</f>
        <v>0.52596704480460599</v>
      </c>
      <c r="AG18" s="11">
        <f>-'OddsRatio_working_3-way'!U18/(3*'OddsRatio_working_3-way'!X18^(1/3))*COS(('OddsRatio_working_3-way'!Y18+2*PI())/3)</f>
        <v>-0.38022002337519445</v>
      </c>
      <c r="AH18" s="11">
        <f>-'OddsRatio_working_3-way'!U18/(3*'OddsRatio_working_3-way'!X18^(1/3))*COS(('OddsRatio_working_3-way'!Y18+4*PI())/3)</f>
        <v>-0.14574702142941162</v>
      </c>
      <c r="AI18" s="11">
        <f>'OddsRatio_working_3-way'!U18/(3*'OddsRatio_working_3-way'!X18^(1/3))*SIN(('OddsRatio_working_3-way'!Y18)/3)</f>
        <v>-0.13537305079109754</v>
      </c>
      <c r="AJ18" s="11">
        <f>'OddsRatio_working_3-way'!U18/(3*'OddsRatio_working_3-way'!X18^(1/3))*SIN(('OddsRatio_working_3-way'!Y18+2*PI())/3)</f>
        <v>-0.38781429695866809</v>
      </c>
      <c r="AK18" s="11">
        <f>'OddsRatio_working_3-way'!U18/(3*'OddsRatio_working_3-way'!X18^(1/3))*SIN(('OddsRatio_working_3-way'!Y18+4*PI())/3)</f>
        <v>0.5231873477497655</v>
      </c>
      <c r="AL18" s="11">
        <f>'OddsRatio_working_3-way'!Z18+'OddsRatio_working_3-way'!AF18</f>
        <v>1.0519340896092122</v>
      </c>
      <c r="AM18" s="11">
        <f>'OddsRatio_working_3-way'!AA18+'OddsRatio_working_3-way'!AG18</f>
        <v>-0.76044004675038912</v>
      </c>
      <c r="AN18" s="11">
        <f>'OddsRatio_working_3-way'!AB18+'OddsRatio_working_3-way'!AH18</f>
        <v>-0.2914940428588233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1.0519340896092122</v>
      </c>
      <c r="AS18" s="11">
        <f>IF(('OddsRatio_working_3-way'!X18=0),IF(Q18&gt;0,-Q18^(1/3),(-Q18)^(1/3)),'OddsRatio_working_3-way'!AM18-'OddsRatio_working_3-way'!R18/3)</f>
        <v>-0.76044004675038912</v>
      </c>
      <c r="AT18" s="11">
        <f>IF(('OddsRatio_working_3-way'!X18=0),IF(Q18&gt;0,-Q18^(1/3),(-Q18)^(1/3)),'OddsRatio_working_3-way'!AN18-'OddsRatio_working_3-way'!R18/3)</f>
        <v>-0.2914940428588233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2.87</v>
      </c>
      <c r="B19" s="4">
        <f>IF('True_Odds_Calculator_3-way'!B20="","",'True_Odds_Calculator_3-way'!B20)</f>
        <v>3.75</v>
      </c>
      <c r="C19" s="4">
        <f>IF('True_Odds_Calculator_3-way'!C20="","",'True_Odds_Calculator_3-way'!C20)</f>
        <v>2.33</v>
      </c>
      <c r="D19" s="9">
        <f t="shared" si="13"/>
        <v>0.33337811669712974</v>
      </c>
      <c r="E19" s="9">
        <f t="shared" si="14"/>
        <v>0.25376950303285095</v>
      </c>
      <c r="F19" s="9">
        <f t="shared" si="15"/>
        <v>0.41285238027001936</v>
      </c>
      <c r="G19" s="9">
        <f t="shared" si="16"/>
        <v>1.0693032106248124</v>
      </c>
      <c r="H19" s="9">
        <f t="shared" si="17"/>
        <v>2.9995970038683994</v>
      </c>
      <c r="I19" s="9">
        <f t="shared" si="18"/>
        <v>3.9405838292182338</v>
      </c>
      <c r="J19" s="9">
        <f t="shared" si="19"/>
        <v>2.4221732701310001</v>
      </c>
      <c r="K19" s="11">
        <f t="shared" si="20"/>
        <v>0.34843205574912889</v>
      </c>
      <c r="L19" s="11">
        <f t="shared" si="21"/>
        <v>0.26666666666666666</v>
      </c>
      <c r="M19" s="11">
        <f t="shared" si="22"/>
        <v>0.42918454935622319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-0.27274503646324022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0.23727275899368436</v>
      </c>
      <c r="Q19" s="11">
        <f>2*'OddsRatio_working_3-way'!K19*'OddsRatio_working_3-way'!L19*'OddsRatio_working_3-way'!M19</f>
        <v>7.9755549241574561E-2</v>
      </c>
      <c r="R19" s="11">
        <f t="shared" si="23"/>
        <v>0</v>
      </c>
      <c r="S19" s="11">
        <f t="shared" si="24"/>
        <v>-0.86994345367551096</v>
      </c>
      <c r="T19" s="11">
        <f t="shared" si="25"/>
        <v>-0.29241796762202044</v>
      </c>
      <c r="U19" s="11">
        <f>'OddsRatio_working_3-way'!S19-'OddsRatio_working_3-way'!R19^2/3</f>
        <v>-0.86994345367551096</v>
      </c>
      <c r="V19" s="11">
        <f>'OddsRatio_working_3-way'!S19*'OddsRatio_working_3-way'!R19/3-2*'OddsRatio_working_3-way'!R19^3/27-'OddsRatio_working_3-way'!T19</f>
        <v>0.29241796762202044</v>
      </c>
      <c r="W19" s="11">
        <f>'OddsRatio_working_3-way'!V19^2+4*'OddsRatio_working_3-way'!U19^3/27</f>
        <v>-1.2028711264583672E-2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0.15615455409047208</v>
      </c>
      <c r="Y19" s="11">
        <f>IF('OddsRatio_working_3-way'!W19&gt;=0,IF('OddsRatio_working_3-way'!V19+SQRT('OddsRatio_working_3-way'!W19)&gt;0,0,PI()),ACOS('OddsRatio_working_3-way'!V19/(2*'OddsRatio_working_3-way'!X19)))</f>
        <v>0.35882686560241472</v>
      </c>
      <c r="Z19" s="11">
        <f>'OddsRatio_working_3-way'!X19^(1/3)*COS('OddsRatio_working_3-way'!Y19/3)</f>
        <v>0.53465160531240619</v>
      </c>
      <c r="AA19" s="11">
        <f>'OddsRatio_working_3-way'!X19^(1/3)*COS(('OddsRatio_working_3-way'!Y19+2*PI())/3)</f>
        <v>-0.32297298696527704</v>
      </c>
      <c r="AB19" s="11">
        <f>'OddsRatio_working_3-way'!X19^(1/3)*COS(('OddsRatio_working_3-way'!Y19+4*PI())/3)</f>
        <v>-0.21167861834712928</v>
      </c>
      <c r="AC19" s="11">
        <f>'OddsRatio_working_3-way'!X19^(1/3)*SIN('OddsRatio_working_3-way'!Y19/3)</f>
        <v>6.4255833680977134E-2</v>
      </c>
      <c r="AD19" s="11">
        <f>'OddsRatio_working_3-way'!X19^(1/3)*SIN(('OddsRatio_working_3-way'!Y19+2*PI())/3)</f>
        <v>0.43089395553418636</v>
      </c>
      <c r="AE19" s="11">
        <f>'OddsRatio_working_3-way'!X19^(1/3)*SIN(('OddsRatio_working_3-way'!Y19+4*PI())/3)</f>
        <v>-0.49514978921516339</v>
      </c>
      <c r="AF19" s="11">
        <f>-'OddsRatio_working_3-way'!U19/(3*'OddsRatio_working_3-way'!X19^(1/3))*COS(('OddsRatio_working_3-way'!Y19)/3)</f>
        <v>0.53465160531240608</v>
      </c>
      <c r="AG19" s="11">
        <f>-'OddsRatio_working_3-way'!U19/(3*'OddsRatio_working_3-way'!X19^(1/3))*COS(('OddsRatio_working_3-way'!Y19+2*PI())/3)</f>
        <v>-0.32297298696527693</v>
      </c>
      <c r="AH19" s="11">
        <f>-'OddsRatio_working_3-way'!U19/(3*'OddsRatio_working_3-way'!X19^(1/3))*COS(('OddsRatio_working_3-way'!Y19+4*PI())/3)</f>
        <v>-0.21167861834712925</v>
      </c>
      <c r="AI19" s="11">
        <f>'OddsRatio_working_3-way'!U19/(3*'OddsRatio_working_3-way'!X19^(1/3))*SIN(('OddsRatio_working_3-way'!Y19)/3)</f>
        <v>-6.425583368097712E-2</v>
      </c>
      <c r="AJ19" s="11">
        <f>'OddsRatio_working_3-way'!U19/(3*'OddsRatio_working_3-way'!X19^(1/3))*SIN(('OddsRatio_working_3-way'!Y19+2*PI())/3)</f>
        <v>-0.43089395553418625</v>
      </c>
      <c r="AK19" s="11">
        <f>'OddsRatio_working_3-way'!U19/(3*'OddsRatio_working_3-way'!X19^(1/3))*SIN(('OddsRatio_working_3-way'!Y19+4*PI())/3)</f>
        <v>0.49514978921516328</v>
      </c>
      <c r="AL19" s="11">
        <f>'OddsRatio_working_3-way'!Z19+'OddsRatio_working_3-way'!AF19</f>
        <v>1.0693032106248124</v>
      </c>
      <c r="AM19" s="11">
        <f>'OddsRatio_working_3-way'!AA19+'OddsRatio_working_3-way'!AG19</f>
        <v>-0.64594597393055397</v>
      </c>
      <c r="AN19" s="11">
        <f>'OddsRatio_working_3-way'!AB19+'OddsRatio_working_3-way'!AH19</f>
        <v>-0.42335723669425851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1.0693032106248124</v>
      </c>
      <c r="AS19" s="11">
        <f>IF(('OddsRatio_working_3-way'!X19=0),IF(Q19&gt;0,-Q19^(1/3),(-Q19)^(1/3)),'OddsRatio_working_3-way'!AM19-'OddsRatio_working_3-way'!R19/3)</f>
        <v>-0.64594597393055397</v>
      </c>
      <c r="AT19" s="11">
        <f>IF(('OddsRatio_working_3-way'!X19=0),IF(Q19&gt;0,-Q19^(1/3),(-Q19)^(1/3)),'OddsRatio_working_3-way'!AN19-'OddsRatio_working_3-way'!R19/3)</f>
        <v>-0.42335723669425851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2.56</v>
      </c>
      <c r="B20" s="4">
        <f>IF('True_Odds_Calculator_3-way'!B21="","",'True_Odds_Calculator_3-way'!B21)</f>
        <v>3.49</v>
      </c>
      <c r="C20" s="4">
        <f>IF('True_Odds_Calculator_3-way'!C21="","",'True_Odds_Calculator_3-way'!C21)</f>
        <v>2.72</v>
      </c>
      <c r="D20" s="9">
        <f t="shared" si="13"/>
        <v>0.37478214149563632</v>
      </c>
      <c r="E20" s="9">
        <f t="shared" si="14"/>
        <v>0.27302035003592817</v>
      </c>
      <c r="F20" s="9">
        <f t="shared" si="15"/>
        <v>0.35219750846843545</v>
      </c>
      <c r="G20" s="9">
        <f t="shared" si="16"/>
        <v>1.0693697328507972</v>
      </c>
      <c r="H20" s="9">
        <f t="shared" si="17"/>
        <v>2.6682167832472437</v>
      </c>
      <c r="I20" s="9">
        <f t="shared" si="18"/>
        <v>3.662730634798486</v>
      </c>
      <c r="J20" s="9">
        <f t="shared" si="19"/>
        <v>2.8393159405033717</v>
      </c>
      <c r="K20" s="11">
        <f t="shared" si="20"/>
        <v>0.390625</v>
      </c>
      <c r="L20" s="11">
        <f t="shared" si="21"/>
        <v>0.28653295128939826</v>
      </c>
      <c r="M20" s="11">
        <f t="shared" si="22"/>
        <v>0.36764705882352938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-0.27492744501095567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0.2374332388757795</v>
      </c>
      <c r="Q20" s="11">
        <f>2*'OddsRatio_working_3-way'!K20*'OddsRatio_working_3-way'!L20*'OddsRatio_working_3-way'!M20</f>
        <v>8.2299216248103824E-2</v>
      </c>
      <c r="R20" s="11">
        <f t="shared" si="23"/>
        <v>0</v>
      </c>
      <c r="S20" s="11">
        <f t="shared" si="24"/>
        <v>-0.86362145062060991</v>
      </c>
      <c r="T20" s="11">
        <f t="shared" si="25"/>
        <v>-0.29934885636762915</v>
      </c>
      <c r="U20" s="11">
        <f>'OddsRatio_working_3-way'!S20-'OddsRatio_working_3-way'!R20^2/3</f>
        <v>-0.86362145062060991</v>
      </c>
      <c r="V20" s="11">
        <f>'OddsRatio_working_3-way'!S20*'OddsRatio_working_3-way'!R20/3-2*'OddsRatio_working_3-way'!R20^3/27-'OddsRatio_working_3-way'!T20</f>
        <v>0.29934885636762915</v>
      </c>
      <c r="W20" s="11">
        <f>'OddsRatio_working_3-way'!V20^2+4*'OddsRatio_working_3-way'!U20^3/27</f>
        <v>-5.8162116115184903E-3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0.15445545427414173</v>
      </c>
      <c r="Y20" s="11">
        <f>IF('OddsRatio_working_3-way'!W20&gt;=0,IF('OddsRatio_working_3-way'!V20+SQRT('OddsRatio_working_3-way'!W20)&gt;0,0,PI()),ACOS('OddsRatio_working_3-way'!V20/(2*'OddsRatio_working_3-way'!X20)))</f>
        <v>0.24945982177539516</v>
      </c>
      <c r="Z20" s="11">
        <f>'OddsRatio_working_3-way'!X20^(1/3)*COS('OddsRatio_working_3-way'!Y20/3)</f>
        <v>0.53468486642539859</v>
      </c>
      <c r="AA20" s="11">
        <f>'OddsRatio_working_3-way'!X20^(1/3)*COS(('OddsRatio_working_3-way'!Y20+2*PI())/3)</f>
        <v>-0.30593560445960133</v>
      </c>
      <c r="AB20" s="11">
        <f>'OddsRatio_working_3-way'!X20^(1/3)*COS(('OddsRatio_working_3-way'!Y20+4*PI())/3)</f>
        <v>-0.22874926196579698</v>
      </c>
      <c r="AC20" s="11">
        <f>'OddsRatio_working_3-way'!X20^(1/3)*SIN('OddsRatio_working_3-way'!Y20/3)</f>
        <v>4.456355561656053E-2</v>
      </c>
      <c r="AD20" s="11">
        <f>'OddsRatio_working_3-way'!X20^(1/3)*SIN(('OddsRatio_working_3-way'!Y20+2*PI())/3)</f>
        <v>0.44076889953520426</v>
      </c>
      <c r="AE20" s="11">
        <f>'OddsRatio_working_3-way'!X20^(1/3)*SIN(('OddsRatio_working_3-way'!Y20+4*PI())/3)</f>
        <v>-0.48533245515176482</v>
      </c>
      <c r="AF20" s="11">
        <f>-'OddsRatio_working_3-way'!U20/(3*'OddsRatio_working_3-way'!X20^(1/3))*COS(('OddsRatio_working_3-way'!Y20)/3)</f>
        <v>0.53468486642539859</v>
      </c>
      <c r="AG20" s="11">
        <f>-'OddsRatio_working_3-way'!U20/(3*'OddsRatio_working_3-way'!X20^(1/3))*COS(('OddsRatio_working_3-way'!Y20+2*PI())/3)</f>
        <v>-0.30593560445960133</v>
      </c>
      <c r="AH20" s="11">
        <f>-'OddsRatio_working_3-way'!U20/(3*'OddsRatio_working_3-way'!X20^(1/3))*COS(('OddsRatio_working_3-way'!Y20+4*PI())/3)</f>
        <v>-0.22874926196579698</v>
      </c>
      <c r="AI20" s="11">
        <f>'OddsRatio_working_3-way'!U20/(3*'OddsRatio_working_3-way'!X20^(1/3))*SIN(('OddsRatio_working_3-way'!Y20)/3)</f>
        <v>-4.456355561656053E-2</v>
      </c>
      <c r="AJ20" s="11">
        <f>'OddsRatio_working_3-way'!U20/(3*'OddsRatio_working_3-way'!X20^(1/3))*SIN(('OddsRatio_working_3-way'!Y20+2*PI())/3)</f>
        <v>-0.44076889953520426</v>
      </c>
      <c r="AK20" s="11">
        <f>'OddsRatio_working_3-way'!U20/(3*'OddsRatio_working_3-way'!X20^(1/3))*SIN(('OddsRatio_working_3-way'!Y20+4*PI())/3)</f>
        <v>0.48533245515176482</v>
      </c>
      <c r="AL20" s="11">
        <f>'OddsRatio_working_3-way'!Z20+'OddsRatio_working_3-way'!AF20</f>
        <v>1.0693697328507972</v>
      </c>
      <c r="AM20" s="11">
        <f>'OddsRatio_working_3-way'!AA20+'OddsRatio_working_3-way'!AG20</f>
        <v>-0.61187120891920266</v>
      </c>
      <c r="AN20" s="11">
        <f>'OddsRatio_working_3-way'!AB20+'OddsRatio_working_3-way'!AH20</f>
        <v>-0.45749852393159396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1.0693697328507972</v>
      </c>
      <c r="AS20" s="11">
        <f>IF(('OddsRatio_working_3-way'!X20=0),IF(Q20&gt;0,-Q20^(1/3),(-Q20)^(1/3)),'OddsRatio_working_3-way'!AM20-'OddsRatio_working_3-way'!R20/3)</f>
        <v>-0.61187120891920266</v>
      </c>
      <c r="AT20" s="11">
        <f>IF(('OddsRatio_working_3-way'!X20=0),IF(Q20&gt;0,-Q20^(1/3),(-Q20)^(1/3)),'OddsRatio_working_3-way'!AN20-'OddsRatio_working_3-way'!R20/3)</f>
        <v>-0.45749852393159396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2.78</v>
      </c>
      <c r="B21" s="4">
        <f>IF('True_Odds_Calculator_3-way'!B22="","",'True_Odds_Calculator_3-way'!B22)</f>
        <v>3.59</v>
      </c>
      <c r="C21" s="4">
        <f>IF('True_Odds_Calculator_3-way'!C22="","",'True_Odds_Calculator_3-way'!C22)</f>
        <v>2.46</v>
      </c>
      <c r="D21" s="9">
        <f t="shared" si="13"/>
        <v>0.34437347822484893</v>
      </c>
      <c r="E21" s="9">
        <f t="shared" si="14"/>
        <v>0.26523995869655387</v>
      </c>
      <c r="F21" s="9">
        <f t="shared" si="15"/>
        <v>0.39038656307859743</v>
      </c>
      <c r="G21" s="9">
        <f t="shared" si="16"/>
        <v>1.0695640921998155</v>
      </c>
      <c r="H21" s="9">
        <f t="shared" si="17"/>
        <v>2.9038240841156711</v>
      </c>
      <c r="I21" s="9">
        <f t="shared" si="18"/>
        <v>3.7701709987975223</v>
      </c>
      <c r="J21" s="9">
        <f t="shared" si="19"/>
        <v>2.5615635746117311</v>
      </c>
      <c r="K21" s="11">
        <f t="shared" si="20"/>
        <v>0.35971223021582738</v>
      </c>
      <c r="L21" s="11">
        <f t="shared" si="21"/>
        <v>0.2785515320334262</v>
      </c>
      <c r="M21" s="11">
        <f t="shared" si="22"/>
        <v>0.4065040650406504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-0.27415632545936908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0.23746204476733856</v>
      </c>
      <c r="Q21" s="11">
        <f>2*'OddsRatio_working_3-way'!K21*'OddsRatio_working_3-way'!L21*'OddsRatio_working_3-way'!M21</f>
        <v>8.1462107981934317E-2</v>
      </c>
      <c r="R21" s="11">
        <f t="shared" si="23"/>
        <v>0</v>
      </c>
      <c r="S21" s="11">
        <f t="shared" si="24"/>
        <v>-0.86615562989273898</v>
      </c>
      <c r="T21" s="11">
        <f t="shared" si="25"/>
        <v>-0.29713743735599962</v>
      </c>
      <c r="U21" s="11">
        <f>'OddsRatio_working_3-way'!S21-'OddsRatio_working_3-way'!R21^2/3</f>
        <v>-0.86615562989273898</v>
      </c>
      <c r="V21" s="11">
        <f>'OddsRatio_working_3-way'!S21*'OddsRatio_working_3-way'!R21/3-2*'OddsRatio_working_3-way'!R21^3/27-'OddsRatio_working_3-way'!T21</f>
        <v>0.29713743735599962</v>
      </c>
      <c r="W21" s="11">
        <f>'OddsRatio_working_3-way'!V21^2+4*'OddsRatio_working_3-way'!U21^3/27</f>
        <v>-7.9778034170012724E-3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0.15513579543056133</v>
      </c>
      <c r="Y21" s="11">
        <f>IF('OddsRatio_working_3-way'!W21&gt;=0,IF('OddsRatio_working_3-way'!V21+SQRT('OddsRatio_working_3-way'!W21)&gt;0,0,PI()),ACOS('OddsRatio_working_3-way'!V21/(2*'OddsRatio_working_3-way'!X21)))</f>
        <v>0.29200418858191113</v>
      </c>
      <c r="Z21" s="11">
        <f>'OddsRatio_working_3-way'!X21^(1/3)*COS('OddsRatio_working_3-way'!Y21/3)</f>
        <v>0.53478204609990776</v>
      </c>
      <c r="AA21" s="11">
        <f>'OddsRatio_working_3-way'!X21^(1/3)*COS(('OddsRatio_working_3-way'!Y21+2*PI())/3)</f>
        <v>-0.3126130293088738</v>
      </c>
      <c r="AB21" s="11">
        <f>'OddsRatio_working_3-way'!X21^(1/3)*COS(('OddsRatio_working_3-way'!Y21+4*PI())/3)</f>
        <v>-0.2221690167910339</v>
      </c>
      <c r="AC21" s="11">
        <f>'OddsRatio_working_3-way'!X21^(1/3)*SIN('OddsRatio_working_3-way'!Y21/3)</f>
        <v>5.2217874973764705E-2</v>
      </c>
      <c r="AD21" s="11">
        <f>'OddsRatio_working_3-way'!X21^(1/3)*SIN(('OddsRatio_working_3-way'!Y21+2*PI())/3)</f>
        <v>0.43702589992345864</v>
      </c>
      <c r="AE21" s="11">
        <f>'OddsRatio_working_3-way'!X21^(1/3)*SIN(('OddsRatio_working_3-way'!Y21+4*PI())/3)</f>
        <v>-0.48924377489722337</v>
      </c>
      <c r="AF21" s="11">
        <f>-'OddsRatio_working_3-way'!U21/(3*'OddsRatio_working_3-way'!X21^(1/3))*COS(('OddsRatio_working_3-way'!Y21)/3)</f>
        <v>0.53478204609990776</v>
      </c>
      <c r="AG21" s="11">
        <f>-'OddsRatio_working_3-way'!U21/(3*'OddsRatio_working_3-way'!X21^(1/3))*COS(('OddsRatio_working_3-way'!Y21+2*PI())/3)</f>
        <v>-0.3126130293088738</v>
      </c>
      <c r="AH21" s="11">
        <f>-'OddsRatio_working_3-way'!U21/(3*'OddsRatio_working_3-way'!X21^(1/3))*COS(('OddsRatio_working_3-way'!Y21+4*PI())/3)</f>
        <v>-0.2221690167910339</v>
      </c>
      <c r="AI21" s="11">
        <f>'OddsRatio_working_3-way'!U21/(3*'OddsRatio_working_3-way'!X21^(1/3))*SIN(('OddsRatio_working_3-way'!Y21)/3)</f>
        <v>-5.2217874973764705E-2</v>
      </c>
      <c r="AJ21" s="11">
        <f>'OddsRatio_working_3-way'!U21/(3*'OddsRatio_working_3-way'!X21^(1/3))*SIN(('OddsRatio_working_3-way'!Y21+2*PI())/3)</f>
        <v>-0.43702589992345864</v>
      </c>
      <c r="AK21" s="11">
        <f>'OddsRatio_working_3-way'!U21/(3*'OddsRatio_working_3-way'!X21^(1/3))*SIN(('OddsRatio_working_3-way'!Y21+4*PI())/3)</f>
        <v>0.48924377489722337</v>
      </c>
      <c r="AL21" s="11">
        <f>'OddsRatio_working_3-way'!Z21+'OddsRatio_working_3-way'!AF21</f>
        <v>1.0695640921998155</v>
      </c>
      <c r="AM21" s="11">
        <f>'OddsRatio_working_3-way'!AA21+'OddsRatio_working_3-way'!AG21</f>
        <v>-0.6252260586177476</v>
      </c>
      <c r="AN21" s="11">
        <f>'OddsRatio_working_3-way'!AB21+'OddsRatio_working_3-way'!AH21</f>
        <v>-0.4443380335820678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1.0695640921998155</v>
      </c>
      <c r="AS21" s="11">
        <f>IF(('OddsRatio_working_3-way'!X21=0),IF(Q21&gt;0,-Q21^(1/3),(-Q21)^(1/3)),'OddsRatio_working_3-way'!AM21-'OddsRatio_working_3-way'!R21/3)</f>
        <v>-0.6252260586177476</v>
      </c>
      <c r="AT21" s="11">
        <f>IF(('OddsRatio_working_3-way'!X21=0),IF(Q21&gt;0,-Q21^(1/3),(-Q21)^(1/3)),'OddsRatio_working_3-way'!AN21-'OddsRatio_working_3-way'!R21/3)</f>
        <v>-0.4443380335820678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1.45</v>
      </c>
      <c r="B22" s="4">
        <f>IF('True_Odds_Calculator_3-way'!B23="","",'True_Odds_Calculator_3-way'!B23)</f>
        <v>4.74</v>
      </c>
      <c r="C22" s="4">
        <f>IF('True_Odds_Calculator_3-way'!C23="","",'True_Odds_Calculator_3-way'!C23)</f>
        <v>6.65</v>
      </c>
      <c r="D22" s="9">
        <f t="shared" si="13"/>
        <v>0.66754337193010116</v>
      </c>
      <c r="E22" s="9">
        <f t="shared" si="14"/>
        <v>0.19458346952996333</v>
      </c>
      <c r="F22" s="9">
        <f t="shared" si="15"/>
        <v>0.13787315853993551</v>
      </c>
      <c r="G22" s="9">
        <f t="shared" si="16"/>
        <v>1.1067333418140166</v>
      </c>
      <c r="H22" s="9">
        <f t="shared" si="17"/>
        <v>1.4980300038163072</v>
      </c>
      <c r="I22" s="9">
        <f t="shared" si="18"/>
        <v>5.1391826983844222</v>
      </c>
      <c r="J22" s="9">
        <f t="shared" si="19"/>
        <v>7.2530433812491939</v>
      </c>
      <c r="K22" s="11">
        <f t="shared" si="20"/>
        <v>0.68965517241379315</v>
      </c>
      <c r="L22" s="11">
        <f t="shared" si="21"/>
        <v>0.21097046413502107</v>
      </c>
      <c r="M22" s="11">
        <f t="shared" si="22"/>
        <v>0.15037593984962405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-0.20804849312281137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0.21529161183184942</v>
      </c>
      <c r="Q22" s="11">
        <f>2*'OddsRatio_working_3-way'!K22*'OddsRatio_working_3-way'!L22*'OddsRatio_working_3-way'!M22</f>
        <v>4.3758457689400281E-2</v>
      </c>
      <c r="R22" s="11">
        <f t="shared" si="23"/>
        <v>0</v>
      </c>
      <c r="S22" s="11">
        <f t="shared" si="24"/>
        <v>-1.0348145694319566</v>
      </c>
      <c r="T22" s="11">
        <f t="shared" si="25"/>
        <v>-0.21032816451869032</v>
      </c>
      <c r="U22" s="11">
        <f>'OddsRatio_working_3-way'!S22-'OddsRatio_working_3-way'!R22^2/3</f>
        <v>-1.0348145694319566</v>
      </c>
      <c r="V22" s="11">
        <f>'OddsRatio_working_3-way'!S22*'OddsRatio_working_3-way'!R22/3-2*'OddsRatio_working_3-way'!R22^3/27-'OddsRatio_working_3-way'!T22</f>
        <v>0.21032816451869032</v>
      </c>
      <c r="W22" s="11">
        <f>'OddsRatio_working_3-way'!V22^2+4*'OddsRatio_working_3-way'!U22^3/27</f>
        <v>-0.11992829553267664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0.20258716168755481</v>
      </c>
      <c r="Y22" s="11">
        <f>IF('OddsRatio_working_3-way'!W22&gt;=0,IF('OddsRatio_working_3-way'!V22+SQRT('OddsRatio_working_3-way'!W22)&gt;0,0,PI()),ACOS('OddsRatio_working_3-way'!V22/(2*'OddsRatio_working_3-way'!X22)))</f>
        <v>1.0249924221057507</v>
      </c>
      <c r="Z22" s="11">
        <f>'OddsRatio_working_3-way'!X22^(1/3)*COS('OddsRatio_working_3-way'!Y22/3)</f>
        <v>0.55336667090700831</v>
      </c>
      <c r="AA22" s="11">
        <f>'OddsRatio_working_3-way'!X22^(1/3)*COS(('OddsRatio_working_3-way'!Y22+2*PI())/3)</f>
        <v>-0.44710234262394932</v>
      </c>
      <c r="AB22" s="11">
        <f>'OddsRatio_working_3-way'!X22^(1/3)*COS(('OddsRatio_working_3-way'!Y22+4*PI())/3)</f>
        <v>-0.10626432828305889</v>
      </c>
      <c r="AC22" s="11">
        <f>'OddsRatio_working_3-way'!X22^(1/3)*SIN('OddsRatio_working_3-way'!Y22/3)</f>
        <v>0.19678291932977063</v>
      </c>
      <c r="AD22" s="11">
        <f>'OddsRatio_working_3-way'!X22^(1/3)*SIN(('OddsRatio_working_3-way'!Y22+2*PI())/3)</f>
        <v>0.38083813494820723</v>
      </c>
      <c r="AE22" s="11">
        <f>'OddsRatio_working_3-way'!X22^(1/3)*SIN(('OddsRatio_working_3-way'!Y22+4*PI())/3)</f>
        <v>-0.57762105427797772</v>
      </c>
      <c r="AF22" s="11">
        <f>-'OddsRatio_working_3-way'!U22/(3*'OddsRatio_working_3-way'!X22^(1/3))*COS(('OddsRatio_working_3-way'!Y22)/3)</f>
        <v>0.55336667090700831</v>
      </c>
      <c r="AG22" s="11">
        <f>-'OddsRatio_working_3-way'!U22/(3*'OddsRatio_working_3-way'!X22^(1/3))*COS(('OddsRatio_working_3-way'!Y22+2*PI())/3)</f>
        <v>-0.44710234262394932</v>
      </c>
      <c r="AH22" s="11">
        <f>-'OddsRatio_working_3-way'!U22/(3*'OddsRatio_working_3-way'!X22^(1/3))*COS(('OddsRatio_working_3-way'!Y22+4*PI())/3)</f>
        <v>-0.10626432828305889</v>
      </c>
      <c r="AI22" s="11">
        <f>'OddsRatio_working_3-way'!U22/(3*'OddsRatio_working_3-way'!X22^(1/3))*SIN(('OddsRatio_working_3-way'!Y22)/3)</f>
        <v>-0.19678291932977063</v>
      </c>
      <c r="AJ22" s="11">
        <f>'OddsRatio_working_3-way'!U22/(3*'OddsRatio_working_3-way'!X22^(1/3))*SIN(('OddsRatio_working_3-way'!Y22+2*PI())/3)</f>
        <v>-0.38083813494820723</v>
      </c>
      <c r="AK22" s="11">
        <f>'OddsRatio_working_3-way'!U22/(3*'OddsRatio_working_3-way'!X22^(1/3))*SIN(('OddsRatio_working_3-way'!Y22+4*PI())/3)</f>
        <v>0.57762105427797772</v>
      </c>
      <c r="AL22" s="11">
        <f>'OddsRatio_working_3-way'!Z22+'OddsRatio_working_3-way'!AF22</f>
        <v>1.1067333418140166</v>
      </c>
      <c r="AM22" s="11">
        <f>'OddsRatio_working_3-way'!AA22+'OddsRatio_working_3-way'!AG22</f>
        <v>-0.89420468524789865</v>
      </c>
      <c r="AN22" s="11">
        <f>'OddsRatio_working_3-way'!AB22+'OddsRatio_working_3-way'!AH22</f>
        <v>-0.21252865656611777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1.1067333418140166</v>
      </c>
      <c r="AS22" s="11">
        <f>IF(('OddsRatio_working_3-way'!X22=0),IF(Q22&gt;0,-Q22^(1/3),(-Q22)^(1/3)),'OddsRatio_working_3-way'!AM22-'OddsRatio_working_3-way'!R22/3)</f>
        <v>-0.89420468524789865</v>
      </c>
      <c r="AT22" s="11">
        <f>IF(('OddsRatio_working_3-way'!X22=0),IF(Q22&gt;0,-Q22^(1/3),(-Q22)^(1/3)),'OddsRatio_working_3-way'!AN22-'OddsRatio_working_3-way'!R22/3)</f>
        <v>-0.21252865656611777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4.71</v>
      </c>
      <c r="B23" s="4">
        <f>IF('True_Odds_Calculator_3-way'!B24="","",'True_Odds_Calculator_3-way'!B24)</f>
        <v>4.2300000000000004</v>
      </c>
      <c r="C23" s="4">
        <f>IF('True_Odds_Calculator_3-way'!C24="","",'True_Odds_Calculator_3-way'!C24)</f>
        <v>1.74</v>
      </c>
      <c r="D23" s="9">
        <f t="shared" si="13"/>
        <v>0.20573747380650981</v>
      </c>
      <c r="E23" s="9">
        <f t="shared" si="14"/>
        <v>0.22930082268173679</v>
      </c>
      <c r="F23" s="9">
        <f t="shared" si="15"/>
        <v>0.56496170351175357</v>
      </c>
      <c r="G23" s="9">
        <f t="shared" si="16"/>
        <v>1.0405830805782239</v>
      </c>
      <c r="H23" s="9">
        <f t="shared" si="17"/>
        <v>4.8605632289452103</v>
      </c>
      <c r="I23" s="9">
        <f t="shared" si="18"/>
        <v>4.3610833502676627</v>
      </c>
      <c r="J23" s="9">
        <f t="shared" si="19"/>
        <v>1.7700314796278855</v>
      </c>
      <c r="K23" s="11">
        <f t="shared" si="20"/>
        <v>0.21231422505307856</v>
      </c>
      <c r="L23" s="11">
        <f t="shared" si="21"/>
        <v>0.23640661938534277</v>
      </c>
      <c r="M23" s="11">
        <f t="shared" si="22"/>
        <v>0.57471264367816088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-0.25579828527460302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0.22153925822771708</v>
      </c>
      <c r="Q23" s="11">
        <f>2*'OddsRatio_working_3-way'!K23*'OddsRatio_working_3-way'!L23*'OddsRatio_working_3-way'!M23</f>
        <v>5.7692515163467989E-2</v>
      </c>
      <c r="R23" s="11">
        <f t="shared" si="23"/>
        <v>0</v>
      </c>
      <c r="S23" s="11">
        <f t="shared" si="24"/>
        <v>-0.86607014581779396</v>
      </c>
      <c r="T23" s="11">
        <f t="shared" si="25"/>
        <v>-0.22553910047338382</v>
      </c>
      <c r="U23" s="11">
        <f>'OddsRatio_working_3-way'!S23-'OddsRatio_working_3-way'!R23^2/3</f>
        <v>-0.86607014581779396</v>
      </c>
      <c r="V23" s="11">
        <f>'OddsRatio_working_3-way'!S23*'OddsRatio_working_3-way'!R23/3-2*'OddsRatio_working_3-way'!R23^3/27-'OddsRatio_working_3-way'!T23</f>
        <v>0.22553910047338382</v>
      </c>
      <c r="W23" s="11">
        <f>'OddsRatio_working_3-way'!V23^2+4*'OddsRatio_working_3-way'!U23^3/27</f>
        <v>-4.5372073804238473E-2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0.15511282961652592</v>
      </c>
      <c r="Y23" s="11">
        <f>IF('OddsRatio_working_3-way'!W23&gt;=0,IF('OddsRatio_working_3-way'!V23+SQRT('OddsRatio_working_3-way'!W23)&gt;0,0,PI()),ACOS('OddsRatio_working_3-way'!V23/(2*'OddsRatio_working_3-way'!X23)))</f>
        <v>0.75682997073484848</v>
      </c>
      <c r="Z23" s="11">
        <f>'OddsRatio_working_3-way'!X23^(1/3)*COS('OddsRatio_working_3-way'!Y23/3)</f>
        <v>0.52029154028911195</v>
      </c>
      <c r="AA23" s="11">
        <f>'OddsRatio_working_3-way'!X23^(1/3)*COS(('OddsRatio_working_3-way'!Y23+2*PI())/3)</f>
        <v>-0.37629253627317488</v>
      </c>
      <c r="AB23" s="11">
        <f>'OddsRatio_working_3-way'!X23^(1/3)*COS(('OddsRatio_working_3-way'!Y23+4*PI())/3)</f>
        <v>-0.14399900401593696</v>
      </c>
      <c r="AC23" s="11">
        <f>'OddsRatio_working_3-way'!X23^(1/3)*SIN('OddsRatio_working_3-way'!Y23/3)</f>
        <v>0.13411473337972526</v>
      </c>
      <c r="AD23" s="11">
        <f>'OddsRatio_working_3-way'!X23^(1/3)*SIN(('OddsRatio_working_3-way'!Y23+2*PI())/3)</f>
        <v>0.38352832457464309</v>
      </c>
      <c r="AE23" s="11">
        <f>'OddsRatio_working_3-way'!X23^(1/3)*SIN(('OddsRatio_working_3-way'!Y23+4*PI())/3)</f>
        <v>-0.51764305795436838</v>
      </c>
      <c r="AF23" s="11">
        <f>-'OddsRatio_working_3-way'!U23/(3*'OddsRatio_working_3-way'!X23^(1/3))*COS(('OddsRatio_working_3-way'!Y23)/3)</f>
        <v>0.52029154028911184</v>
      </c>
      <c r="AG23" s="11">
        <f>-'OddsRatio_working_3-way'!U23/(3*'OddsRatio_working_3-way'!X23^(1/3))*COS(('OddsRatio_working_3-way'!Y23+2*PI())/3)</f>
        <v>-0.37629253627317483</v>
      </c>
      <c r="AH23" s="11">
        <f>-'OddsRatio_working_3-way'!U23/(3*'OddsRatio_working_3-way'!X23^(1/3))*COS(('OddsRatio_working_3-way'!Y23+4*PI())/3)</f>
        <v>-0.14399900401593693</v>
      </c>
      <c r="AI23" s="11">
        <f>'OddsRatio_working_3-way'!U23/(3*'OddsRatio_working_3-way'!X23^(1/3))*SIN(('OddsRatio_working_3-way'!Y23)/3)</f>
        <v>-0.13411473337972524</v>
      </c>
      <c r="AJ23" s="11">
        <f>'OddsRatio_working_3-way'!U23/(3*'OddsRatio_working_3-way'!X23^(1/3))*SIN(('OddsRatio_working_3-way'!Y23+2*PI())/3)</f>
        <v>-0.38352832457464303</v>
      </c>
      <c r="AK23" s="11">
        <f>'OddsRatio_working_3-way'!U23/(3*'OddsRatio_working_3-way'!X23^(1/3))*SIN(('OddsRatio_working_3-way'!Y23+4*PI())/3)</f>
        <v>0.51764305795436827</v>
      </c>
      <c r="AL23" s="11">
        <f>'OddsRatio_working_3-way'!Z23+'OddsRatio_working_3-way'!AF23</f>
        <v>1.0405830805782239</v>
      </c>
      <c r="AM23" s="11">
        <f>'OddsRatio_working_3-way'!AA23+'OddsRatio_working_3-way'!AG23</f>
        <v>-0.75258507254634965</v>
      </c>
      <c r="AN23" s="11">
        <f>'OddsRatio_working_3-way'!AB23+'OddsRatio_working_3-way'!AH23</f>
        <v>-0.28799800803187392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1.0405830805782239</v>
      </c>
      <c r="AS23" s="11">
        <f>IF(('OddsRatio_working_3-way'!X23=0),IF(Q23&gt;0,-Q23^(1/3),(-Q23)^(1/3)),'OddsRatio_working_3-way'!AM23-'OddsRatio_working_3-way'!R23/3)</f>
        <v>-0.75258507254634965</v>
      </c>
      <c r="AT23" s="11">
        <f>IF(('OddsRatio_working_3-way'!X23=0),IF(Q23&gt;0,-Q23^(1/3),(-Q23)^(1/3)),'OddsRatio_working_3-way'!AN23-'OddsRatio_working_3-way'!R23/3)</f>
        <v>-0.28799800803187392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4.49</v>
      </c>
      <c r="B24" s="4">
        <f>IF('True_Odds_Calculator_3-way'!B25="","",'True_Odds_Calculator_3-way'!B25)</f>
        <v>4.37</v>
      </c>
      <c r="C24" s="4">
        <f>IF('True_Odds_Calculator_3-way'!C25="","",'True_Odds_Calculator_3-way'!C25)</f>
        <v>1.75</v>
      </c>
      <c r="D24" s="9">
        <f t="shared" si="13"/>
        <v>0.21606340435510246</v>
      </c>
      <c r="E24" s="9">
        <f t="shared" si="14"/>
        <v>0.22204869129332228</v>
      </c>
      <c r="F24" s="9">
        <f t="shared" si="15"/>
        <v>0.56188790435157521</v>
      </c>
      <c r="G24" s="9">
        <f t="shared" si="16"/>
        <v>1.0396192129080997</v>
      </c>
      <c r="H24" s="9">
        <f t="shared" si="17"/>
        <v>4.6282710530492688</v>
      </c>
      <c r="I24" s="9">
        <f t="shared" si="18"/>
        <v>4.5035167475002957</v>
      </c>
      <c r="J24" s="9">
        <f t="shared" si="19"/>
        <v>1.7797144096810751</v>
      </c>
      <c r="K24" s="11">
        <f t="shared" si="20"/>
        <v>0.22271714922048996</v>
      </c>
      <c r="L24" s="11">
        <f t="shared" si="21"/>
        <v>0.22883295194508008</v>
      </c>
      <c r="M24" s="11">
        <f t="shared" si="22"/>
        <v>0.5714285714285714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-0.25689210923114902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0.22162504159109883</v>
      </c>
      <c r="Q24" s="11">
        <f>2*'OddsRatio_working_3-way'!K24*'OddsRatio_working_3-way'!L24*'OddsRatio_working_3-way'!M24</f>
        <v>5.8245740234191552E-2</v>
      </c>
      <c r="R24" s="11">
        <f t="shared" si="23"/>
        <v>0</v>
      </c>
      <c r="S24" s="11">
        <f t="shared" si="24"/>
        <v>-0.86271642307114527</v>
      </c>
      <c r="T24" s="11">
        <f t="shared" si="25"/>
        <v>-0.22673230566915778</v>
      </c>
      <c r="U24" s="11">
        <f>'OddsRatio_working_3-way'!S24-'OddsRatio_working_3-way'!R24^2/3</f>
        <v>-0.86271642307114527</v>
      </c>
      <c r="V24" s="11">
        <f>'OddsRatio_working_3-way'!S24*'OddsRatio_working_3-way'!R24/3-2*'OddsRatio_working_3-way'!R24^3/27-'OddsRatio_working_3-way'!T24</f>
        <v>0.22673230566915778</v>
      </c>
      <c r="W24" s="11">
        <f>'OddsRatio_working_3-way'!V24^2+4*'OddsRatio_working_3-way'!U24^3/27</f>
        <v>-4.3718721900275995E-2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0.15421272672377626</v>
      </c>
      <c r="Y24" s="11">
        <f>IF('OddsRatio_working_3-way'!W24&gt;=0,IF('OddsRatio_working_3-way'!V24+SQRT('OddsRatio_working_3-way'!W24)&gt;0,0,PI()),ACOS('OddsRatio_working_3-way'!V24/(2*'OddsRatio_working_3-way'!X24)))</f>
        <v>0.74494028583023297</v>
      </c>
      <c r="Z24" s="11">
        <f>'OddsRatio_working_3-way'!X24^(1/3)*COS('OddsRatio_working_3-way'!Y24/3)</f>
        <v>0.51980960645404983</v>
      </c>
      <c r="AA24" s="11">
        <f>'OddsRatio_working_3-way'!X24^(1/3)*COS(('OddsRatio_working_3-way'!Y24+2*PI())/3)</f>
        <v>-0.37404325225429497</v>
      </c>
      <c r="AB24" s="11">
        <f>'OddsRatio_working_3-way'!X24^(1/3)*COS(('OddsRatio_working_3-way'!Y24+4*PI())/3)</f>
        <v>-0.14576635419975498</v>
      </c>
      <c r="AC24" s="11">
        <f>'OddsRatio_working_3-way'!X24^(1/3)*SIN('OddsRatio_working_3-way'!Y24/3)</f>
        <v>0.13179572854156163</v>
      </c>
      <c r="AD24" s="11">
        <f>'OddsRatio_working_3-way'!X24^(1/3)*SIN(('OddsRatio_working_3-way'!Y24+2*PI())/3)</f>
        <v>0.3842704600496179</v>
      </c>
      <c r="AE24" s="11">
        <f>'OddsRatio_working_3-way'!X24^(1/3)*SIN(('OddsRatio_working_3-way'!Y24+4*PI())/3)</f>
        <v>-0.51606618859117936</v>
      </c>
      <c r="AF24" s="11">
        <f>-'OddsRatio_working_3-way'!U24/(3*'OddsRatio_working_3-way'!X24^(1/3))*COS(('OddsRatio_working_3-way'!Y24)/3)</f>
        <v>0.51980960645404972</v>
      </c>
      <c r="AG24" s="11">
        <f>-'OddsRatio_working_3-way'!U24/(3*'OddsRatio_working_3-way'!X24^(1/3))*COS(('OddsRatio_working_3-way'!Y24+2*PI())/3)</f>
        <v>-0.37404325225429491</v>
      </c>
      <c r="AH24" s="11">
        <f>-'OddsRatio_working_3-way'!U24/(3*'OddsRatio_working_3-way'!X24^(1/3))*COS(('OddsRatio_working_3-way'!Y24+4*PI())/3)</f>
        <v>-0.14576635419975495</v>
      </c>
      <c r="AI24" s="11">
        <f>'OddsRatio_working_3-way'!U24/(3*'OddsRatio_working_3-way'!X24^(1/3))*SIN(('OddsRatio_working_3-way'!Y24)/3)</f>
        <v>-0.1317957285415616</v>
      </c>
      <c r="AJ24" s="11">
        <f>'OddsRatio_working_3-way'!U24/(3*'OddsRatio_working_3-way'!X24^(1/3))*SIN(('OddsRatio_working_3-way'!Y24+2*PI())/3)</f>
        <v>-0.38427046004961779</v>
      </c>
      <c r="AK24" s="11">
        <f>'OddsRatio_working_3-way'!U24/(3*'OddsRatio_working_3-way'!X24^(1/3))*SIN(('OddsRatio_working_3-way'!Y24+4*PI())/3)</f>
        <v>0.51606618859117925</v>
      </c>
      <c r="AL24" s="11">
        <f>'OddsRatio_working_3-way'!Z24+'OddsRatio_working_3-way'!AF24</f>
        <v>1.0396192129080997</v>
      </c>
      <c r="AM24" s="11">
        <f>'OddsRatio_working_3-way'!AA24+'OddsRatio_working_3-way'!AG24</f>
        <v>-0.74808650450858982</v>
      </c>
      <c r="AN24" s="11">
        <f>'OddsRatio_working_3-way'!AB24+'OddsRatio_working_3-way'!AH24</f>
        <v>-0.29153270839950995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1.0396192129080997</v>
      </c>
      <c r="AS24" s="11">
        <f>IF(('OddsRatio_working_3-way'!X24=0),IF(Q24&gt;0,-Q24^(1/3),(-Q24)^(1/3)),'OddsRatio_working_3-way'!AM24-'OddsRatio_working_3-way'!R24/3)</f>
        <v>-0.74808650450858982</v>
      </c>
      <c r="AT24" s="11">
        <f>IF(('OddsRatio_working_3-way'!X24=0),IF(Q24&gt;0,-Q24^(1/3),(-Q24)^(1/3)),'OddsRatio_working_3-way'!AN24-'OddsRatio_working_3-way'!R24/3)</f>
        <v>-0.29153270839950995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1.63</v>
      </c>
      <c r="B25" s="4">
        <f>IF('True_Odds_Calculator_3-way'!B26="","",'True_Odds_Calculator_3-way'!B26)</f>
        <v>3.82</v>
      </c>
      <c r="C25" s="4">
        <f>IF('True_Odds_Calculator_3-way'!C26="","",'True_Odds_Calculator_3-way'!C26)</f>
        <v>6.62</v>
      </c>
      <c r="D25" s="9">
        <f t="shared" si="13"/>
        <v>0.6021981264561832</v>
      </c>
      <c r="E25" s="9">
        <f t="shared" si="14"/>
        <v>0.25272337579852333</v>
      </c>
      <c r="F25" s="9">
        <f t="shared" si="15"/>
        <v>0.14507849774529338</v>
      </c>
      <c r="G25" s="9">
        <f t="shared" si="16"/>
        <v>1.0485445197637784</v>
      </c>
      <c r="H25" s="9">
        <f t="shared" si="17"/>
        <v>1.6605830474511805</v>
      </c>
      <c r="I25" s="9">
        <f t="shared" si="18"/>
        <v>3.9568955457338548</v>
      </c>
      <c r="J25" s="9">
        <f t="shared" si="19"/>
        <v>6.8928202010724355</v>
      </c>
      <c r="K25" s="11">
        <f t="shared" si="20"/>
        <v>0.61349693251533743</v>
      </c>
      <c r="L25" s="11">
        <f t="shared" si="21"/>
        <v>0.26178010471204188</v>
      </c>
      <c r="M25" s="11">
        <f t="shared" si="22"/>
        <v>0.15105740181268881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-0.24222391352256067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0.22003832499937162</v>
      </c>
      <c r="Q25" s="11">
        <f>2*'OddsRatio_working_3-way'!K25*'OddsRatio_working_3-way'!L25*'OddsRatio_working_3-way'!M25</f>
        <v>4.8520027563257254E-2</v>
      </c>
      <c r="R25" s="11">
        <f t="shared" si="23"/>
        <v>0</v>
      </c>
      <c r="S25" s="11">
        <f t="shared" si="24"/>
        <v>-0.90840876030548201</v>
      </c>
      <c r="T25" s="11">
        <f t="shared" si="25"/>
        <v>-0.20031064174321545</v>
      </c>
      <c r="U25" s="11">
        <f>'OddsRatio_working_3-way'!S25-'OddsRatio_working_3-way'!R25^2/3</f>
        <v>-0.90840876030548201</v>
      </c>
      <c r="V25" s="11">
        <f>'OddsRatio_working_3-way'!S25*'OddsRatio_working_3-way'!R25/3-2*'OddsRatio_working_3-way'!R25^3/27-'OddsRatio_working_3-way'!T25</f>
        <v>0.20031064174321545</v>
      </c>
      <c r="W25" s="11">
        <f>'OddsRatio_working_3-way'!V25^2+4*'OddsRatio_working_3-way'!U25^3/27</f>
        <v>-7.0931171497354534E-2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0.16662497163760701</v>
      </c>
      <c r="Y25" s="11">
        <f>IF('OddsRatio_working_3-way'!W25&gt;=0,IF('OddsRatio_working_3-way'!V25+SQRT('OddsRatio_working_3-way'!W25)&gt;0,0,PI()),ACOS('OddsRatio_working_3-way'!V25/(2*'OddsRatio_working_3-way'!X25)))</f>
        <v>0.9259416579253672</v>
      </c>
      <c r="Z25" s="11">
        <f>'OddsRatio_working_3-way'!X25^(1/3)*COS('OddsRatio_working_3-way'!Y25/3)</f>
        <v>0.52427225988188919</v>
      </c>
      <c r="AA25" s="11">
        <f>'OddsRatio_working_3-way'!X25^(1/3)*COS(('OddsRatio_working_3-way'!Y25+2*PI())/3)</f>
        <v>-0.40689848076160218</v>
      </c>
      <c r="AB25" s="11">
        <f>'OddsRatio_working_3-way'!X25^(1/3)*COS(('OddsRatio_working_3-way'!Y25+4*PI())/3)</f>
        <v>-0.1173737791202869</v>
      </c>
      <c r="AC25" s="11">
        <f>'OddsRatio_working_3-way'!X25^(1/3)*SIN('OddsRatio_working_3-way'!Y25/3)</f>
        <v>0.16715716442965942</v>
      </c>
      <c r="AD25" s="11">
        <f>'OddsRatio_working_3-way'!X25^(1/3)*SIN(('OddsRatio_working_3-way'!Y25+2*PI())/3)</f>
        <v>0.37045451334236357</v>
      </c>
      <c r="AE25" s="11">
        <f>'OddsRatio_working_3-way'!X25^(1/3)*SIN(('OddsRatio_working_3-way'!Y25+4*PI())/3)</f>
        <v>-0.5376116777720229</v>
      </c>
      <c r="AF25" s="11">
        <f>-'OddsRatio_working_3-way'!U25/(3*'OddsRatio_working_3-way'!X25^(1/3))*COS(('OddsRatio_working_3-way'!Y25)/3)</f>
        <v>0.52427225988188908</v>
      </c>
      <c r="AG25" s="11">
        <f>-'OddsRatio_working_3-way'!U25/(3*'OddsRatio_working_3-way'!X25^(1/3))*COS(('OddsRatio_working_3-way'!Y25+2*PI())/3)</f>
        <v>-0.40689848076160212</v>
      </c>
      <c r="AH25" s="11">
        <f>-'OddsRatio_working_3-way'!U25/(3*'OddsRatio_working_3-way'!X25^(1/3))*COS(('OddsRatio_working_3-way'!Y25+4*PI())/3)</f>
        <v>-0.11737377912028688</v>
      </c>
      <c r="AI25" s="11">
        <f>'OddsRatio_working_3-way'!U25/(3*'OddsRatio_working_3-way'!X25^(1/3))*SIN(('OddsRatio_working_3-way'!Y25)/3)</f>
        <v>-0.16715716442965936</v>
      </c>
      <c r="AJ25" s="11">
        <f>'OddsRatio_working_3-way'!U25/(3*'OddsRatio_working_3-way'!X25^(1/3))*SIN(('OddsRatio_working_3-way'!Y25+2*PI())/3)</f>
        <v>-0.37045451334236346</v>
      </c>
      <c r="AK25" s="11">
        <f>'OddsRatio_working_3-way'!U25/(3*'OddsRatio_working_3-way'!X25^(1/3))*SIN(('OddsRatio_working_3-way'!Y25+4*PI())/3)</f>
        <v>0.53761167777202279</v>
      </c>
      <c r="AL25" s="11">
        <f>'OddsRatio_working_3-way'!Z25+'OddsRatio_working_3-way'!AF25</f>
        <v>1.0485445197637784</v>
      </c>
      <c r="AM25" s="11">
        <f>'OddsRatio_working_3-way'!AA25+'OddsRatio_working_3-way'!AG25</f>
        <v>-0.81379696152320435</v>
      </c>
      <c r="AN25" s="11">
        <f>'OddsRatio_working_3-way'!AB25+'OddsRatio_working_3-way'!AH25</f>
        <v>-0.23474755824057378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1.0485445197637784</v>
      </c>
      <c r="AS25" s="11">
        <f>IF(('OddsRatio_working_3-way'!X25=0),IF(Q25&gt;0,-Q25^(1/3),(-Q25)^(1/3)),'OddsRatio_working_3-way'!AM25-'OddsRatio_working_3-way'!R25/3)</f>
        <v>-0.81379696152320435</v>
      </c>
      <c r="AT25" s="11">
        <f>IF(('OddsRatio_working_3-way'!X25=0),IF(Q25&gt;0,-Q25^(1/3),(-Q25)^(1/3)),'OddsRatio_working_3-way'!AN25-'OddsRatio_working_3-way'!R25/3)</f>
        <v>-0.23474755824057378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2.0699999999999998</v>
      </c>
      <c r="B26" s="4">
        <f>IF('True_Odds_Calculator_3-way'!B27="","",'True_Odds_Calculator_3-way'!B27)</f>
        <v>3.54</v>
      </c>
      <c r="C26" s="4">
        <f>IF('True_Odds_Calculator_3-way'!C27="","",'True_Odds_Calculator_3-way'!C27)</f>
        <v>3.88</v>
      </c>
      <c r="D26" s="9">
        <f t="shared" si="13"/>
        <v>0.4740065817996364</v>
      </c>
      <c r="E26" s="9">
        <f t="shared" si="14"/>
        <v>0.27516503988396135</v>
      </c>
      <c r="F26" s="9">
        <f t="shared" si="15"/>
        <v>0.25082837831640242</v>
      </c>
      <c r="G26" s="9">
        <f t="shared" si="16"/>
        <v>1.0370797636727938</v>
      </c>
      <c r="H26" s="9">
        <f t="shared" si="17"/>
        <v>2.109675347129889</v>
      </c>
      <c r="I26" s="9">
        <f t="shared" si="18"/>
        <v>3.6341825997288959</v>
      </c>
      <c r="J26" s="9">
        <f t="shared" si="19"/>
        <v>3.9867897193776458</v>
      </c>
      <c r="K26" s="11">
        <f t="shared" si="20"/>
        <v>0.48309178743961356</v>
      </c>
      <c r="L26" s="11">
        <f t="shared" si="21"/>
        <v>0.2824858757062147</v>
      </c>
      <c r="M26" s="11">
        <f t="shared" si="22"/>
        <v>0.25773195876288663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-0.27529900959008535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0.22826501983830538</v>
      </c>
      <c r="Q26" s="11">
        <f>2*'OddsRatio_working_3-way'!K26*'OddsRatio_working_3-way'!L26*'OddsRatio_working_3-way'!M26</f>
        <v>7.0343611660494729E-2</v>
      </c>
      <c r="R26" s="11">
        <f t="shared" si="23"/>
        <v>0</v>
      </c>
      <c r="S26" s="11">
        <f t="shared" si="24"/>
        <v>-0.82915307315557496</v>
      </c>
      <c r="T26" s="11">
        <f t="shared" si="25"/>
        <v>-0.25551712577983821</v>
      </c>
      <c r="U26" s="11">
        <f>'OddsRatio_working_3-way'!S26-'OddsRatio_working_3-way'!R26^2/3</f>
        <v>-0.82915307315557496</v>
      </c>
      <c r="V26" s="11">
        <f>'OddsRatio_working_3-way'!S26*'OddsRatio_working_3-way'!R26/3-2*'OddsRatio_working_3-way'!R26^3/27-'OddsRatio_working_3-way'!T26</f>
        <v>0.25551712577983821</v>
      </c>
      <c r="W26" s="11">
        <f>'OddsRatio_working_3-way'!V26^2+4*'OddsRatio_working_3-way'!U26^3/27</f>
        <v>-1.9161137947727017E-2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0.14530153088880093</v>
      </c>
      <c r="Y26" s="11">
        <f>IF('OddsRatio_working_3-way'!W26&gt;=0,IF('OddsRatio_working_3-way'!V26+SQRT('OddsRatio_working_3-way'!W26)&gt;0,0,PI()),ACOS('OddsRatio_working_3-way'!V26/(2*'OddsRatio_working_3-way'!X26)))</f>
        <v>0.49647919096308746</v>
      </c>
      <c r="Z26" s="11">
        <f>'OddsRatio_working_3-way'!X26^(1/3)*COS('OddsRatio_working_3-way'!Y26/3)</f>
        <v>0.51853988183639688</v>
      </c>
      <c r="AA26" s="11">
        <f>'OddsRatio_working_3-way'!X26^(1/3)*COS(('OddsRatio_working_3-way'!Y26+2*PI())/3)</f>
        <v>-0.33427368414288983</v>
      </c>
      <c r="AB26" s="11">
        <f>'OddsRatio_working_3-way'!X26^(1/3)*COS(('OddsRatio_working_3-way'!Y26+4*PI())/3)</f>
        <v>-0.18426619769350697</v>
      </c>
      <c r="AC26" s="11">
        <f>'OddsRatio_working_3-way'!X26^(1/3)*SIN('OddsRatio_working_3-way'!Y26/3)</f>
        <v>8.6606862682010233E-2</v>
      </c>
      <c r="AD26" s="11">
        <f>'OddsRatio_working_3-way'!X26^(1/3)*SIN(('OddsRatio_working_3-way'!Y26+2*PI())/3)</f>
        <v>0.40576527920469563</v>
      </c>
      <c r="AE26" s="11">
        <f>'OddsRatio_working_3-way'!X26^(1/3)*SIN(('OddsRatio_working_3-way'!Y26+4*PI())/3)</f>
        <v>-0.49237214188670592</v>
      </c>
      <c r="AF26" s="11">
        <f>-'OddsRatio_working_3-way'!U26/(3*'OddsRatio_working_3-way'!X26^(1/3))*COS(('OddsRatio_working_3-way'!Y26)/3)</f>
        <v>0.51853988183639677</v>
      </c>
      <c r="AG26" s="11">
        <f>-'OddsRatio_working_3-way'!U26/(3*'OddsRatio_working_3-way'!X26^(1/3))*COS(('OddsRatio_working_3-way'!Y26+2*PI())/3)</f>
        <v>-0.33427368414288977</v>
      </c>
      <c r="AH26" s="11">
        <f>-'OddsRatio_working_3-way'!U26/(3*'OddsRatio_working_3-way'!X26^(1/3))*COS(('OddsRatio_working_3-way'!Y26+4*PI())/3)</f>
        <v>-0.18426619769350694</v>
      </c>
      <c r="AI26" s="11">
        <f>'OddsRatio_working_3-way'!U26/(3*'OddsRatio_working_3-way'!X26^(1/3))*SIN(('OddsRatio_working_3-way'!Y26)/3)</f>
        <v>-8.6606862682010205E-2</v>
      </c>
      <c r="AJ26" s="11">
        <f>'OddsRatio_working_3-way'!U26/(3*'OddsRatio_working_3-way'!X26^(1/3))*SIN(('OddsRatio_working_3-way'!Y26+2*PI())/3)</f>
        <v>-0.40576527920469552</v>
      </c>
      <c r="AK26" s="11">
        <f>'OddsRatio_working_3-way'!U26/(3*'OddsRatio_working_3-way'!X26^(1/3))*SIN(('OddsRatio_working_3-way'!Y26+4*PI())/3)</f>
        <v>0.49237214188670581</v>
      </c>
      <c r="AL26" s="11">
        <f>'OddsRatio_working_3-way'!Z26+'OddsRatio_working_3-way'!AF26</f>
        <v>1.0370797636727938</v>
      </c>
      <c r="AM26" s="11">
        <f>'OddsRatio_working_3-way'!AA26+'OddsRatio_working_3-way'!AG26</f>
        <v>-0.66854736828577965</v>
      </c>
      <c r="AN26" s="11">
        <f>'OddsRatio_working_3-way'!AB26+'OddsRatio_working_3-way'!AH26</f>
        <v>-0.36853239538701388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1.0370797636727938</v>
      </c>
      <c r="AS26" s="11">
        <f>IF(('OddsRatio_working_3-way'!X26=0),IF(Q26&gt;0,-Q26^(1/3),(-Q26)^(1/3)),'OddsRatio_working_3-way'!AM26-'OddsRatio_working_3-way'!R26/3)</f>
        <v>-0.66854736828577965</v>
      </c>
      <c r="AT26" s="11">
        <f>IF(('OddsRatio_working_3-way'!X26=0),IF(Q26&gt;0,-Q26^(1/3),(-Q26)^(1/3)),'OddsRatio_working_3-way'!AN26-'OddsRatio_working_3-way'!R26/3)</f>
        <v>-0.36853239538701388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1.18</v>
      </c>
      <c r="B27" s="4">
        <f>IF('True_Odds_Calculator_3-way'!B28="","",'True_Odds_Calculator_3-way'!B28)</f>
        <v>7.91</v>
      </c>
      <c r="C27" s="4">
        <f>IF('True_Odds_Calculator_3-way'!C28="","",'True_Odds_Calculator_3-way'!C28)</f>
        <v>17.32</v>
      </c>
      <c r="D27" s="9">
        <f t="shared" si="13"/>
        <v>0.83293350065255845</v>
      </c>
      <c r="E27" s="9">
        <f t="shared" si="14"/>
        <v>0.11494396701041203</v>
      </c>
      <c r="F27" s="9">
        <f t="shared" si="15"/>
        <v>5.2122532337029424E-2</v>
      </c>
      <c r="G27" s="9">
        <f t="shared" si="16"/>
        <v>1.1143113080092759</v>
      </c>
      <c r="H27" s="9">
        <f t="shared" si="17"/>
        <v>1.2005760354416697</v>
      </c>
      <c r="I27" s="9">
        <f t="shared" si="18"/>
        <v>8.699891138344098</v>
      </c>
      <c r="J27" s="9">
        <f t="shared" si="19"/>
        <v>19.185560546711383</v>
      </c>
      <c r="K27" s="11">
        <f t="shared" si="20"/>
        <v>0.84745762711864414</v>
      </c>
      <c r="L27" s="11">
        <f t="shared" si="21"/>
        <v>0.12642225031605561</v>
      </c>
      <c r="M27" s="11">
        <f t="shared" si="22"/>
        <v>5.7736720554272515E-2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-0.12556376470190012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0.14480882686317678</v>
      </c>
      <c r="Q27" s="11">
        <f>2*'OddsRatio_working_3-way'!K27*'OddsRatio_working_3-way'!L27*'OddsRatio_working_3-way'!M27</f>
        <v>1.2371535827695582E-2</v>
      </c>
      <c r="R27" s="11">
        <f t="shared" si="23"/>
        <v>0</v>
      </c>
      <c r="S27" s="11">
        <f t="shared" si="24"/>
        <v>-1.1532692350135105</v>
      </c>
      <c r="T27" s="11">
        <f t="shared" si="25"/>
        <v>-9.8527914140410983E-2</v>
      </c>
      <c r="U27" s="11">
        <f>'OddsRatio_working_3-way'!S27-'OddsRatio_working_3-way'!R27^2/3</f>
        <v>-1.1532692350135105</v>
      </c>
      <c r="V27" s="11">
        <f>'OddsRatio_working_3-way'!S27*'OddsRatio_working_3-way'!R27/3-2*'OddsRatio_working_3-way'!R27^3/27-'OddsRatio_working_3-way'!T27</f>
        <v>9.8527914140410983E-2</v>
      </c>
      <c r="W27" s="11">
        <f>'OddsRatio_working_3-way'!V27^2+4*'OddsRatio_working_3-way'!U27^3/27</f>
        <v>-0.21753411652091476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0.23834946317632799</v>
      </c>
      <c r="Y27" s="11">
        <f>IF('OddsRatio_working_3-way'!W27&gt;=0,IF('OddsRatio_working_3-way'!V27+SQRT('OddsRatio_working_3-way'!W27)&gt;0,0,PI()),ACOS('OddsRatio_working_3-way'!V27/(2*'OddsRatio_working_3-way'!X27)))</f>
        <v>1.3626077513233898</v>
      </c>
      <c r="Z27" s="11">
        <f>'OddsRatio_working_3-way'!X27^(1/3)*COS('OddsRatio_working_3-way'!Y27/3)</f>
        <v>0.55715565400463796</v>
      </c>
      <c r="AA27" s="11">
        <f>'OddsRatio_working_3-way'!X27^(1/3)*COS(('OddsRatio_working_3-way'!Y27+2*PI())/3)</f>
        <v>-0.51416325028095855</v>
      </c>
      <c r="AB27" s="11">
        <f>'OddsRatio_working_3-way'!X27^(1/3)*COS(('OddsRatio_working_3-way'!Y27+4*PI())/3)</f>
        <v>-4.2992403723679268E-2</v>
      </c>
      <c r="AC27" s="11">
        <f>'OddsRatio_working_3-way'!X27^(1/3)*SIN('OddsRatio_working_3-way'!Y27/3)</f>
        <v>0.272030615094149</v>
      </c>
      <c r="AD27" s="11">
        <f>'OddsRatio_working_3-way'!X27^(1/3)*SIN(('OddsRatio_working_3-way'!Y27+2*PI())/3)</f>
        <v>0.34649564268307503</v>
      </c>
      <c r="AE27" s="11">
        <f>'OddsRatio_working_3-way'!X27^(1/3)*SIN(('OddsRatio_working_3-way'!Y27+4*PI())/3)</f>
        <v>-0.61852625777722403</v>
      </c>
      <c r="AF27" s="11">
        <f>-'OddsRatio_working_3-way'!U27/(3*'OddsRatio_working_3-way'!X27^(1/3))*COS(('OddsRatio_working_3-way'!Y27)/3)</f>
        <v>0.55715565400463796</v>
      </c>
      <c r="AG27" s="11">
        <f>-'OddsRatio_working_3-way'!U27/(3*'OddsRatio_working_3-way'!X27^(1/3))*COS(('OddsRatio_working_3-way'!Y27+2*PI())/3)</f>
        <v>-0.51416325028095855</v>
      </c>
      <c r="AH27" s="11">
        <f>-'OddsRatio_working_3-way'!U27/(3*'OddsRatio_working_3-way'!X27^(1/3))*COS(('OddsRatio_working_3-way'!Y27+4*PI())/3)</f>
        <v>-4.2992403723679268E-2</v>
      </c>
      <c r="AI27" s="11">
        <f>'OddsRatio_working_3-way'!U27/(3*'OddsRatio_working_3-way'!X27^(1/3))*SIN(('OddsRatio_working_3-way'!Y27)/3)</f>
        <v>-0.272030615094149</v>
      </c>
      <c r="AJ27" s="11">
        <f>'OddsRatio_working_3-way'!U27/(3*'OddsRatio_working_3-way'!X27^(1/3))*SIN(('OddsRatio_working_3-way'!Y27+2*PI())/3)</f>
        <v>-0.34649564268307503</v>
      </c>
      <c r="AK27" s="11">
        <f>'OddsRatio_working_3-way'!U27/(3*'OddsRatio_working_3-way'!X27^(1/3))*SIN(('OddsRatio_working_3-way'!Y27+4*PI())/3)</f>
        <v>0.61852625777722403</v>
      </c>
      <c r="AL27" s="11">
        <f>'OddsRatio_working_3-way'!Z27+'OddsRatio_working_3-way'!AF27</f>
        <v>1.1143113080092759</v>
      </c>
      <c r="AM27" s="11">
        <f>'OddsRatio_working_3-way'!AA27+'OddsRatio_working_3-way'!AG27</f>
        <v>-1.0283265005619171</v>
      </c>
      <c r="AN27" s="11">
        <f>'OddsRatio_working_3-way'!AB27+'OddsRatio_working_3-way'!AH27</f>
        <v>-8.5984807447358536E-2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1.1143113080092759</v>
      </c>
      <c r="AS27" s="11">
        <f>IF(('OddsRatio_working_3-way'!X27=0),IF(Q27&gt;0,-Q27^(1/3),(-Q27)^(1/3)),'OddsRatio_working_3-way'!AM27-'OddsRatio_working_3-way'!R27/3)</f>
        <v>-1.0283265005619171</v>
      </c>
      <c r="AT27" s="11">
        <f>IF(('OddsRatio_working_3-way'!X27=0),IF(Q27&gt;0,-Q27^(1/3),(-Q27)^(1/3)),'OddsRatio_working_3-way'!AN27-'OddsRatio_working_3-way'!R27/3)</f>
        <v>-8.5984807447358536E-2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2.91</v>
      </c>
      <c r="B28" s="4">
        <f>IF('True_Odds_Calculator_3-way'!B29="","",'True_Odds_Calculator_3-way'!B29)</f>
        <v>3.53</v>
      </c>
      <c r="C28" s="4">
        <f>IF('True_Odds_Calculator_3-way'!C29="","",'True_Odds_Calculator_3-way'!C29)</f>
        <v>2.4900000000000002</v>
      </c>
      <c r="D28" s="9">
        <f t="shared" si="13"/>
        <v>0.33402174434475995</v>
      </c>
      <c r="E28" s="9">
        <f t="shared" si="14"/>
        <v>0.27464795789920438</v>
      </c>
      <c r="F28" s="9">
        <f t="shared" si="15"/>
        <v>0.39133029775603551</v>
      </c>
      <c r="G28" s="9">
        <f t="shared" si="16"/>
        <v>1.0438832827687237</v>
      </c>
      <c r="H28" s="9">
        <f t="shared" si="17"/>
        <v>2.9938170700882627</v>
      </c>
      <c r="I28" s="9">
        <f t="shared" si="18"/>
        <v>3.6410247054048708</v>
      </c>
      <c r="J28" s="9">
        <f t="shared" si="19"/>
        <v>2.5553860913253987</v>
      </c>
      <c r="K28" s="11">
        <f t="shared" si="20"/>
        <v>0.3436426116838488</v>
      </c>
      <c r="L28" s="11">
        <f t="shared" si="21"/>
        <v>0.28328611898016998</v>
      </c>
      <c r="M28" s="11">
        <f t="shared" si="22"/>
        <v>0.40160642570281119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-0.28149657516586402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0.23183961765307387</v>
      </c>
      <c r="Q28" s="11">
        <f>2*'OddsRatio_working_3-way'!K28*'OddsRatio_working_3-way'!L28*'OddsRatio_working_3-way'!M28</f>
        <v>7.8192113879620176E-2</v>
      </c>
      <c r="R28" s="11">
        <f t="shared" si="23"/>
        <v>0</v>
      </c>
      <c r="S28" s="11">
        <f t="shared" si="24"/>
        <v>-0.82359658378248057</v>
      </c>
      <c r="T28" s="11">
        <f t="shared" si="25"/>
        <v>-0.2777728781728433</v>
      </c>
      <c r="U28" s="11">
        <f>'OddsRatio_working_3-way'!S28-'OddsRatio_working_3-way'!R28^2/3</f>
        <v>-0.82359658378248057</v>
      </c>
      <c r="V28" s="11">
        <f>'OddsRatio_working_3-way'!S28*'OddsRatio_working_3-way'!R28/3-2*'OddsRatio_working_3-way'!R28^3/27-'OddsRatio_working_3-way'!T28</f>
        <v>0.2777728781728433</v>
      </c>
      <c r="W28" s="11">
        <f>'OddsRatio_working_3-way'!V28^2+4*'OddsRatio_working_3-way'!U28^3/27</f>
        <v>-5.605916514535958E-3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0.14384339432431473</v>
      </c>
      <c r="Y28" s="11">
        <f>IF('OddsRatio_working_3-way'!W28&gt;=0,IF('OddsRatio_working_3-way'!V28+SQRT('OddsRatio_working_3-way'!W28)&gt;0,0,PI()),ACOS('OddsRatio_working_3-way'!V28/(2*'OddsRatio_working_3-way'!X28)))</f>
        <v>0.2632889710813997</v>
      </c>
      <c r="Z28" s="11">
        <f>'OddsRatio_working_3-way'!X28^(1/3)*COS('OddsRatio_working_3-way'!Y28/3)</f>
        <v>0.52194164138436183</v>
      </c>
      <c r="AA28" s="11">
        <f>'OddsRatio_working_3-way'!X28^(1/3)*COS(('OddsRatio_working_3-way'!Y28+2*PI())/3)</f>
        <v>-0.30074315011061986</v>
      </c>
      <c r="AB28" s="11">
        <f>'OddsRatio_working_3-way'!X28^(1/3)*COS(('OddsRatio_working_3-way'!Y28+4*PI())/3)</f>
        <v>-0.22119849127374189</v>
      </c>
      <c r="AC28" s="11">
        <f>'OddsRatio_working_3-way'!X28^(1/3)*SIN('OddsRatio_working_3-way'!Y28/3)</f>
        <v>4.5925130192068481E-2</v>
      </c>
      <c r="AD28" s="11">
        <f>'OddsRatio_working_3-way'!X28^(1/3)*SIN(('OddsRatio_working_3-way'!Y28+2*PI())/3)</f>
        <v>0.42905215563577048</v>
      </c>
      <c r="AE28" s="11">
        <f>'OddsRatio_working_3-way'!X28^(1/3)*SIN(('OddsRatio_working_3-way'!Y28+4*PI())/3)</f>
        <v>-0.47497728582783888</v>
      </c>
      <c r="AF28" s="11">
        <f>-'OddsRatio_working_3-way'!U28/(3*'OddsRatio_working_3-way'!X28^(1/3))*COS(('OddsRatio_working_3-way'!Y28)/3)</f>
        <v>0.52194164138436172</v>
      </c>
      <c r="AG28" s="11">
        <f>-'OddsRatio_working_3-way'!U28/(3*'OddsRatio_working_3-way'!X28^(1/3))*COS(('OddsRatio_working_3-way'!Y28+2*PI())/3)</f>
        <v>-0.30074315011061981</v>
      </c>
      <c r="AH28" s="11">
        <f>-'OddsRatio_working_3-way'!U28/(3*'OddsRatio_working_3-way'!X28^(1/3))*COS(('OddsRatio_working_3-way'!Y28+4*PI())/3)</f>
        <v>-0.22119849127374183</v>
      </c>
      <c r="AI28" s="11">
        <f>'OddsRatio_working_3-way'!U28/(3*'OddsRatio_working_3-way'!X28^(1/3))*SIN(('OddsRatio_working_3-way'!Y28)/3)</f>
        <v>-4.5925130192068474E-2</v>
      </c>
      <c r="AJ28" s="11">
        <f>'OddsRatio_working_3-way'!U28/(3*'OddsRatio_working_3-way'!X28^(1/3))*SIN(('OddsRatio_working_3-way'!Y28+2*PI())/3)</f>
        <v>-0.42905215563577037</v>
      </c>
      <c r="AK28" s="11">
        <f>'OddsRatio_working_3-way'!U28/(3*'OddsRatio_working_3-way'!X28^(1/3))*SIN(('OddsRatio_working_3-way'!Y28+4*PI())/3)</f>
        <v>0.47497728582783882</v>
      </c>
      <c r="AL28" s="11">
        <f>'OddsRatio_working_3-way'!Z28+'OddsRatio_working_3-way'!AF28</f>
        <v>1.0438832827687237</v>
      </c>
      <c r="AM28" s="11">
        <f>'OddsRatio_working_3-way'!AA28+'OddsRatio_working_3-way'!AG28</f>
        <v>-0.60148630022123961</v>
      </c>
      <c r="AN28" s="11">
        <f>'OddsRatio_working_3-way'!AB28+'OddsRatio_working_3-way'!AH28</f>
        <v>-0.44239698254748372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1.0438832827687237</v>
      </c>
      <c r="AS28" s="11">
        <f>IF(('OddsRatio_working_3-way'!X28=0),IF(Q28&gt;0,-Q28^(1/3),(-Q28)^(1/3)),'OddsRatio_working_3-way'!AM28-'OddsRatio_working_3-way'!R28/3)</f>
        <v>-0.60148630022123961</v>
      </c>
      <c r="AT28" s="11">
        <f>IF(('OddsRatio_working_3-way'!X28=0),IF(Q28&gt;0,-Q28^(1/3),(-Q28)^(1/3)),'OddsRatio_working_3-way'!AN28-'OddsRatio_working_3-way'!R28/3)</f>
        <v>-0.44239698254748372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2.61</v>
      </c>
      <c r="B29" s="4">
        <f>IF('True_Odds_Calculator_3-way'!B30="","",'True_Odds_Calculator_3-way'!B30)</f>
        <v>3.47</v>
      </c>
      <c r="C29" s="4">
        <f>IF('True_Odds_Calculator_3-way'!C30="","",'True_Odds_Calculator_3-way'!C30)</f>
        <v>2.8</v>
      </c>
      <c r="D29" s="9">
        <f t="shared" si="13"/>
        <v>0.37309911870951529</v>
      </c>
      <c r="E29" s="9">
        <f t="shared" si="14"/>
        <v>0.27950298552080183</v>
      </c>
      <c r="F29" s="9">
        <f t="shared" si="15"/>
        <v>0.34739789576968289</v>
      </c>
      <c r="G29" s="9">
        <f t="shared" si="16"/>
        <v>1.0436353500907949</v>
      </c>
      <c r="H29" s="9">
        <f t="shared" si="17"/>
        <v>2.680252913646179</v>
      </c>
      <c r="I29" s="9">
        <f t="shared" si="18"/>
        <v>3.5777793147242631</v>
      </c>
      <c r="J29" s="9">
        <f t="shared" si="19"/>
        <v>2.8785436301634304</v>
      </c>
      <c r="K29" s="11">
        <f t="shared" si="20"/>
        <v>0.38314176245210729</v>
      </c>
      <c r="L29" s="11">
        <f t="shared" si="21"/>
        <v>0.28818443804034583</v>
      </c>
      <c r="M29" s="11">
        <f t="shared" si="22"/>
        <v>0.35714285714285715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-0.28227168836331107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0.23187253635430127</v>
      </c>
      <c r="Q29" s="11">
        <f>2*'OddsRatio_working_3-way'!K29*'OddsRatio_working_3-way'!L29*'OddsRatio_working_3-way'!M29</f>
        <v>7.8868209644320147E-2</v>
      </c>
      <c r="R29" s="11">
        <f t="shared" si="23"/>
        <v>0</v>
      </c>
      <c r="S29" s="11">
        <f t="shared" si="24"/>
        <v>-0.82145162236695457</v>
      </c>
      <c r="T29" s="11">
        <f t="shared" si="25"/>
        <v>-0.27940531373025657</v>
      </c>
      <c r="U29" s="11">
        <f>'OddsRatio_working_3-way'!S29-'OddsRatio_working_3-way'!R29^2/3</f>
        <v>-0.82145162236695457</v>
      </c>
      <c r="V29" s="11">
        <f>'OddsRatio_working_3-way'!S29*'OddsRatio_working_3-way'!R29/3-2*'OddsRatio_working_3-way'!R29^3/27-'OddsRatio_working_3-way'!T29</f>
        <v>0.27940531373025657</v>
      </c>
      <c r="W29" s="11">
        <f>'OddsRatio_working_3-way'!V29^2+4*'OddsRatio_working_3-way'!U29^3/27</f>
        <v>-4.0513965004718711E-3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0.1432818252964895</v>
      </c>
      <c r="Y29" s="11">
        <f>IF('OddsRatio_working_3-way'!W29&gt;=0,IF('OddsRatio_working_3-way'!V29+SQRT('OddsRatio_working_3-way'!W29)&gt;0,0,PI()),ACOS('OddsRatio_working_3-way'!V29/(2*'OddsRatio_working_3-way'!X29)))</f>
        <v>0.22398489711340419</v>
      </c>
      <c r="Z29" s="11">
        <f>'OddsRatio_working_3-way'!X29^(1/3)*COS('OddsRatio_working_3-way'!Y29/3)</f>
        <v>0.52181767504539744</v>
      </c>
      <c r="AA29" s="11">
        <f>'OddsRatio_working_3-way'!X29^(1/3)*COS(('OddsRatio_working_3-way'!Y29+2*PI())/3)</f>
        <v>-0.29471181223500265</v>
      </c>
      <c r="AB29" s="11">
        <f>'OddsRatio_working_3-way'!X29^(1/3)*COS(('OddsRatio_working_3-way'!Y29+4*PI())/3)</f>
        <v>-0.22710586281039488</v>
      </c>
      <c r="AC29" s="11">
        <f>'OddsRatio_working_3-way'!X29^(1/3)*SIN('OddsRatio_working_3-way'!Y29/3)</f>
        <v>3.9032313099117623E-2</v>
      </c>
      <c r="AD29" s="11">
        <f>'OddsRatio_working_3-way'!X29^(1/3)*SIN(('OddsRatio_working_3-way'!Y29+2*PI())/3)</f>
        <v>0.43239120618348847</v>
      </c>
      <c r="AE29" s="11">
        <f>'OddsRatio_working_3-way'!X29^(1/3)*SIN(('OddsRatio_working_3-way'!Y29+4*PI())/3)</f>
        <v>-0.47142351928260601</v>
      </c>
      <c r="AF29" s="11">
        <f>-'OddsRatio_working_3-way'!U29/(3*'OddsRatio_working_3-way'!X29^(1/3))*COS(('OddsRatio_working_3-way'!Y29)/3)</f>
        <v>0.52181767504539744</v>
      </c>
      <c r="AG29" s="11">
        <f>-'OddsRatio_working_3-way'!U29/(3*'OddsRatio_working_3-way'!X29^(1/3))*COS(('OddsRatio_working_3-way'!Y29+2*PI())/3)</f>
        <v>-0.29471181223500265</v>
      </c>
      <c r="AH29" s="11">
        <f>-'OddsRatio_working_3-way'!U29/(3*'OddsRatio_working_3-way'!X29^(1/3))*COS(('OddsRatio_working_3-way'!Y29+4*PI())/3)</f>
        <v>-0.22710586281039488</v>
      </c>
      <c r="AI29" s="11">
        <f>'OddsRatio_working_3-way'!U29/(3*'OddsRatio_working_3-way'!X29^(1/3))*SIN(('OddsRatio_working_3-way'!Y29)/3)</f>
        <v>-3.9032313099117623E-2</v>
      </c>
      <c r="AJ29" s="11">
        <f>'OddsRatio_working_3-way'!U29/(3*'OddsRatio_working_3-way'!X29^(1/3))*SIN(('OddsRatio_working_3-way'!Y29+2*PI())/3)</f>
        <v>-0.43239120618348847</v>
      </c>
      <c r="AK29" s="11">
        <f>'OddsRatio_working_3-way'!U29/(3*'OddsRatio_working_3-way'!X29^(1/3))*SIN(('OddsRatio_working_3-way'!Y29+4*PI())/3)</f>
        <v>0.47142351928260601</v>
      </c>
      <c r="AL29" s="11">
        <f>'OddsRatio_working_3-way'!Z29+'OddsRatio_working_3-way'!AF29</f>
        <v>1.0436353500907949</v>
      </c>
      <c r="AM29" s="11">
        <f>'OddsRatio_working_3-way'!AA29+'OddsRatio_working_3-way'!AG29</f>
        <v>-0.58942362447000529</v>
      </c>
      <c r="AN29" s="11">
        <f>'OddsRatio_working_3-way'!AB29+'OddsRatio_working_3-way'!AH29</f>
        <v>-0.45421172562078976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1.0436353500907949</v>
      </c>
      <c r="AS29" s="11">
        <f>IF(('OddsRatio_working_3-way'!X29=0),IF(Q29&gt;0,-Q29^(1/3),(-Q29)^(1/3)),'OddsRatio_working_3-way'!AM29-'OddsRatio_working_3-way'!R29/3)</f>
        <v>-0.58942362447000529</v>
      </c>
      <c r="AT29" s="11">
        <f>IF(('OddsRatio_working_3-way'!X29=0),IF(Q29&gt;0,-Q29^(1/3),(-Q29)^(1/3)),'OddsRatio_working_3-way'!AN29-'OddsRatio_working_3-way'!R29/3)</f>
        <v>-0.45421172562078976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1.85</v>
      </c>
      <c r="B30" s="4">
        <f>IF('True_Odds_Calculator_3-way'!B31="","",'True_Odds_Calculator_3-way'!B31)</f>
        <v>3.85</v>
      </c>
      <c r="C30" s="4">
        <f>IF('True_Odds_Calculator_3-way'!C31="","",'True_Odds_Calculator_3-way'!C31)</f>
        <v>4.3899999999999997</v>
      </c>
      <c r="D30" s="9">
        <f t="shared" si="13"/>
        <v>0.52914142861938329</v>
      </c>
      <c r="E30" s="9">
        <f t="shared" si="14"/>
        <v>0.25102746610624616</v>
      </c>
      <c r="F30" s="9">
        <f t="shared" si="15"/>
        <v>0.21983110527437064</v>
      </c>
      <c r="G30" s="9">
        <f t="shared" si="16"/>
        <v>1.0468869577895914</v>
      </c>
      <c r="H30" s="9">
        <f t="shared" si="17"/>
        <v>1.8898539141211526</v>
      </c>
      <c r="I30" s="9">
        <f t="shared" si="18"/>
        <v>3.9836278297003358</v>
      </c>
      <c r="J30" s="9">
        <f t="shared" si="19"/>
        <v>4.5489467869067148</v>
      </c>
      <c r="K30" s="11">
        <f t="shared" si="20"/>
        <v>0.54054054054054046</v>
      </c>
      <c r="L30" s="11">
        <f t="shared" si="21"/>
        <v>0.25974025974025972</v>
      </c>
      <c r="M30" s="11">
        <f t="shared" si="22"/>
        <v>0.22779043280182235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-0.26264340842928557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0.22675102401753883</v>
      </c>
      <c r="Q30" s="11">
        <f>2*'OddsRatio_working_3-way'!K30*'OddsRatio_working_3-way'!L30*'OddsRatio_working_3-way'!M30</f>
        <v>6.3963617494369199E-2</v>
      </c>
      <c r="R30" s="11">
        <f t="shared" si="23"/>
        <v>0</v>
      </c>
      <c r="S30" s="11">
        <f t="shared" si="24"/>
        <v>-0.86334176583224453</v>
      </c>
      <c r="T30" s="11">
        <f t="shared" si="25"/>
        <v>-0.24353787470585175</v>
      </c>
      <c r="U30" s="11">
        <f>'OddsRatio_working_3-way'!S30-'OddsRatio_working_3-way'!R30^2/3</f>
        <v>-0.86334176583224453</v>
      </c>
      <c r="V30" s="11">
        <f>'OddsRatio_working_3-way'!S30*'OddsRatio_working_3-way'!R30/3-2*'OddsRatio_working_3-way'!R30^3/27-'OddsRatio_working_3-way'!T30</f>
        <v>0.24353787470585175</v>
      </c>
      <c r="W30" s="11">
        <f>'OddsRatio_working_3-way'!V30^2+4*'OddsRatio_working_3-way'!U30^3/27</f>
        <v>-3.6022571618796892E-2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0.15438042948754874</v>
      </c>
      <c r="Y30" s="11">
        <f>IF('OddsRatio_working_3-way'!W30&gt;=0,IF('OddsRatio_working_3-way'!V30+SQRT('OddsRatio_working_3-way'!W30)&gt;0,0,PI()),ACOS('OddsRatio_working_3-way'!V30/(2*'OddsRatio_working_3-way'!X30)))</f>
        <v>0.6620089818913234</v>
      </c>
      <c r="Z30" s="11">
        <f>'OddsRatio_working_3-way'!X30^(1/3)*COS('OddsRatio_working_3-way'!Y30/3)</f>
        <v>0.5234434788947957</v>
      </c>
      <c r="AA30" s="11">
        <f>'OddsRatio_working_3-way'!X30^(1/3)*COS(('OddsRatio_working_3-way'!Y30+2*PI())/3)</f>
        <v>-0.36341065113370874</v>
      </c>
      <c r="AB30" s="11">
        <f>'OddsRatio_working_3-way'!X30^(1/3)*COS(('OddsRatio_working_3-way'!Y30+4*PI())/3)</f>
        <v>-0.16003282776108665</v>
      </c>
      <c r="AC30" s="11">
        <f>'OddsRatio_working_3-way'!X30^(1/3)*SIN('OddsRatio_working_3-way'!Y30/3)</f>
        <v>0.11742024107138353</v>
      </c>
      <c r="AD30" s="11">
        <f>'OddsRatio_working_3-way'!X30^(1/3)*SIN(('OddsRatio_working_3-way'!Y30+2*PI())/3)</f>
        <v>0.39460522963250511</v>
      </c>
      <c r="AE30" s="11">
        <f>'OddsRatio_working_3-way'!X30^(1/3)*SIN(('OddsRatio_working_3-way'!Y30+4*PI())/3)</f>
        <v>-0.5120254707038886</v>
      </c>
      <c r="AF30" s="11">
        <f>-'OddsRatio_working_3-way'!U30/(3*'OddsRatio_working_3-way'!X30^(1/3))*COS(('OddsRatio_working_3-way'!Y30)/3)</f>
        <v>0.52344347889479559</v>
      </c>
      <c r="AG30" s="11">
        <f>-'OddsRatio_working_3-way'!U30/(3*'OddsRatio_working_3-way'!X30^(1/3))*COS(('OddsRatio_working_3-way'!Y30+2*PI())/3)</f>
        <v>-0.36341065113370863</v>
      </c>
      <c r="AH30" s="11">
        <f>-'OddsRatio_working_3-way'!U30/(3*'OddsRatio_working_3-way'!X30^(1/3))*COS(('OddsRatio_working_3-way'!Y30+4*PI())/3)</f>
        <v>-0.16003282776108663</v>
      </c>
      <c r="AI30" s="11">
        <f>'OddsRatio_working_3-way'!U30/(3*'OddsRatio_working_3-way'!X30^(1/3))*SIN(('OddsRatio_working_3-way'!Y30)/3)</f>
        <v>-0.1174202410713835</v>
      </c>
      <c r="AJ30" s="11">
        <f>'OddsRatio_working_3-way'!U30/(3*'OddsRatio_working_3-way'!X30^(1/3))*SIN(('OddsRatio_working_3-way'!Y30+2*PI())/3)</f>
        <v>-0.39460522963250499</v>
      </c>
      <c r="AK30" s="11">
        <f>'OddsRatio_working_3-way'!U30/(3*'OddsRatio_working_3-way'!X30^(1/3))*SIN(('OddsRatio_working_3-way'!Y30+4*PI())/3)</f>
        <v>0.51202547070388849</v>
      </c>
      <c r="AL30" s="11">
        <f>'OddsRatio_working_3-way'!Z30+'OddsRatio_working_3-way'!AF30</f>
        <v>1.0468869577895914</v>
      </c>
      <c r="AM30" s="11">
        <f>'OddsRatio_working_3-way'!AA30+'OddsRatio_working_3-way'!AG30</f>
        <v>-0.72682130226741737</v>
      </c>
      <c r="AN30" s="11">
        <f>'OddsRatio_working_3-way'!AB30+'OddsRatio_working_3-way'!AH30</f>
        <v>-0.32006565552217325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1.0468869577895914</v>
      </c>
      <c r="AS30" s="11">
        <f>IF(('OddsRatio_working_3-way'!X30=0),IF(Q30&gt;0,-Q30^(1/3),(-Q30)^(1/3)),'OddsRatio_working_3-way'!AM30-'OddsRatio_working_3-way'!R30/3)</f>
        <v>-0.72682130226741737</v>
      </c>
      <c r="AT30" s="11">
        <f>IF(('OddsRatio_working_3-way'!X30=0),IF(Q30&gt;0,-Q30^(1/3),(-Q30)^(1/3)),'OddsRatio_working_3-way'!AN30-'OddsRatio_working_3-way'!R30/3)</f>
        <v>-0.32006565552217325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3.87</v>
      </c>
      <c r="C31" s="4">
        <f>IF('True_Odds_Calculator_3-way'!C32="","",'True_Odds_Calculator_3-way'!C32)</f>
        <v>3.53</v>
      </c>
      <c r="D31" s="9">
        <f t="shared" si="13"/>
        <v>0.47630373624520006</v>
      </c>
      <c r="E31" s="9">
        <f t="shared" si="14"/>
        <v>0.24966907895266821</v>
      </c>
      <c r="F31" s="9">
        <f t="shared" si="15"/>
        <v>0.27402718480213195</v>
      </c>
      <c r="G31" s="9">
        <f t="shared" si="16"/>
        <v>1.0471434685038523</v>
      </c>
      <c r="H31" s="9">
        <f t="shared" si="17"/>
        <v>2.099500641929045</v>
      </c>
      <c r="I31" s="9">
        <f t="shared" si="18"/>
        <v>4.0053017546060561</v>
      </c>
      <c r="J31" s="9">
        <f t="shared" si="19"/>
        <v>3.6492729753147466</v>
      </c>
      <c r="K31" s="11">
        <f t="shared" si="20"/>
        <v>0.48780487804878053</v>
      </c>
      <c r="L31" s="11">
        <f t="shared" si="21"/>
        <v>0.25839793281653745</v>
      </c>
      <c r="M31" s="11">
        <f t="shared" si="22"/>
        <v>0.28328611898016998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-0.27224015635636967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0.23031391787005687</v>
      </c>
      <c r="Q31" s="11">
        <f>2*'OddsRatio_working_3-way'!K31*'OddsRatio_working_3-way'!L31*'OddsRatio_working_3-way'!M31</f>
        <v>7.1415168331800588E-2</v>
      </c>
      <c r="R31" s="11">
        <f t="shared" si="23"/>
        <v>0</v>
      </c>
      <c r="S31" s="11">
        <f t="shared" si="24"/>
        <v>-0.84599539227625831</v>
      </c>
      <c r="T31" s="11">
        <f t="shared" si="25"/>
        <v>-0.2623241526438011</v>
      </c>
      <c r="U31" s="11">
        <f>'OddsRatio_working_3-way'!S31-'OddsRatio_working_3-way'!R31^2/3</f>
        <v>-0.84599539227625831</v>
      </c>
      <c r="V31" s="11">
        <f>'OddsRatio_working_3-way'!S31*'OddsRatio_working_3-way'!R31/3-2*'OddsRatio_working_3-way'!R31^3/27-'OddsRatio_working_3-way'!T31</f>
        <v>0.2623241526438011</v>
      </c>
      <c r="W31" s="11">
        <f>'OddsRatio_working_3-way'!V31^2+4*'OddsRatio_working_3-way'!U31^3/27</f>
        <v>-2.0887645249203307E-2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0.14975113214053806</v>
      </c>
      <c r="Y31" s="11">
        <f>IF('OddsRatio_working_3-way'!W31&gt;=0,IF('OddsRatio_working_3-way'!V31+SQRT('OddsRatio_working_3-way'!W31)&gt;0,0,PI()),ACOS('OddsRatio_working_3-way'!V31/(2*'OddsRatio_working_3-way'!X31)))</f>
        <v>0.50356671375519579</v>
      </c>
      <c r="Z31" s="11">
        <f>'OddsRatio_working_3-way'!X31^(1/3)*COS('OddsRatio_working_3-way'!Y31/3)</f>
        <v>0.52357173425192627</v>
      </c>
      <c r="AA31" s="11">
        <f>'OddsRatio_working_3-way'!X31^(1/3)*COS(('OddsRatio_working_3-way'!Y31+2*PI())/3)</f>
        <v>-0.33861898100524906</v>
      </c>
      <c r="AB31" s="11">
        <f>'OddsRatio_working_3-way'!X31^(1/3)*COS(('OddsRatio_working_3-way'!Y31+4*PI())/3)</f>
        <v>-0.18495275324667712</v>
      </c>
      <c r="AC31" s="11">
        <f>'OddsRatio_working_3-way'!X31^(1/3)*SIN('OddsRatio_working_3-way'!Y31/3)</f>
        <v>8.8719237961765882E-2</v>
      </c>
      <c r="AD31" s="11">
        <f>'OddsRatio_working_3-way'!X31^(1/3)*SIN(('OddsRatio_working_3-way'!Y31+2*PI())/3)</f>
        <v>0.40906680358476039</v>
      </c>
      <c r="AE31" s="11">
        <f>'OddsRatio_working_3-way'!X31^(1/3)*SIN(('OddsRatio_working_3-way'!Y31+4*PI())/3)</f>
        <v>-0.49778604154652623</v>
      </c>
      <c r="AF31" s="11">
        <f>-'OddsRatio_working_3-way'!U31/(3*'OddsRatio_working_3-way'!X31^(1/3))*COS(('OddsRatio_working_3-way'!Y31)/3)</f>
        <v>0.52357173425192616</v>
      </c>
      <c r="AG31" s="11">
        <f>-'OddsRatio_working_3-way'!U31/(3*'OddsRatio_working_3-way'!X31^(1/3))*COS(('OddsRatio_working_3-way'!Y31+2*PI())/3)</f>
        <v>-0.33861898100524901</v>
      </c>
      <c r="AH31" s="11">
        <f>-'OddsRatio_working_3-way'!U31/(3*'OddsRatio_working_3-way'!X31^(1/3))*COS(('OddsRatio_working_3-way'!Y31+4*PI())/3)</f>
        <v>-0.18495275324667709</v>
      </c>
      <c r="AI31" s="11">
        <f>'OddsRatio_working_3-way'!U31/(3*'OddsRatio_working_3-way'!X31^(1/3))*SIN(('OddsRatio_working_3-way'!Y31)/3)</f>
        <v>-8.8719237961765868E-2</v>
      </c>
      <c r="AJ31" s="11">
        <f>'OddsRatio_working_3-way'!U31/(3*'OddsRatio_working_3-way'!X31^(1/3))*SIN(('OddsRatio_working_3-way'!Y31+2*PI())/3)</f>
        <v>-0.40906680358476027</v>
      </c>
      <c r="AK31" s="11">
        <f>'OddsRatio_working_3-way'!U31/(3*'OddsRatio_working_3-way'!X31^(1/3))*SIN(('OddsRatio_working_3-way'!Y31+4*PI())/3)</f>
        <v>0.49778604154652611</v>
      </c>
      <c r="AL31" s="11">
        <f>'OddsRatio_working_3-way'!Z31+'OddsRatio_working_3-way'!AF31</f>
        <v>1.0471434685038523</v>
      </c>
      <c r="AM31" s="11">
        <f>'OddsRatio_working_3-way'!AA31+'OddsRatio_working_3-way'!AG31</f>
        <v>-0.67723796201049802</v>
      </c>
      <c r="AN31" s="11">
        <f>'OddsRatio_working_3-way'!AB31+'OddsRatio_working_3-way'!AH31</f>
        <v>-0.36990550649335419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1.0471434685038523</v>
      </c>
      <c r="AS31" s="11">
        <f>IF(('OddsRatio_working_3-way'!X31=0),IF(Q31&gt;0,-Q31^(1/3),(-Q31)^(1/3)),'OddsRatio_working_3-way'!AM31-'OddsRatio_working_3-way'!R31/3)</f>
        <v>-0.67723796201049802</v>
      </c>
      <c r="AT31" s="11">
        <f>IF(('OddsRatio_working_3-way'!X31=0),IF(Q31&gt;0,-Q31^(1/3),(-Q31)^(1/3)),'OddsRatio_working_3-way'!AN31-'OddsRatio_working_3-way'!R31/3)</f>
        <v>-0.36990550649335419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3.06</v>
      </c>
      <c r="B32" s="4">
        <f>IF('True_Odds_Calculator_3-way'!B33="","",'True_Odds_Calculator_3-way'!B33)</f>
        <v>3.48</v>
      </c>
      <c r="C32" s="4">
        <f>IF('True_Odds_Calculator_3-way'!C33="","",'True_Odds_Calculator_3-way'!C33)</f>
        <v>2.4500000000000002</v>
      </c>
      <c r="D32" s="9">
        <f t="shared" si="13"/>
        <v>0.31943355760431902</v>
      </c>
      <c r="E32" s="9">
        <f t="shared" si="14"/>
        <v>0.28051091127660555</v>
      </c>
      <c r="F32" s="9">
        <f t="shared" si="15"/>
        <v>0.40005553111907555</v>
      </c>
      <c r="G32" s="9">
        <f t="shared" si="16"/>
        <v>1.0342434335737811</v>
      </c>
      <c r="H32" s="9">
        <f t="shared" si="17"/>
        <v>3.1305414731619892</v>
      </c>
      <c r="I32" s="9">
        <f t="shared" si="18"/>
        <v>3.5649237152629771</v>
      </c>
      <c r="J32" s="9">
        <f t="shared" si="19"/>
        <v>2.4996529786819832</v>
      </c>
      <c r="K32" s="11">
        <f t="shared" si="20"/>
        <v>0.32679738562091504</v>
      </c>
      <c r="L32" s="11">
        <f t="shared" si="21"/>
        <v>0.28735632183908044</v>
      </c>
      <c r="M32" s="11">
        <f t="shared" si="22"/>
        <v>0.4081632653061224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-0.28393579654083867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0.22959375321009626</v>
      </c>
      <c r="Q32" s="11">
        <f>2*'OddsRatio_working_3-way'!K32*'OddsRatio_working_3-way'!L32*'OddsRatio_working_3-way'!M32</f>
        <v>7.6659016096860183E-2</v>
      </c>
      <c r="R32" s="11">
        <f t="shared" si="23"/>
        <v>0</v>
      </c>
      <c r="S32" s="11">
        <f t="shared" si="24"/>
        <v>-0.80861151009211918</v>
      </c>
      <c r="T32" s="11">
        <f t="shared" si="25"/>
        <v>-0.2699871486117259</v>
      </c>
      <c r="U32" s="11">
        <f>'OddsRatio_working_3-way'!S32-'OddsRatio_working_3-way'!R32^2/3</f>
        <v>-0.80861151009211918</v>
      </c>
      <c r="V32" s="11">
        <f>'OddsRatio_working_3-way'!S32*'OddsRatio_working_3-way'!R32/3-2*'OddsRatio_working_3-way'!R32^3/27-'OddsRatio_working_3-way'!T32</f>
        <v>0.2699871486117259</v>
      </c>
      <c r="W32" s="11">
        <f>'OddsRatio_working_3-way'!V32^2+4*'OddsRatio_working_3-way'!U32^3/27</f>
        <v>-5.4347495763183706E-3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0.1399355297912297</v>
      </c>
      <c r="Y32" s="11">
        <f>IF('OddsRatio_working_3-way'!W32&gt;=0,IF('OddsRatio_working_3-way'!V32+SQRT('OddsRatio_working_3-way'!W32)&gt;0,0,PI()),ACOS('OddsRatio_working_3-way'!V32/(2*'OddsRatio_working_3-way'!X32)))</f>
        <v>0.26655503951462589</v>
      </c>
      <c r="Z32" s="11">
        <f>'OddsRatio_working_3-way'!X32^(1/3)*COS('OddsRatio_working_3-way'!Y32/3)</f>
        <v>0.51712171678689056</v>
      </c>
      <c r="AA32" s="11">
        <f>'OddsRatio_working_3-way'!X32^(1/3)*COS(('OddsRatio_working_3-way'!Y32+2*PI())/3)</f>
        <v>-0.29845728735098459</v>
      </c>
      <c r="AB32" s="11">
        <f>'OddsRatio_working_3-way'!X32^(1/3)*COS(('OddsRatio_working_3-way'!Y32+4*PI())/3)</f>
        <v>-0.21866442943590614</v>
      </c>
      <c r="AC32" s="11">
        <f>'OddsRatio_working_3-way'!X32^(1/3)*SIN('OddsRatio_working_3-way'!Y32/3)</f>
        <v>4.6068427996680171E-2</v>
      </c>
      <c r="AD32" s="11">
        <f>'OddsRatio_working_3-way'!X32^(1/3)*SIN(('OddsRatio_working_3-way'!Y32+2*PI())/3)</f>
        <v>0.42480632958772896</v>
      </c>
      <c r="AE32" s="11">
        <f>'OddsRatio_working_3-way'!X32^(1/3)*SIN(('OddsRatio_working_3-way'!Y32+4*PI())/3)</f>
        <v>-0.47087475758440905</v>
      </c>
      <c r="AF32" s="11">
        <f>-'OddsRatio_working_3-way'!U32/(3*'OddsRatio_working_3-way'!X32^(1/3))*COS(('OddsRatio_working_3-way'!Y32)/3)</f>
        <v>0.51712171678689056</v>
      </c>
      <c r="AG32" s="11">
        <f>-'OddsRatio_working_3-way'!U32/(3*'OddsRatio_working_3-way'!X32^(1/3))*COS(('OddsRatio_working_3-way'!Y32+2*PI())/3)</f>
        <v>-0.29845728735098459</v>
      </c>
      <c r="AH32" s="11">
        <f>-'OddsRatio_working_3-way'!U32/(3*'OddsRatio_working_3-way'!X32^(1/3))*COS(('OddsRatio_working_3-way'!Y32+4*PI())/3)</f>
        <v>-0.21866442943590614</v>
      </c>
      <c r="AI32" s="11">
        <f>'OddsRatio_working_3-way'!U32/(3*'OddsRatio_working_3-way'!X32^(1/3))*SIN(('OddsRatio_working_3-way'!Y32)/3)</f>
        <v>-4.6068427996680171E-2</v>
      </c>
      <c r="AJ32" s="11">
        <f>'OddsRatio_working_3-way'!U32/(3*'OddsRatio_working_3-way'!X32^(1/3))*SIN(('OddsRatio_working_3-way'!Y32+2*PI())/3)</f>
        <v>-0.42480632958772896</v>
      </c>
      <c r="AK32" s="11">
        <f>'OddsRatio_working_3-way'!U32/(3*'OddsRatio_working_3-way'!X32^(1/3))*SIN(('OddsRatio_working_3-way'!Y32+4*PI())/3)</f>
        <v>0.47087475758440905</v>
      </c>
      <c r="AL32" s="11">
        <f>'OddsRatio_working_3-way'!Z32+'OddsRatio_working_3-way'!AF32</f>
        <v>1.0342434335737811</v>
      </c>
      <c r="AM32" s="11">
        <f>'OddsRatio_working_3-way'!AA32+'OddsRatio_working_3-way'!AG32</f>
        <v>-0.59691457470196918</v>
      </c>
      <c r="AN32" s="11">
        <f>'OddsRatio_working_3-way'!AB32+'OddsRatio_working_3-way'!AH32</f>
        <v>-0.43732885887181228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1.0342434335737811</v>
      </c>
      <c r="AS32" s="11">
        <f>IF(('OddsRatio_working_3-way'!X32=0),IF(Q32&gt;0,-Q32^(1/3),(-Q32)^(1/3)),'OddsRatio_working_3-way'!AM32-'OddsRatio_working_3-way'!R32/3)</f>
        <v>-0.59691457470196918</v>
      </c>
      <c r="AT32" s="11">
        <f>IF(('OddsRatio_working_3-way'!X32=0),IF(Q32&gt;0,-Q32^(1/3),(-Q32)^(1/3)),'OddsRatio_working_3-way'!AN32-'OddsRatio_working_3-way'!R32/3)</f>
        <v>-0.43732885887181228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3.19</v>
      </c>
      <c r="B33" s="4">
        <f>IF('True_Odds_Calculator_3-way'!B34="","",'True_Odds_Calculator_3-way'!B34)</f>
        <v>3.14</v>
      </c>
      <c r="C33" s="4">
        <f>IF('True_Odds_Calculator_3-way'!C34="","",'True_Odds_Calculator_3-way'!C34)</f>
        <v>2.5299999999999998</v>
      </c>
      <c r="D33" s="9">
        <f t="shared" si="13"/>
        <v>0.30476782325435925</v>
      </c>
      <c r="E33" s="9">
        <f t="shared" si="14"/>
        <v>0.3096833907858203</v>
      </c>
      <c r="F33" s="9">
        <f t="shared" si="15"/>
        <v>0.38554878595982056</v>
      </c>
      <c r="G33" s="9">
        <f t="shared" si="16"/>
        <v>1.0416375704051846</v>
      </c>
      <c r="H33" s="9">
        <f t="shared" si="17"/>
        <v>3.2811862791873536</v>
      </c>
      <c r="I33" s="9">
        <f t="shared" si="18"/>
        <v>3.229104400667095</v>
      </c>
      <c r="J33" s="9">
        <f t="shared" si="19"/>
        <v>2.5937054827199315</v>
      </c>
      <c r="K33" s="11">
        <f t="shared" si="20"/>
        <v>0.31347962382445144</v>
      </c>
      <c r="L33" s="11">
        <f t="shared" si="21"/>
        <v>0.31847133757961782</v>
      </c>
      <c r="M33" s="11">
        <f t="shared" si="22"/>
        <v>0.39525691699604748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-0.2829491976125954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0.23123670043695849</v>
      </c>
      <c r="Q33" s="11">
        <f>2*'OddsRatio_working_3-way'!K33*'OddsRatio_working_3-way'!L33*'OddsRatio_working_3-way'!M33</f>
        <v>7.8920375575753751E-2</v>
      </c>
      <c r="R33" s="11">
        <f t="shared" si="23"/>
        <v>0</v>
      </c>
      <c r="S33" s="11">
        <f t="shared" si="24"/>
        <v>-0.81723751962555502</v>
      </c>
      <c r="T33" s="11">
        <f t="shared" si="25"/>
        <v>-0.27892065516230546</v>
      </c>
      <c r="U33" s="11">
        <f>'OddsRatio_working_3-way'!S33-'OddsRatio_working_3-way'!R33^2/3</f>
        <v>-0.81723751962555502</v>
      </c>
      <c r="V33" s="11">
        <f>'OddsRatio_working_3-way'!S33*'OddsRatio_working_3-way'!R33/3-2*'OddsRatio_working_3-way'!R33^3/27-'OddsRatio_working_3-way'!T33</f>
        <v>0.27892065516230546</v>
      </c>
      <c r="W33" s="11">
        <f>'OddsRatio_working_3-way'!V33^2+4*'OddsRatio_working_3-way'!U33^3/27</f>
        <v>-3.0646424201257461E-3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0.14218067229435183</v>
      </c>
      <c r="Y33" s="11">
        <f>IF('OddsRatio_working_3-way'!W33&gt;=0,IF('OddsRatio_working_3-way'!V33+SQRT('OddsRatio_working_3-way'!W33)&gt;0,0,PI()),ACOS('OddsRatio_working_3-way'!V33/(2*'OddsRatio_working_3-way'!X33)))</f>
        <v>0.19593028703132509</v>
      </c>
      <c r="Z33" s="11">
        <f>'OddsRatio_working_3-way'!X33^(1/3)*COS('OddsRatio_working_3-way'!Y33/3)</f>
        <v>0.52081878520259228</v>
      </c>
      <c r="AA33" s="11">
        <f>'OddsRatio_working_3-way'!X33^(1/3)*COS(('OddsRatio_working_3-way'!Y33+2*PI())/3)</f>
        <v>-0.28990896279241485</v>
      </c>
      <c r="AB33" s="11">
        <f>'OddsRatio_working_3-way'!X33^(1/3)*COS(('OddsRatio_working_3-way'!Y33+4*PI())/3)</f>
        <v>-0.23090982241017735</v>
      </c>
      <c r="AC33" s="11">
        <f>'OddsRatio_working_3-way'!X33^(1/3)*SIN('OddsRatio_working_3-way'!Y33/3)</f>
        <v>3.4063169581641274E-2</v>
      </c>
      <c r="AD33" s="11">
        <f>'OddsRatio_working_3-way'!X33^(1/3)*SIN(('OddsRatio_working_3-way'!Y33+2*PI())/3)</f>
        <v>0.43401071396277519</v>
      </c>
      <c r="AE33" s="11">
        <f>'OddsRatio_working_3-way'!X33^(1/3)*SIN(('OddsRatio_working_3-way'!Y33+4*PI())/3)</f>
        <v>-0.46807388354441654</v>
      </c>
      <c r="AF33" s="11">
        <f>-'OddsRatio_working_3-way'!U33/(3*'OddsRatio_working_3-way'!X33^(1/3))*COS(('OddsRatio_working_3-way'!Y33)/3)</f>
        <v>0.52081878520259228</v>
      </c>
      <c r="AG33" s="11">
        <f>-'OddsRatio_working_3-way'!U33/(3*'OddsRatio_working_3-way'!X33^(1/3))*COS(('OddsRatio_working_3-way'!Y33+2*PI())/3)</f>
        <v>-0.28990896279241485</v>
      </c>
      <c r="AH33" s="11">
        <f>-'OddsRatio_working_3-way'!U33/(3*'OddsRatio_working_3-way'!X33^(1/3))*COS(('OddsRatio_working_3-way'!Y33+4*PI())/3)</f>
        <v>-0.23090982241017735</v>
      </c>
      <c r="AI33" s="11">
        <f>'OddsRatio_working_3-way'!U33/(3*'OddsRatio_working_3-way'!X33^(1/3))*SIN(('OddsRatio_working_3-way'!Y33)/3)</f>
        <v>-3.4063169581641274E-2</v>
      </c>
      <c r="AJ33" s="11">
        <f>'OddsRatio_working_3-way'!U33/(3*'OddsRatio_working_3-way'!X33^(1/3))*SIN(('OddsRatio_working_3-way'!Y33+2*PI())/3)</f>
        <v>-0.43401071396277519</v>
      </c>
      <c r="AK33" s="11">
        <f>'OddsRatio_working_3-way'!U33/(3*'OddsRatio_working_3-way'!X33^(1/3))*SIN(('OddsRatio_working_3-way'!Y33+4*PI())/3)</f>
        <v>0.46807388354441654</v>
      </c>
      <c r="AL33" s="11">
        <f>'OddsRatio_working_3-way'!Z33+'OddsRatio_working_3-way'!AF33</f>
        <v>1.0416375704051846</v>
      </c>
      <c r="AM33" s="11">
        <f>'OddsRatio_working_3-way'!AA33+'OddsRatio_working_3-way'!AG33</f>
        <v>-0.5798179255848297</v>
      </c>
      <c r="AN33" s="11">
        <f>'OddsRatio_working_3-way'!AB33+'OddsRatio_working_3-way'!AH33</f>
        <v>-0.4618196448203547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1.0416375704051846</v>
      </c>
      <c r="AS33" s="11">
        <f>IF(('OddsRatio_working_3-way'!X33=0),IF(Q33&gt;0,-Q33^(1/3),(-Q33)^(1/3)),'OddsRatio_working_3-way'!AM33-'OddsRatio_working_3-way'!R33/3)</f>
        <v>-0.5798179255848297</v>
      </c>
      <c r="AT33" s="11">
        <f>IF(('OddsRatio_working_3-way'!X33=0),IF(Q33&gt;0,-Q33^(1/3),(-Q33)^(1/3)),'OddsRatio_working_3-way'!AN33-'OddsRatio_working_3-way'!R33/3)</f>
        <v>-0.4618196448203547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1.51</v>
      </c>
      <c r="B34" s="4">
        <f>IF('True_Odds_Calculator_3-way'!B35="","",'True_Odds_Calculator_3-way'!B35)</f>
        <v>4.21</v>
      </c>
      <c r="C34" s="4">
        <f>IF('True_Odds_Calculator_3-way'!C35="","",'True_Odds_Calculator_3-way'!C35)</f>
        <v>7.52</v>
      </c>
      <c r="D34" s="9">
        <f t="shared" si="13"/>
        <v>0.64792604886444816</v>
      </c>
      <c r="E34" s="9">
        <f t="shared" si="14"/>
        <v>0.22623740929532996</v>
      </c>
      <c r="F34" s="9">
        <f t="shared" si="15"/>
        <v>0.12583654184022167</v>
      </c>
      <c r="G34" s="9">
        <f t="shared" si="16"/>
        <v>1.0654627667275196</v>
      </c>
      <c r="H34" s="9">
        <f t="shared" si="17"/>
        <v>1.5433860110310349</v>
      </c>
      <c r="I34" s="9">
        <f t="shared" si="18"/>
        <v>4.4201354811953388</v>
      </c>
      <c r="J34" s="9">
        <f t="shared" si="19"/>
        <v>7.9468172390634289</v>
      </c>
      <c r="K34" s="11">
        <f t="shared" si="20"/>
        <v>0.66225165562913912</v>
      </c>
      <c r="L34" s="11">
        <f t="shared" si="21"/>
        <v>0.23752969121140144</v>
      </c>
      <c r="M34" s="11">
        <f t="shared" si="22"/>
        <v>0.13297872340425532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-0.22327799341128707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0.21420177874495833</v>
      </c>
      <c r="Q34" s="11">
        <f>2*'OddsRatio_working_3-way'!K34*'OddsRatio_working_3-way'!L34*'OddsRatio_working_3-way'!M34</f>
        <v>4.183628491112467E-2</v>
      </c>
      <c r="R34" s="11">
        <f t="shared" si="23"/>
        <v>0</v>
      </c>
      <c r="S34" s="11">
        <f t="shared" si="24"/>
        <v>-0.95935016018524499</v>
      </c>
      <c r="T34" s="11">
        <f t="shared" si="25"/>
        <v>-0.18737307816118065</v>
      </c>
      <c r="U34" s="11">
        <f>'OddsRatio_working_3-way'!S34-'OddsRatio_working_3-way'!R34^2/3</f>
        <v>-0.95935016018524499</v>
      </c>
      <c r="V34" s="11">
        <f>'OddsRatio_working_3-way'!S34*'OddsRatio_working_3-way'!R34/3-2*'OddsRatio_working_3-way'!R34^3/27-'OddsRatio_working_3-way'!T34</f>
        <v>0.18737307816118065</v>
      </c>
      <c r="W34" s="11">
        <f>'OddsRatio_working_3-way'!V34^2+4*'OddsRatio_working_3-way'!U34^3/27</f>
        <v>-9.5697335329453515E-2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0.18083556463611453</v>
      </c>
      <c r="Y34" s="11">
        <f>IF('OddsRatio_working_3-way'!W34&gt;=0,IF('OddsRatio_working_3-way'!V34+SQRT('OddsRatio_working_3-way'!W34)&gt;0,0,PI()),ACOS('OddsRatio_working_3-way'!V34/(2*'OddsRatio_working_3-way'!X34)))</f>
        <v>1.026196498539351</v>
      </c>
      <c r="Z34" s="11">
        <f>'OddsRatio_working_3-way'!X34^(1/3)*COS('OddsRatio_working_3-way'!Y34/3)</f>
        <v>0.5327313833637598</v>
      </c>
      <c r="AA34" s="11">
        <f>'OddsRatio_working_3-way'!X34^(1/3)*COS(('OddsRatio_working_3-way'!Y34+2*PI())/3)</f>
        <v>-0.43063831548393766</v>
      </c>
      <c r="AB34" s="11">
        <f>'OddsRatio_working_3-way'!X34^(1/3)*COS(('OddsRatio_working_3-way'!Y34+4*PI())/3)</f>
        <v>-0.10209306787982225</v>
      </c>
      <c r="AC34" s="11">
        <f>'OddsRatio_working_3-way'!X34^(1/3)*SIN('OddsRatio_working_3-way'!Y34/3)</f>
        <v>0.1896856871452085</v>
      </c>
      <c r="AD34" s="11">
        <f>'OddsRatio_working_3-way'!X34^(1/3)*SIN(('OddsRatio_working_3-way'!Y34+2*PI())/3)</f>
        <v>0.36651606781363849</v>
      </c>
      <c r="AE34" s="11">
        <f>'OddsRatio_working_3-way'!X34^(1/3)*SIN(('OddsRatio_working_3-way'!Y34+4*PI())/3)</f>
        <v>-0.55620175495884683</v>
      </c>
      <c r="AF34" s="11">
        <f>-'OddsRatio_working_3-way'!U34/(3*'OddsRatio_working_3-way'!X34^(1/3))*COS(('OddsRatio_working_3-way'!Y34)/3)</f>
        <v>0.5327313833637598</v>
      </c>
      <c r="AG34" s="11">
        <f>-'OddsRatio_working_3-way'!U34/(3*'OddsRatio_working_3-way'!X34^(1/3))*COS(('OddsRatio_working_3-way'!Y34+2*PI())/3)</f>
        <v>-0.43063831548393766</v>
      </c>
      <c r="AH34" s="11">
        <f>-'OddsRatio_working_3-way'!U34/(3*'OddsRatio_working_3-way'!X34^(1/3))*COS(('OddsRatio_working_3-way'!Y34+4*PI())/3)</f>
        <v>-0.10209306787982225</v>
      </c>
      <c r="AI34" s="11">
        <f>'OddsRatio_working_3-way'!U34/(3*'OddsRatio_working_3-way'!X34^(1/3))*SIN(('OddsRatio_working_3-way'!Y34)/3)</f>
        <v>-0.1896856871452085</v>
      </c>
      <c r="AJ34" s="11">
        <f>'OddsRatio_working_3-way'!U34/(3*'OddsRatio_working_3-way'!X34^(1/3))*SIN(('OddsRatio_working_3-way'!Y34+2*PI())/3)</f>
        <v>-0.36651606781363849</v>
      </c>
      <c r="AK34" s="11">
        <f>'OddsRatio_working_3-way'!U34/(3*'OddsRatio_working_3-way'!X34^(1/3))*SIN(('OddsRatio_working_3-way'!Y34+4*PI())/3)</f>
        <v>0.55620175495884683</v>
      </c>
      <c r="AL34" s="11">
        <f>'OddsRatio_working_3-way'!Z34+'OddsRatio_working_3-way'!AF34</f>
        <v>1.0654627667275196</v>
      </c>
      <c r="AM34" s="11">
        <f>'OddsRatio_working_3-way'!AA34+'OddsRatio_working_3-way'!AG34</f>
        <v>-0.86127663096787532</v>
      </c>
      <c r="AN34" s="11">
        <f>'OddsRatio_working_3-way'!AB34+'OddsRatio_working_3-way'!AH34</f>
        <v>-0.2041861357596445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1.0654627667275196</v>
      </c>
      <c r="AS34" s="11">
        <f>IF(('OddsRatio_working_3-way'!X34=0),IF(Q34&gt;0,-Q34^(1/3),(-Q34)^(1/3)),'OddsRatio_working_3-way'!AM34-'OddsRatio_working_3-way'!R34/3)</f>
        <v>-0.86127663096787532</v>
      </c>
      <c r="AT34" s="11">
        <f>IF(('OddsRatio_working_3-way'!X34=0),IF(Q34&gt;0,-Q34^(1/3),(-Q34)^(1/3)),'OddsRatio_working_3-way'!AN34-'OddsRatio_working_3-way'!R34/3)</f>
        <v>-0.2041861357596445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3.82</v>
      </c>
      <c r="B35" s="4">
        <f>IF('True_Odds_Calculator_3-way'!B36="","",'True_Odds_Calculator_3-way'!B36)</f>
        <v>3.55</v>
      </c>
      <c r="C35" s="4">
        <f>IF('True_Odds_Calculator_3-way'!C36="","",'True_Odds_Calculator_3-way'!C36)</f>
        <v>2.06</v>
      </c>
      <c r="D35" s="9">
        <f t="shared" si="13"/>
        <v>0.25316022978216385</v>
      </c>
      <c r="E35" s="9">
        <f t="shared" si="14"/>
        <v>0.27265681003989478</v>
      </c>
      <c r="F35" s="9">
        <f t="shared" si="15"/>
        <v>0.47418296017794126</v>
      </c>
      <c r="G35" s="9">
        <f t="shared" si="16"/>
        <v>1.0461232326162397</v>
      </c>
      <c r="H35" s="9">
        <f t="shared" si="17"/>
        <v>3.9500675159777958</v>
      </c>
      <c r="I35" s="9">
        <f t="shared" si="18"/>
        <v>3.6676142431714114</v>
      </c>
      <c r="J35" s="9">
        <f t="shared" si="19"/>
        <v>2.1088906265732144</v>
      </c>
      <c r="K35" s="11">
        <f t="shared" si="20"/>
        <v>0.26178010471204188</v>
      </c>
      <c r="L35" s="11">
        <f t="shared" si="21"/>
        <v>0.28169014084507044</v>
      </c>
      <c r="M35" s="11">
        <f t="shared" si="22"/>
        <v>0.4854368932038835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-0.27285770230594153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0.23017175896327488</v>
      </c>
      <c r="Q35" s="11">
        <f>2*'OddsRatio_working_3-way'!K35*'OddsRatio_working_3-way'!L35*'OddsRatio_working_3-way'!M35</f>
        <v>7.1593082103662484E-2</v>
      </c>
      <c r="R35" s="11">
        <f t="shared" si="23"/>
        <v>0</v>
      </c>
      <c r="S35" s="11">
        <f t="shared" si="24"/>
        <v>-0.84355969070352621</v>
      </c>
      <c r="T35" s="11">
        <f t="shared" si="25"/>
        <v>-0.26238248544433168</v>
      </c>
      <c r="U35" s="11">
        <f>'OddsRatio_working_3-way'!S35-'OddsRatio_working_3-way'!R35^2/3</f>
        <v>-0.84355969070352621</v>
      </c>
      <c r="V35" s="11">
        <f>'OddsRatio_working_3-way'!S35*'OddsRatio_working_3-way'!R35/3-2*'OddsRatio_working_3-way'!R35^3/27-'OddsRatio_working_3-way'!T35</f>
        <v>0.26238248544433168</v>
      </c>
      <c r="W35" s="11">
        <f>'OddsRatio_working_3-way'!V35^2+4*'OddsRatio_working_3-way'!U35^3/27</f>
        <v>-2.0084487674307164E-2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0.14910487612939768</v>
      </c>
      <c r="Y35" s="11">
        <f>IF('OddsRatio_working_3-way'!W35&gt;=0,IF('OddsRatio_working_3-way'!V35+SQRT('OddsRatio_working_3-way'!W35)&gt;0,0,PI()),ACOS('OddsRatio_working_3-way'!V35/(2*'OddsRatio_working_3-way'!X35)))</f>
        <v>0.4952312488356998</v>
      </c>
      <c r="Z35" s="11">
        <f>'OddsRatio_working_3-way'!X35^(1/3)*COS('OddsRatio_working_3-way'!Y35/3)</f>
        <v>0.52306161630811987</v>
      </c>
      <c r="AA35" s="11">
        <f>'OddsRatio_working_3-way'!X35^(1/3)*COS(('OddsRatio_working_3-way'!Y35+2*PI())/3)</f>
        <v>-0.33699491773427359</v>
      </c>
      <c r="AB35" s="11">
        <f>'OddsRatio_working_3-way'!X35^(1/3)*COS(('OddsRatio_working_3-way'!Y35+4*PI())/3)</f>
        <v>-0.18606669857384656</v>
      </c>
      <c r="AC35" s="11">
        <f>'OddsRatio_working_3-way'!X35^(1/3)*SIN('OddsRatio_working_3-way'!Y35/3)</f>
        <v>8.7138447960583579E-2</v>
      </c>
      <c r="AD35" s="11">
        <f>'OddsRatio_working_3-way'!X35^(1/3)*SIN(('OddsRatio_working_3-way'!Y35+2*PI())/3)</f>
        <v>0.40941542348708887</v>
      </c>
      <c r="AE35" s="11">
        <f>'OddsRatio_working_3-way'!X35^(1/3)*SIN(('OddsRatio_working_3-way'!Y35+4*PI())/3)</f>
        <v>-0.49655387144767227</v>
      </c>
      <c r="AF35" s="11">
        <f>-'OddsRatio_working_3-way'!U35/(3*'OddsRatio_working_3-way'!X35^(1/3))*COS(('OddsRatio_working_3-way'!Y35)/3)</f>
        <v>0.52306161630811976</v>
      </c>
      <c r="AG35" s="11">
        <f>-'OddsRatio_working_3-way'!U35/(3*'OddsRatio_working_3-way'!X35^(1/3))*COS(('OddsRatio_working_3-way'!Y35+2*PI())/3)</f>
        <v>-0.33699491773427354</v>
      </c>
      <c r="AH35" s="11">
        <f>-'OddsRatio_working_3-way'!U35/(3*'OddsRatio_working_3-way'!X35^(1/3))*COS(('OddsRatio_working_3-way'!Y35+4*PI())/3)</f>
        <v>-0.18606669857384653</v>
      </c>
      <c r="AI35" s="11">
        <f>'OddsRatio_working_3-way'!U35/(3*'OddsRatio_working_3-way'!X35^(1/3))*SIN(('OddsRatio_working_3-way'!Y35)/3)</f>
        <v>-8.7138447960583565E-2</v>
      </c>
      <c r="AJ35" s="11">
        <f>'OddsRatio_working_3-way'!U35/(3*'OddsRatio_working_3-way'!X35^(1/3))*SIN(('OddsRatio_working_3-way'!Y35+2*PI())/3)</f>
        <v>-0.40941542348708876</v>
      </c>
      <c r="AK35" s="11">
        <f>'OddsRatio_working_3-way'!U35/(3*'OddsRatio_working_3-way'!X35^(1/3))*SIN(('OddsRatio_working_3-way'!Y35+4*PI())/3)</f>
        <v>0.49655387144767216</v>
      </c>
      <c r="AL35" s="11">
        <f>'OddsRatio_working_3-way'!Z35+'OddsRatio_working_3-way'!AF35</f>
        <v>1.0461232326162397</v>
      </c>
      <c r="AM35" s="11">
        <f>'OddsRatio_working_3-way'!AA35+'OddsRatio_working_3-way'!AG35</f>
        <v>-0.67398983546854718</v>
      </c>
      <c r="AN35" s="11">
        <f>'OddsRatio_working_3-way'!AB35+'OddsRatio_working_3-way'!AH35</f>
        <v>-0.37213339714769311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1.0461232326162397</v>
      </c>
      <c r="AS35" s="11">
        <f>IF(('OddsRatio_working_3-way'!X35=0),IF(Q35&gt;0,-Q35^(1/3),(-Q35)^(1/3)),'OddsRatio_working_3-way'!AM35-'OddsRatio_working_3-way'!R35/3)</f>
        <v>-0.67398983546854718</v>
      </c>
      <c r="AT35" s="11">
        <f>IF(('OddsRatio_working_3-way'!X35=0),IF(Q35&gt;0,-Q35^(1/3),(-Q35)^(1/3)),'OddsRatio_working_3-way'!AN35-'OddsRatio_working_3-way'!R35/3)</f>
        <v>-0.37213339714769311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3.14</v>
      </c>
      <c r="B36" s="4">
        <f>IF('True_Odds_Calculator_3-way'!B37="","",'True_Odds_Calculator_3-way'!B37)</f>
        <v>3.45</v>
      </c>
      <c r="C36" s="4">
        <f>IF('True_Odds_Calculator_3-way'!C37="","",'True_Odds_Calculator_3-way'!C37)</f>
        <v>2.38</v>
      </c>
      <c r="D36" s="9">
        <f t="shared" si="13"/>
        <v>0.30920350873899005</v>
      </c>
      <c r="E36" s="9">
        <f t="shared" si="14"/>
        <v>0.28107655696709127</v>
      </c>
      <c r="F36" s="9">
        <f t="shared" si="15"/>
        <v>0.40971993429391868</v>
      </c>
      <c r="G36" s="9">
        <f t="shared" si="16"/>
        <v>1.0439794167814154</v>
      </c>
      <c r="H36" s="9">
        <f t="shared" si="17"/>
        <v>3.2341159519122291</v>
      </c>
      <c r="I36" s="9">
        <f t="shared" si="18"/>
        <v>3.5577495711144671</v>
      </c>
      <c r="J36" s="9">
        <f t="shared" si="19"/>
        <v>2.440691595158353</v>
      </c>
      <c r="K36" s="11">
        <f t="shared" si="20"/>
        <v>0.31847133757961782</v>
      </c>
      <c r="L36" s="11">
        <f t="shared" si="21"/>
        <v>0.28985507246376813</v>
      </c>
      <c r="M36" s="11">
        <f t="shared" si="22"/>
        <v>0.42016806722689076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-0.28062944923192212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0.23155205034104476</v>
      </c>
      <c r="Q36" s="11">
        <f>2*'OddsRatio_working_3-way'!K36*'OddsRatio_working_3-way'!L36*'OddsRatio_working_3-way'!M36</f>
        <v>7.7571876161154019E-2</v>
      </c>
      <c r="R36" s="11">
        <f t="shared" si="23"/>
        <v>0</v>
      </c>
      <c r="S36" s="11">
        <f t="shared" si="24"/>
        <v>-0.82511671877202719</v>
      </c>
      <c r="T36" s="11">
        <f t="shared" si="25"/>
        <v>-0.27642101131391195</v>
      </c>
      <c r="U36" s="11">
        <f>'OddsRatio_working_3-way'!S36-'OddsRatio_working_3-way'!R36^2/3</f>
        <v>-0.82511671877202719</v>
      </c>
      <c r="V36" s="11">
        <f>'OddsRatio_working_3-way'!S36*'OddsRatio_working_3-way'!R36/3-2*'OddsRatio_working_3-way'!R36^3/27-'OddsRatio_working_3-way'!T36</f>
        <v>0.27642101131391195</v>
      </c>
      <c r="W36" s="11">
        <f>'OddsRatio_working_3-way'!V36^2+4*'OddsRatio_working_3-way'!U36^3/27</f>
        <v>-6.8142369281676135E-3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0.14424182162602275</v>
      </c>
      <c r="Y36" s="11">
        <f>IF('OddsRatio_working_3-way'!W36&gt;=0,IF('OddsRatio_working_3-way'!V36+SQRT('OddsRatio_working_3-way'!W36)&gt;0,0,PI()),ACOS('OddsRatio_working_3-way'!V36/(2*'OddsRatio_working_3-way'!X36)))</f>
        <v>0.29020204706529351</v>
      </c>
      <c r="Z36" s="11">
        <f>'OddsRatio_working_3-way'!X36^(1/3)*COS('OddsRatio_working_3-way'!Y36/3)</f>
        <v>0.52198970839070769</v>
      </c>
      <c r="AA36" s="11">
        <f>'OddsRatio_working_3-way'!X36^(1/3)*COS(('OddsRatio_working_3-way'!Y36+2*PI())/3)</f>
        <v>-0.30486099083450691</v>
      </c>
      <c r="AB36" s="11">
        <f>'OddsRatio_working_3-way'!X36^(1/3)*COS(('OddsRatio_working_3-way'!Y36+4*PI())/3)</f>
        <v>-0.21712871755620081</v>
      </c>
      <c r="AC36" s="11">
        <f>'OddsRatio_working_3-way'!X36^(1/3)*SIN('OddsRatio_working_3-way'!Y36/3)</f>
        <v>5.0652251593847834E-2</v>
      </c>
      <c r="AD36" s="11">
        <f>'OddsRatio_working_3-way'!X36^(1/3)*SIN(('OddsRatio_working_3-way'!Y36+2*PI())/3)</f>
        <v>0.42673022218345996</v>
      </c>
      <c r="AE36" s="11">
        <f>'OddsRatio_working_3-way'!X36^(1/3)*SIN(('OddsRatio_working_3-way'!Y36+4*PI())/3)</f>
        <v>-0.47738247377730786</v>
      </c>
      <c r="AF36" s="11">
        <f>-'OddsRatio_working_3-way'!U36/(3*'OddsRatio_working_3-way'!X36^(1/3))*COS(('OddsRatio_working_3-way'!Y36)/3)</f>
        <v>0.52198970839070757</v>
      </c>
      <c r="AG36" s="11">
        <f>-'OddsRatio_working_3-way'!U36/(3*'OddsRatio_working_3-way'!X36^(1/3))*COS(('OddsRatio_working_3-way'!Y36+2*PI())/3)</f>
        <v>-0.30486099083450685</v>
      </c>
      <c r="AH36" s="11">
        <f>-'OddsRatio_working_3-way'!U36/(3*'OddsRatio_working_3-way'!X36^(1/3))*COS(('OddsRatio_working_3-way'!Y36+4*PI())/3)</f>
        <v>-0.21712871755620078</v>
      </c>
      <c r="AI36" s="11">
        <f>'OddsRatio_working_3-way'!U36/(3*'OddsRatio_working_3-way'!X36^(1/3))*SIN(('OddsRatio_working_3-way'!Y36)/3)</f>
        <v>-5.065225159384782E-2</v>
      </c>
      <c r="AJ36" s="11">
        <f>'OddsRatio_working_3-way'!U36/(3*'OddsRatio_working_3-way'!X36^(1/3))*SIN(('OddsRatio_working_3-way'!Y36+2*PI())/3)</f>
        <v>-0.42673022218345991</v>
      </c>
      <c r="AK36" s="11">
        <f>'OddsRatio_working_3-way'!U36/(3*'OddsRatio_working_3-way'!X36^(1/3))*SIN(('OddsRatio_working_3-way'!Y36+4*PI())/3)</f>
        <v>0.47738247377730775</v>
      </c>
      <c r="AL36" s="11">
        <f>'OddsRatio_working_3-way'!Z36+'OddsRatio_working_3-way'!AF36</f>
        <v>1.0439794167814154</v>
      </c>
      <c r="AM36" s="11">
        <f>'OddsRatio_working_3-way'!AA36+'OddsRatio_working_3-way'!AG36</f>
        <v>-0.60972198166901381</v>
      </c>
      <c r="AN36" s="11">
        <f>'OddsRatio_working_3-way'!AB36+'OddsRatio_working_3-way'!AH36</f>
        <v>-0.43425743511240156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1.0439794167814154</v>
      </c>
      <c r="AS36" s="11">
        <f>IF(('OddsRatio_working_3-way'!X36=0),IF(Q36&gt;0,-Q36^(1/3),(-Q36)^(1/3)),'OddsRatio_working_3-way'!AM36-'OddsRatio_working_3-way'!R36/3)</f>
        <v>-0.60972198166901381</v>
      </c>
      <c r="AT36" s="11">
        <f>IF(('OddsRatio_working_3-way'!X36=0),IF(Q36&gt;0,-Q36^(1/3),(-Q36)^(1/3)),'OddsRatio_working_3-way'!AN36-'OddsRatio_working_3-way'!R36/3)</f>
        <v>-0.43425743511240156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3.12</v>
      </c>
      <c r="B37" s="4">
        <f>IF('True_Odds_Calculator_3-way'!B38="","",'True_Odds_Calculator_3-way'!B38)</f>
        <v>3.18</v>
      </c>
      <c r="C37" s="4">
        <f>IF('True_Odds_Calculator_3-way'!C38="","",'True_Odds_Calculator_3-way'!C38)</f>
        <v>2.54</v>
      </c>
      <c r="D37" s="9">
        <f t="shared" si="13"/>
        <v>0.31122882064167939</v>
      </c>
      <c r="E37" s="9">
        <f t="shared" si="14"/>
        <v>0.30527787899783015</v>
      </c>
      <c r="F37" s="9">
        <f t="shared" si="15"/>
        <v>0.38349330036049051</v>
      </c>
      <c r="G37" s="9">
        <f t="shared" si="16"/>
        <v>1.0439009634943419</v>
      </c>
      <c r="H37" s="9">
        <f t="shared" si="17"/>
        <v>3.2130700426080052</v>
      </c>
      <c r="I37" s="9">
        <f t="shared" si="18"/>
        <v>3.275704100417665</v>
      </c>
      <c r="J37" s="9">
        <f t="shared" si="19"/>
        <v>2.6076074837812873</v>
      </c>
      <c r="K37" s="11">
        <f t="shared" si="20"/>
        <v>0.32051282051282048</v>
      </c>
      <c r="L37" s="11">
        <f t="shared" si="21"/>
        <v>0.31446540880503143</v>
      </c>
      <c r="M37" s="11">
        <f t="shared" si="22"/>
        <v>0.39370078740157477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-0.28242142809071957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0.23173808644021091</v>
      </c>
      <c r="Q37" s="11">
        <f>2*'OddsRatio_working_3-way'!K37*'OddsRatio_working_3-way'!L37*'OddsRatio_working_3-way'!M37</f>
        <v>7.9362358369935229E-2</v>
      </c>
      <c r="R37" s="11">
        <f t="shared" si="23"/>
        <v>0</v>
      </c>
      <c r="S37" s="11">
        <f t="shared" si="24"/>
        <v>-0.82054002774099655</v>
      </c>
      <c r="T37" s="11">
        <f t="shared" si="25"/>
        <v>-0.28100685881540977</v>
      </c>
      <c r="U37" s="11">
        <f>'OddsRatio_working_3-way'!S37-'OddsRatio_working_3-way'!R37^2/3</f>
        <v>-0.82054002774099655</v>
      </c>
      <c r="V37" s="11">
        <f>'OddsRatio_working_3-way'!S37*'OddsRatio_working_3-way'!R37/3-2*'OddsRatio_working_3-way'!R37^3/27-'OddsRatio_working_3-way'!T37</f>
        <v>0.28100685881540977</v>
      </c>
      <c r="W37" s="11">
        <f>'OddsRatio_working_3-way'!V37^2+4*'OddsRatio_working_3-way'!U37^3/27</f>
        <v>-2.8807840433379417E-3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0.14304338393005248</v>
      </c>
      <c r="Y37" s="11">
        <f>IF('OddsRatio_working_3-way'!W37&gt;=0,IF('OddsRatio_working_3-way'!V37+SQRT('OddsRatio_working_3-way'!W37)&gt;0,0,PI()),ACOS('OddsRatio_working_3-way'!V37/(2*'OddsRatio_working_3-way'!X37)))</f>
        <v>0.18872907574119191</v>
      </c>
      <c r="Z37" s="11">
        <f>'OddsRatio_working_3-way'!X37^(1/3)*COS('OddsRatio_working_3-way'!Y37/3)</f>
        <v>0.52195048174717085</v>
      </c>
      <c r="AA37" s="11">
        <f>'OddsRatio_working_3-way'!X37^(1/3)*COS(('OddsRatio_working_3-way'!Y37+2*PI())/3)</f>
        <v>-0.28944940263774105</v>
      </c>
      <c r="AB37" s="11">
        <f>'OddsRatio_working_3-way'!X37^(1/3)*COS(('OddsRatio_working_3-way'!Y37+4*PI())/3)</f>
        <v>-0.23250107910942974</v>
      </c>
      <c r="AC37" s="11">
        <f>'OddsRatio_working_3-way'!X37^(1/3)*SIN('OddsRatio_working_3-way'!Y37/3)</f>
        <v>3.2879129918968485E-2</v>
      </c>
      <c r="AD37" s="11">
        <f>'OddsRatio_working_3-way'!X37^(1/3)*SIN(('OddsRatio_working_3-way'!Y37+2*PI())/3)</f>
        <v>0.43558281175109176</v>
      </c>
      <c r="AE37" s="11">
        <f>'OddsRatio_working_3-way'!X37^(1/3)*SIN(('OddsRatio_working_3-way'!Y37+4*PI())/3)</f>
        <v>-0.46846194167006011</v>
      </c>
      <c r="AF37" s="11">
        <f>-'OddsRatio_working_3-way'!U37/(3*'OddsRatio_working_3-way'!X37^(1/3))*COS(('OddsRatio_working_3-way'!Y37)/3)</f>
        <v>0.52195048174717096</v>
      </c>
      <c r="AG37" s="11">
        <f>-'OddsRatio_working_3-way'!U37/(3*'OddsRatio_working_3-way'!X37^(1/3))*COS(('OddsRatio_working_3-way'!Y37+2*PI())/3)</f>
        <v>-0.2894494026377411</v>
      </c>
      <c r="AH37" s="11">
        <f>-'OddsRatio_working_3-way'!U37/(3*'OddsRatio_working_3-way'!X37^(1/3))*COS(('OddsRatio_working_3-way'!Y37+4*PI())/3)</f>
        <v>-0.23250107910942977</v>
      </c>
      <c r="AI37" s="11">
        <f>'OddsRatio_working_3-way'!U37/(3*'OddsRatio_working_3-way'!X37^(1/3))*SIN(('OddsRatio_working_3-way'!Y37)/3)</f>
        <v>-3.2879129918968492E-2</v>
      </c>
      <c r="AJ37" s="11">
        <f>'OddsRatio_working_3-way'!U37/(3*'OddsRatio_working_3-way'!X37^(1/3))*SIN(('OddsRatio_working_3-way'!Y37+2*PI())/3)</f>
        <v>-0.43558281175109181</v>
      </c>
      <c r="AK37" s="11">
        <f>'OddsRatio_working_3-way'!U37/(3*'OddsRatio_working_3-way'!X37^(1/3))*SIN(('OddsRatio_working_3-way'!Y37+4*PI())/3)</f>
        <v>0.46846194167006022</v>
      </c>
      <c r="AL37" s="11">
        <f>'OddsRatio_working_3-way'!Z37+'OddsRatio_working_3-way'!AF37</f>
        <v>1.0439009634943419</v>
      </c>
      <c r="AM37" s="11">
        <f>'OddsRatio_working_3-way'!AA37+'OddsRatio_working_3-way'!AG37</f>
        <v>-0.57889880527548221</v>
      </c>
      <c r="AN37" s="11">
        <f>'OddsRatio_working_3-way'!AB37+'OddsRatio_working_3-way'!AH37</f>
        <v>-0.46500215821885948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1.0439009634943419</v>
      </c>
      <c r="AS37" s="11">
        <f>IF(('OddsRatio_working_3-way'!X37=0),IF(Q37&gt;0,-Q37^(1/3),(-Q37)^(1/3)),'OddsRatio_working_3-way'!AM37-'OddsRatio_working_3-way'!R37/3)</f>
        <v>-0.57889880527548221</v>
      </c>
      <c r="AT37" s="11">
        <f>IF(('OddsRatio_working_3-way'!X37=0),IF(Q37&gt;0,-Q37^(1/3),(-Q37)^(1/3)),'OddsRatio_working_3-way'!AN37-'OddsRatio_working_3-way'!R37/3)</f>
        <v>-0.46500215821885948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3.24</v>
      </c>
      <c r="B38" s="4">
        <f>IF('True_Odds_Calculator_3-way'!B39="","",'True_Odds_Calculator_3-way'!B39)</f>
        <v>3.4</v>
      </c>
      <c r="C38" s="4">
        <f>IF('True_Odds_Calculator_3-way'!C39="","",'True_Odds_Calculator_3-way'!C39)</f>
        <v>2.35</v>
      </c>
      <c r="D38" s="9">
        <f t="shared" si="13"/>
        <v>0.29958489339656152</v>
      </c>
      <c r="E38" s="9">
        <f t="shared" si="14"/>
        <v>0.28531088932773258</v>
      </c>
      <c r="F38" s="9">
        <f t="shared" si="15"/>
        <v>0.41510421727570596</v>
      </c>
      <c r="G38" s="9">
        <f t="shared" si="16"/>
        <v>1.0437285802460705</v>
      </c>
      <c r="H38" s="9">
        <f t="shared" si="17"/>
        <v>3.3379520197511985</v>
      </c>
      <c r="I38" s="9">
        <f t="shared" si="18"/>
        <v>3.5049485925905692</v>
      </c>
      <c r="J38" s="9">
        <f t="shared" si="19"/>
        <v>2.409033583332195</v>
      </c>
      <c r="K38" s="11">
        <f t="shared" si="20"/>
        <v>0.30864197530864196</v>
      </c>
      <c r="L38" s="11">
        <f t="shared" si="21"/>
        <v>0.29411764705882354</v>
      </c>
      <c r="M38" s="11">
        <f t="shared" si="22"/>
        <v>0.42553191489361702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-0.28035043804755944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0.23138491015003321</v>
      </c>
      <c r="Q38" s="11">
        <f>2*'OddsRatio_working_3-way'!K38*'OddsRatio_working_3-way'!L38*'OddsRatio_working_3-way'!M38</f>
        <v>7.7257065158608751E-2</v>
      </c>
      <c r="R38" s="11">
        <f t="shared" si="23"/>
        <v>0</v>
      </c>
      <c r="S38" s="11">
        <f t="shared" si="24"/>
        <v>-0.82534171075837737</v>
      </c>
      <c r="T38" s="11">
        <f t="shared" si="25"/>
        <v>-0.27557319223985893</v>
      </c>
      <c r="U38" s="11">
        <f>'OddsRatio_working_3-way'!S38-'OddsRatio_working_3-way'!R38^2/3</f>
        <v>-0.82534171075837737</v>
      </c>
      <c r="V38" s="11">
        <f>'OddsRatio_working_3-way'!S38*'OddsRatio_working_3-way'!R38/3-2*'OddsRatio_working_3-way'!R38^3/27-'OddsRatio_working_3-way'!T38</f>
        <v>0.27557319223985893</v>
      </c>
      <c r="W38" s="11">
        <f>'OddsRatio_working_3-way'!V38^2+4*'OddsRatio_working_3-way'!U38^3/27</f>
        <v>-7.3503260433429307E-3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0.14430082321716775</v>
      </c>
      <c r="Y38" s="11">
        <f>IF('OddsRatio_working_3-way'!W38&gt;=0,IF('OddsRatio_working_3-way'!V38+SQRT('OddsRatio_working_3-way'!W38)&gt;0,0,PI()),ACOS('OddsRatio_working_3-way'!V38/(2*'OddsRatio_working_3-way'!X38)))</f>
        <v>0.30161957718983778</v>
      </c>
      <c r="Z38" s="11">
        <f>'OddsRatio_working_3-way'!X38^(1/3)*COS('OddsRatio_working_3-way'!Y38/3)</f>
        <v>0.52186429012303537</v>
      </c>
      <c r="AA38" s="11">
        <f>'OddsRatio_working_3-way'!X38^(1/3)*COS(('OddsRatio_working_3-way'!Y38+2*PI())/3)</f>
        <v>-0.30652463030173754</v>
      </c>
      <c r="AB38" s="11">
        <f>'OddsRatio_working_3-way'!X38^(1/3)*COS(('OddsRatio_working_3-way'!Y38+4*PI())/3)</f>
        <v>-0.21533965982129799</v>
      </c>
      <c r="AC38" s="11">
        <f>'OddsRatio_working_3-way'!X38^(1/3)*SIN('OddsRatio_working_3-way'!Y38/3)</f>
        <v>5.2645667252929865E-2</v>
      </c>
      <c r="AD38" s="11">
        <f>'OddsRatio_working_3-way'!X38^(1/3)*SIN(('OddsRatio_working_3-way'!Y38+2*PI())/3)</f>
        <v>0.42562489894801619</v>
      </c>
      <c r="AE38" s="11">
        <f>'OddsRatio_working_3-way'!X38^(1/3)*SIN(('OddsRatio_working_3-way'!Y38+4*PI())/3)</f>
        <v>-0.47827056620094605</v>
      </c>
      <c r="AF38" s="11">
        <f>-'OddsRatio_working_3-way'!U38/(3*'OddsRatio_working_3-way'!X38^(1/3))*COS(('OddsRatio_working_3-way'!Y38)/3)</f>
        <v>0.52186429012303526</v>
      </c>
      <c r="AG38" s="11">
        <f>-'OddsRatio_working_3-way'!U38/(3*'OddsRatio_working_3-way'!X38^(1/3))*COS(('OddsRatio_working_3-way'!Y38+2*PI())/3)</f>
        <v>-0.30652463030173749</v>
      </c>
      <c r="AH38" s="11">
        <f>-'OddsRatio_working_3-way'!U38/(3*'OddsRatio_working_3-way'!X38^(1/3))*COS(('OddsRatio_working_3-way'!Y38+4*PI())/3)</f>
        <v>-0.21533965982129794</v>
      </c>
      <c r="AI38" s="11">
        <f>'OddsRatio_working_3-way'!U38/(3*'OddsRatio_working_3-way'!X38^(1/3))*SIN(('OddsRatio_working_3-way'!Y38)/3)</f>
        <v>-5.2645667252929858E-2</v>
      </c>
      <c r="AJ38" s="11">
        <f>'OddsRatio_working_3-way'!U38/(3*'OddsRatio_working_3-way'!X38^(1/3))*SIN(('OddsRatio_working_3-way'!Y38+2*PI())/3)</f>
        <v>-0.42562489894801608</v>
      </c>
      <c r="AK38" s="11">
        <f>'OddsRatio_working_3-way'!U38/(3*'OddsRatio_working_3-way'!X38^(1/3))*SIN(('OddsRatio_working_3-way'!Y38+4*PI())/3)</f>
        <v>0.47827056620094593</v>
      </c>
      <c r="AL38" s="11">
        <f>'OddsRatio_working_3-way'!Z38+'OddsRatio_working_3-way'!AF38</f>
        <v>1.0437285802460705</v>
      </c>
      <c r="AM38" s="11">
        <f>'OddsRatio_working_3-way'!AA38+'OddsRatio_working_3-way'!AG38</f>
        <v>-0.61304926060347498</v>
      </c>
      <c r="AN38" s="11">
        <f>'OddsRatio_working_3-way'!AB38+'OddsRatio_working_3-way'!AH38</f>
        <v>-0.43067931964259593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1.0437285802460705</v>
      </c>
      <c r="AS38" s="11">
        <f>IF(('OddsRatio_working_3-way'!X38=0),IF(Q38&gt;0,-Q38^(1/3),(-Q38)^(1/3)),'OddsRatio_working_3-way'!AM38-'OddsRatio_working_3-way'!R38/3)</f>
        <v>-0.61304926060347498</v>
      </c>
      <c r="AT38" s="11">
        <f>IF(('OddsRatio_working_3-way'!X38=0),IF(Q38&gt;0,-Q38^(1/3),(-Q38)^(1/3)),'OddsRatio_working_3-way'!AN38-'OddsRatio_working_3-way'!R38/3)</f>
        <v>-0.43067931964259593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2.42</v>
      </c>
      <c r="B39" s="4">
        <f>IF('True_Odds_Calculator_3-way'!B40="","",'True_Odds_Calculator_3-way'!B40)</f>
        <v>3.17</v>
      </c>
      <c r="C39" s="4">
        <f>IF('True_Odds_Calculator_3-way'!C40="","",'True_Odds_Calculator_3-way'!C40)</f>
        <v>3.34</v>
      </c>
      <c r="D39" s="9">
        <f t="shared" si="13"/>
        <v>0.40300384628411856</v>
      </c>
      <c r="E39" s="9">
        <f t="shared" si="14"/>
        <v>0.30639343894022858</v>
      </c>
      <c r="F39" s="9">
        <f t="shared" si="15"/>
        <v>0.29060271477565275</v>
      </c>
      <c r="G39" s="9">
        <f t="shared" si="16"/>
        <v>1.0432154194977163</v>
      </c>
      <c r="H39" s="9">
        <f t="shared" si="17"/>
        <v>2.481365895686757</v>
      </c>
      <c r="I39" s="9">
        <f t="shared" si="18"/>
        <v>3.2637774603100449</v>
      </c>
      <c r="J39" s="9">
        <f t="shared" si="19"/>
        <v>3.4411240816246562</v>
      </c>
      <c r="K39" s="11">
        <f t="shared" si="20"/>
        <v>0.41322314049586778</v>
      </c>
      <c r="L39" s="11">
        <f t="shared" si="21"/>
        <v>0.31545741324921134</v>
      </c>
      <c r="M39" s="11">
        <f t="shared" si="22"/>
        <v>0.29940119760479045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-0.28141214767846778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0.23143743016873153</v>
      </c>
      <c r="Q39" s="11">
        <f>2*'OddsRatio_working_3-way'!K39*'OddsRatio_working_3-way'!L39*'OddsRatio_working_3-way'!M39</f>
        <v>7.8056468859605918E-2</v>
      </c>
      <c r="R39" s="11">
        <f t="shared" si="23"/>
        <v>0</v>
      </c>
      <c r="S39" s="11">
        <f t="shared" si="24"/>
        <v>-0.82241449801649746</v>
      </c>
      <c r="T39" s="11">
        <f t="shared" si="25"/>
        <v>-0.27737419831922344</v>
      </c>
      <c r="U39" s="11">
        <f>'OddsRatio_working_3-way'!S39-'OddsRatio_working_3-way'!R39^2/3</f>
        <v>-0.82241449801649746</v>
      </c>
      <c r="V39" s="11">
        <f>'OddsRatio_working_3-way'!S39*'OddsRatio_working_3-way'!R39/3-2*'OddsRatio_working_3-way'!R39^3/27-'OddsRatio_working_3-way'!T39</f>
        <v>0.27737419831922344</v>
      </c>
      <c r="W39" s="11">
        <f>'OddsRatio_working_3-way'!V39^2+4*'OddsRatio_working_3-way'!U39^3/27</f>
        <v>-5.4713882970752331E-3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0.1435338237056924</v>
      </c>
      <c r="Y39" s="11">
        <f>IF('OddsRatio_working_3-way'!W39&gt;=0,IF('OddsRatio_working_3-way'!V39+SQRT('OddsRatio_working_3-way'!W39)&gt;0,0,PI()),ACOS('OddsRatio_working_3-way'!V39/(2*'OddsRatio_working_3-way'!X39)))</f>
        <v>0.26061040387440082</v>
      </c>
      <c r="Z39" s="11">
        <f>'OddsRatio_working_3-way'!X39^(1/3)*COS('OddsRatio_working_3-way'!Y39/3)</f>
        <v>0.52160770974885817</v>
      </c>
      <c r="AA39" s="11">
        <f>'OddsRatio_working_3-way'!X39^(1/3)*COS(('OddsRatio_working_3-way'!Y39+2*PI())/3)</f>
        <v>-0.30014432197940316</v>
      </c>
      <c r="AB39" s="11">
        <f>'OddsRatio_working_3-way'!X39^(1/3)*COS(('OddsRatio_working_3-way'!Y39+4*PI())/3)</f>
        <v>-0.22146338776945509</v>
      </c>
      <c r="AC39" s="11">
        <f>'OddsRatio_working_3-way'!X39^(1/3)*SIN('OddsRatio_working_3-way'!Y39/3)</f>
        <v>4.5426458546204848E-2</v>
      </c>
      <c r="AD39" s="11">
        <f>'OddsRatio_working_3-way'!X39^(1/3)*SIN(('OddsRatio_working_3-way'!Y39+2*PI())/3)</f>
        <v>0.42901229817922876</v>
      </c>
      <c r="AE39" s="11">
        <f>'OddsRatio_working_3-way'!X39^(1/3)*SIN(('OddsRatio_working_3-way'!Y39+4*PI())/3)</f>
        <v>-0.47443875672543356</v>
      </c>
      <c r="AF39" s="11">
        <f>-'OddsRatio_working_3-way'!U39/(3*'OddsRatio_working_3-way'!X39^(1/3))*COS(('OddsRatio_working_3-way'!Y39)/3)</f>
        <v>0.52160770974885817</v>
      </c>
      <c r="AG39" s="11">
        <f>-'OddsRatio_working_3-way'!U39/(3*'OddsRatio_working_3-way'!X39^(1/3))*COS(('OddsRatio_working_3-way'!Y39+2*PI())/3)</f>
        <v>-0.30014432197940316</v>
      </c>
      <c r="AH39" s="11">
        <f>-'OddsRatio_working_3-way'!U39/(3*'OddsRatio_working_3-way'!X39^(1/3))*COS(('OddsRatio_working_3-way'!Y39+4*PI())/3)</f>
        <v>-0.22146338776945509</v>
      </c>
      <c r="AI39" s="11">
        <f>'OddsRatio_working_3-way'!U39/(3*'OddsRatio_working_3-way'!X39^(1/3))*SIN(('OddsRatio_working_3-way'!Y39)/3)</f>
        <v>-4.5426458546204848E-2</v>
      </c>
      <c r="AJ39" s="11">
        <f>'OddsRatio_working_3-way'!U39/(3*'OddsRatio_working_3-way'!X39^(1/3))*SIN(('OddsRatio_working_3-way'!Y39+2*PI())/3)</f>
        <v>-0.42901229817922876</v>
      </c>
      <c r="AK39" s="11">
        <f>'OddsRatio_working_3-way'!U39/(3*'OddsRatio_working_3-way'!X39^(1/3))*SIN(('OddsRatio_working_3-way'!Y39+4*PI())/3)</f>
        <v>0.47443875672543356</v>
      </c>
      <c r="AL39" s="11">
        <f>'OddsRatio_working_3-way'!Z39+'OddsRatio_working_3-way'!AF39</f>
        <v>1.0432154194977163</v>
      </c>
      <c r="AM39" s="11">
        <f>'OddsRatio_working_3-way'!AA39+'OddsRatio_working_3-way'!AG39</f>
        <v>-0.60028864395880632</v>
      </c>
      <c r="AN39" s="11">
        <f>'OddsRatio_working_3-way'!AB39+'OddsRatio_working_3-way'!AH39</f>
        <v>-0.44292677553891019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1.0432154194977163</v>
      </c>
      <c r="AS39" s="11">
        <f>IF(('OddsRatio_working_3-way'!X39=0),IF(Q39&gt;0,-Q39^(1/3),(-Q39)^(1/3)),'OddsRatio_working_3-way'!AM39-'OddsRatio_working_3-way'!R39/3)</f>
        <v>-0.60028864395880632</v>
      </c>
      <c r="AT39" s="11">
        <f>IF(('OddsRatio_working_3-way'!X39=0),IF(Q39&gt;0,-Q39^(1/3),(-Q39)^(1/3)),'OddsRatio_working_3-way'!AN39-'OddsRatio_working_3-way'!R39/3)</f>
        <v>-0.44292677553891019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1.95</v>
      </c>
      <c r="B40" s="4">
        <f>IF('True_Odds_Calculator_3-way'!B41="","",'True_Odds_Calculator_3-way'!B41)</f>
        <v>3.61</v>
      </c>
      <c r="C40" s="4">
        <f>IF('True_Odds_Calculator_3-way'!C41="","",'True_Odds_Calculator_3-way'!C41)</f>
        <v>4.17</v>
      </c>
      <c r="D40" s="9">
        <f t="shared" si="13"/>
        <v>0.50102798040702912</v>
      </c>
      <c r="E40" s="9">
        <f t="shared" si="14"/>
        <v>0.26765917286885338</v>
      </c>
      <c r="F40" s="9">
        <f t="shared" si="15"/>
        <v>0.23131284672411762</v>
      </c>
      <c r="G40" s="9">
        <f t="shared" si="16"/>
        <v>1.0483121210276778</v>
      </c>
      <c r="H40" s="9">
        <f t="shared" si="17"/>
        <v>1.9958965149762933</v>
      </c>
      <c r="I40" s="9">
        <f t="shared" si="18"/>
        <v>3.7360946358822389</v>
      </c>
      <c r="J40" s="9">
        <f t="shared" si="19"/>
        <v>4.323149423657739</v>
      </c>
      <c r="K40" s="11">
        <f t="shared" si="20"/>
        <v>0.51282051282051289</v>
      </c>
      <c r="L40" s="11">
        <f t="shared" si="21"/>
        <v>0.2770083102493075</v>
      </c>
      <c r="M40" s="11">
        <f t="shared" si="22"/>
        <v>0.23980815347721823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-0.26775988116389482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0.22926470245069663</v>
      </c>
      <c r="Q40" s="11">
        <f>2*'OddsRatio_working_3-way'!K40*'OddsRatio_working_3-way'!L40*'OddsRatio_working_3-way'!M40</f>
        <v>6.8132155260236749E-2</v>
      </c>
      <c r="R40" s="11">
        <f t="shared" si="23"/>
        <v>0</v>
      </c>
      <c r="S40" s="11">
        <f t="shared" si="24"/>
        <v>-0.85623246266069475</v>
      </c>
      <c r="T40" s="11">
        <f t="shared" si="25"/>
        <v>-0.25445244061239075</v>
      </c>
      <c r="U40" s="11">
        <f>'OddsRatio_working_3-way'!S40-'OddsRatio_working_3-way'!R40^2/3</f>
        <v>-0.85623246266069475</v>
      </c>
      <c r="V40" s="11">
        <f>'OddsRatio_working_3-way'!S40*'OddsRatio_working_3-way'!R40/3-2*'OddsRatio_working_3-way'!R40^3/27-'OddsRatio_working_3-way'!T40</f>
        <v>0.25445244061239075</v>
      </c>
      <c r="W40" s="11">
        <f>'OddsRatio_working_3-way'!V40^2+4*'OddsRatio_working_3-way'!U40^3/27</f>
        <v>-2.8251460068600492E-2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0.15247746112311381</v>
      </c>
      <c r="Y40" s="11">
        <f>IF('OddsRatio_working_3-way'!W40&gt;=0,IF('OddsRatio_working_3-way'!V40+SQRT('OddsRatio_working_3-way'!W40)&gt;0,0,PI()),ACOS('OddsRatio_working_3-way'!V40/(2*'OddsRatio_working_3-way'!X40)))</f>
        <v>0.58376463549231206</v>
      </c>
      <c r="Z40" s="11">
        <f>'OddsRatio_working_3-way'!X40^(1/3)*COS('OddsRatio_working_3-way'!Y40/3)</f>
        <v>0.52415606051383901</v>
      </c>
      <c r="AA40" s="11">
        <f>'OddsRatio_working_3-way'!X40^(1/3)*COS(('OddsRatio_working_3-way'!Y40+2*PI())/3)</f>
        <v>-0.35153994301946495</v>
      </c>
      <c r="AB40" s="11">
        <f>'OddsRatio_working_3-way'!X40^(1/3)*COS(('OddsRatio_working_3-way'!Y40+4*PI())/3)</f>
        <v>-0.17261611749437394</v>
      </c>
      <c r="AC40" s="11">
        <f>'OddsRatio_working_3-way'!X40^(1/3)*SIN('OddsRatio_working_3-way'!Y40/3)</f>
        <v>0.10330171883134899</v>
      </c>
      <c r="AD40" s="11">
        <f>'OddsRatio_working_3-way'!X40^(1/3)*SIN(('OddsRatio_working_3-way'!Y40+2*PI())/3)</f>
        <v>0.40228160453688366</v>
      </c>
      <c r="AE40" s="11">
        <f>'OddsRatio_working_3-way'!X40^(1/3)*SIN(('OddsRatio_working_3-way'!Y40+4*PI())/3)</f>
        <v>-0.50558332336823264</v>
      </c>
      <c r="AF40" s="11">
        <f>-'OddsRatio_working_3-way'!U40/(3*'OddsRatio_working_3-way'!X40^(1/3))*COS(('OddsRatio_working_3-way'!Y40)/3)</f>
        <v>0.5241560605138389</v>
      </c>
      <c r="AG40" s="11">
        <f>-'OddsRatio_working_3-way'!U40/(3*'OddsRatio_working_3-way'!X40^(1/3))*COS(('OddsRatio_working_3-way'!Y40+2*PI())/3)</f>
        <v>-0.3515399430194649</v>
      </c>
      <c r="AH40" s="11">
        <f>-'OddsRatio_working_3-way'!U40/(3*'OddsRatio_working_3-way'!X40^(1/3))*COS(('OddsRatio_working_3-way'!Y40+4*PI())/3)</f>
        <v>-0.17261611749437392</v>
      </c>
      <c r="AI40" s="11">
        <f>'OddsRatio_working_3-way'!U40/(3*'OddsRatio_working_3-way'!X40^(1/3))*SIN(('OddsRatio_working_3-way'!Y40)/3)</f>
        <v>-0.10330171883134896</v>
      </c>
      <c r="AJ40" s="11">
        <f>'OddsRatio_working_3-way'!U40/(3*'OddsRatio_working_3-way'!X40^(1/3))*SIN(('OddsRatio_working_3-way'!Y40+2*PI())/3)</f>
        <v>-0.40228160453688361</v>
      </c>
      <c r="AK40" s="11">
        <f>'OddsRatio_working_3-way'!U40/(3*'OddsRatio_working_3-way'!X40^(1/3))*SIN(('OddsRatio_working_3-way'!Y40+4*PI())/3)</f>
        <v>0.50558332336823253</v>
      </c>
      <c r="AL40" s="11">
        <f>'OddsRatio_working_3-way'!Z40+'OddsRatio_working_3-way'!AF40</f>
        <v>1.0483121210276778</v>
      </c>
      <c r="AM40" s="11">
        <f>'OddsRatio_working_3-way'!AA40+'OddsRatio_working_3-way'!AG40</f>
        <v>-0.70307988603892979</v>
      </c>
      <c r="AN40" s="11">
        <f>'OddsRatio_working_3-way'!AB40+'OddsRatio_working_3-way'!AH40</f>
        <v>-0.34523223498874789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1.0483121210276778</v>
      </c>
      <c r="AS40" s="11">
        <f>IF(('OddsRatio_working_3-way'!X40=0),IF(Q40&gt;0,-Q40^(1/3),(-Q40)^(1/3)),'OddsRatio_working_3-way'!AM40-'OddsRatio_working_3-way'!R40/3)</f>
        <v>-0.70307988603892979</v>
      </c>
      <c r="AT40" s="11">
        <f>IF(('OddsRatio_working_3-way'!X40=0),IF(Q40&gt;0,-Q40^(1/3),(-Q40)^(1/3)),'OddsRatio_working_3-way'!AN40-'OddsRatio_working_3-way'!R40/3)</f>
        <v>-0.34523223498874789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4.0999999999999996</v>
      </c>
      <c r="B41" s="4">
        <f>IF('True_Odds_Calculator_3-way'!B42="","",'True_Odds_Calculator_3-way'!B42)</f>
        <v>3.54</v>
      </c>
      <c r="C41" s="4">
        <f>IF('True_Odds_Calculator_3-way'!C42="","",'True_Odds_Calculator_3-way'!C42)</f>
        <v>1.93</v>
      </c>
      <c r="D41" s="9">
        <f t="shared" si="13"/>
        <v>0.23111632940588078</v>
      </c>
      <c r="E41" s="9">
        <f t="shared" si="14"/>
        <v>0.26839509721528682</v>
      </c>
      <c r="F41" s="9">
        <f t="shared" si="15"/>
        <v>0.50048857337883235</v>
      </c>
      <c r="G41" s="9">
        <f t="shared" si="16"/>
        <v>1.0731694776904024</v>
      </c>
      <c r="H41" s="9">
        <f t="shared" si="17"/>
        <v>4.3268253808402468</v>
      </c>
      <c r="I41" s="9">
        <f t="shared" si="18"/>
        <v>3.7258504733336224</v>
      </c>
      <c r="J41" s="9">
        <f t="shared" si="19"/>
        <v>1.998047614252074</v>
      </c>
      <c r="K41" s="11">
        <f t="shared" si="20"/>
        <v>0.24390243902439027</v>
      </c>
      <c r="L41" s="11">
        <f t="shared" si="21"/>
        <v>0.2824858757062147</v>
      </c>
      <c r="M41" s="11">
        <f t="shared" si="22"/>
        <v>0.5181347150259068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-0.26141706310362478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0.23454217153921786</v>
      </c>
      <c r="Q41" s="11">
        <f>2*'OddsRatio_working_3-way'!K41*'OddsRatio_working_3-way'!L41*'OddsRatio_working_3-way'!M41</f>
        <v>7.139792132091867E-2</v>
      </c>
      <c r="R41" s="11">
        <f t="shared" si="23"/>
        <v>0</v>
      </c>
      <c r="S41" s="11">
        <f t="shared" si="24"/>
        <v>-0.89719534277778257</v>
      </c>
      <c r="T41" s="11">
        <f t="shared" si="25"/>
        <v>-0.27311882580754415</v>
      </c>
      <c r="U41" s="11">
        <f>'OddsRatio_working_3-way'!S41-'OddsRatio_working_3-way'!R41^2/3</f>
        <v>-0.89719534277778257</v>
      </c>
      <c r="V41" s="11">
        <f>'OddsRatio_working_3-way'!S41*'OddsRatio_working_3-way'!R41/3-2*'OddsRatio_working_3-way'!R41^3/27-'OddsRatio_working_3-way'!T41</f>
        <v>0.27311882580754415</v>
      </c>
      <c r="W41" s="11">
        <f>'OddsRatio_working_3-way'!V41^2+4*'OddsRatio_working_3-way'!U41^3/27</f>
        <v>-3.2399573561960757E-2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0.16354927894403296</v>
      </c>
      <c r="Y41" s="11">
        <f>IF('OddsRatio_working_3-way'!W41&gt;=0,IF('OddsRatio_working_3-way'!V41+SQRT('OddsRatio_working_3-way'!W41)&gt;0,0,PI()),ACOS('OddsRatio_working_3-way'!V41/(2*'OddsRatio_working_3-way'!X41)))</f>
        <v>0.58271059924563362</v>
      </c>
      <c r="Z41" s="11">
        <f>'OddsRatio_working_3-way'!X41^(1/3)*COS('OddsRatio_working_3-way'!Y41/3)</f>
        <v>0.53658473884520119</v>
      </c>
      <c r="AA41" s="11">
        <f>'OddsRatio_working_3-way'!X41^(1/3)*COS(('OddsRatio_working_3-way'!Y41+2*PI())/3)</f>
        <v>-0.35970598560348527</v>
      </c>
      <c r="AB41" s="11">
        <f>'OddsRatio_working_3-way'!X41^(1/3)*COS(('OddsRatio_working_3-way'!Y41+4*PI())/3)</f>
        <v>-0.17687875324171579</v>
      </c>
      <c r="AC41" s="11">
        <f>'OddsRatio_working_3-way'!X41^(1/3)*SIN('OddsRatio_working_3-way'!Y41/3)</f>
        <v>0.10555535181926193</v>
      </c>
      <c r="AD41" s="11">
        <f>'OddsRatio_working_3-way'!X41^(1/3)*SIN(('OddsRatio_working_3-way'!Y41+2*PI())/3)</f>
        <v>0.41191833921335202</v>
      </c>
      <c r="AE41" s="11">
        <f>'OddsRatio_working_3-way'!X41^(1/3)*SIN(('OddsRatio_working_3-way'!Y41+4*PI())/3)</f>
        <v>-0.51747369103261387</v>
      </c>
      <c r="AF41" s="11">
        <f>-'OddsRatio_working_3-way'!U41/(3*'OddsRatio_working_3-way'!X41^(1/3))*COS(('OddsRatio_working_3-way'!Y41)/3)</f>
        <v>0.53658473884520108</v>
      </c>
      <c r="AG41" s="11">
        <f>-'OddsRatio_working_3-way'!U41/(3*'OddsRatio_working_3-way'!X41^(1/3))*COS(('OddsRatio_working_3-way'!Y41+2*PI())/3)</f>
        <v>-0.35970598560348521</v>
      </c>
      <c r="AH41" s="11">
        <f>-'OddsRatio_working_3-way'!U41/(3*'OddsRatio_working_3-way'!X41^(1/3))*COS(('OddsRatio_working_3-way'!Y41+4*PI())/3)</f>
        <v>-0.17687875324171576</v>
      </c>
      <c r="AI41" s="11">
        <f>'OddsRatio_working_3-way'!U41/(3*'OddsRatio_working_3-way'!X41^(1/3))*SIN(('OddsRatio_working_3-way'!Y41)/3)</f>
        <v>-0.1055553518192619</v>
      </c>
      <c r="AJ41" s="11">
        <f>'OddsRatio_working_3-way'!U41/(3*'OddsRatio_working_3-way'!X41^(1/3))*SIN(('OddsRatio_working_3-way'!Y41+2*PI())/3)</f>
        <v>-0.41191833921335191</v>
      </c>
      <c r="AK41" s="11">
        <f>'OddsRatio_working_3-way'!U41/(3*'OddsRatio_working_3-way'!X41^(1/3))*SIN(('OddsRatio_working_3-way'!Y41+4*PI())/3)</f>
        <v>0.51747369103261376</v>
      </c>
      <c r="AL41" s="11">
        <f>'OddsRatio_working_3-way'!Z41+'OddsRatio_working_3-way'!AF41</f>
        <v>1.0731694776904024</v>
      </c>
      <c r="AM41" s="11">
        <f>'OddsRatio_working_3-way'!AA41+'OddsRatio_working_3-way'!AG41</f>
        <v>-0.71941197120697042</v>
      </c>
      <c r="AN41" s="11">
        <f>'OddsRatio_working_3-way'!AB41+'OddsRatio_working_3-way'!AH41</f>
        <v>-0.35375750648343152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1.0731694776904024</v>
      </c>
      <c r="AS41" s="11">
        <f>IF(('OddsRatio_working_3-way'!X41=0),IF(Q41&gt;0,-Q41^(1/3),(-Q41)^(1/3)),'OddsRatio_working_3-way'!AM41-'OddsRatio_working_3-way'!R41/3)</f>
        <v>-0.71941197120697042</v>
      </c>
      <c r="AT41" s="11">
        <f>IF(('OddsRatio_working_3-way'!X41=0),IF(Q41&gt;0,-Q41^(1/3),(-Q41)^(1/3)),'OddsRatio_working_3-way'!AN41-'OddsRatio_working_3-way'!R41/3)</f>
        <v>-0.35375750648343152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2.2400000000000002</v>
      </c>
      <c r="B42" s="4">
        <f>IF('True_Odds_Calculator_3-way'!B43="","",'True_Odds_Calculator_3-way'!B43)</f>
        <v>3.32</v>
      </c>
      <c r="C42" s="4">
        <f>IF('True_Odds_Calculator_3-way'!C43="","",'True_Odds_Calculator_3-way'!C43)</f>
        <v>3.38</v>
      </c>
      <c r="D42" s="9">
        <f t="shared" si="13"/>
        <v>0.43019058003355298</v>
      </c>
      <c r="E42" s="9">
        <f t="shared" si="14"/>
        <v>0.2875056561253525</v>
      </c>
      <c r="F42" s="9">
        <f t="shared" si="15"/>
        <v>0.28230376384109462</v>
      </c>
      <c r="G42" s="9">
        <f t="shared" si="16"/>
        <v>1.0681863971627457</v>
      </c>
      <c r="H42" s="9">
        <f t="shared" si="17"/>
        <v>2.3245511324818047</v>
      </c>
      <c r="I42" s="9">
        <f t="shared" si="18"/>
        <v>3.4781924414175696</v>
      </c>
      <c r="J42" s="9">
        <f t="shared" si="19"/>
        <v>3.5422836252473342</v>
      </c>
      <c r="K42" s="11">
        <f t="shared" si="20"/>
        <v>0.4464285714285714</v>
      </c>
      <c r="L42" s="11">
        <f t="shared" si="21"/>
        <v>0.30120481927710846</v>
      </c>
      <c r="M42" s="11">
        <f t="shared" si="22"/>
        <v>0.29585798816568049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-0.27238539958651187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0.23631083929971791</v>
      </c>
      <c r="Q42" s="11">
        <f>2*'OddsRatio_working_3-way'!K42*'OddsRatio_working_3-way'!L42*'OddsRatio_working_3-way'!M42</f>
        <v>7.9565939158154173E-2</v>
      </c>
      <c r="R42" s="11">
        <f t="shared" si="23"/>
        <v>0</v>
      </c>
      <c r="S42" s="11">
        <f t="shared" si="24"/>
        <v>-0.86756059487198622</v>
      </c>
      <c r="T42" s="11">
        <f t="shared" si="25"/>
        <v>-0.29210794440134213</v>
      </c>
      <c r="U42" s="11">
        <f>'OddsRatio_working_3-way'!S42-'OddsRatio_working_3-way'!R42^2/3</f>
        <v>-0.86756059487198622</v>
      </c>
      <c r="V42" s="11">
        <f>'OddsRatio_working_3-way'!S42*'OddsRatio_working_3-way'!R42/3-2*'OddsRatio_working_3-way'!R42^3/27-'OddsRatio_working_3-way'!T42</f>
        <v>0.29210794440134213</v>
      </c>
      <c r="W42" s="11">
        <f>'OddsRatio_working_3-way'!V42^2+4*'OddsRatio_working_3-way'!U42^3/27</f>
        <v>-1.1410631718335812E-2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0.1555134101136566</v>
      </c>
      <c r="Y42" s="11">
        <f>IF('OddsRatio_working_3-way'!W42&gt;=0,IF('OddsRatio_working_3-way'!V42+SQRT('OddsRatio_working_3-way'!W42)&gt;0,0,PI()),ACOS('OddsRatio_working_3-way'!V42/(2*'OddsRatio_working_3-way'!X42)))</f>
        <v>0.35058240688360942</v>
      </c>
      <c r="Z42" s="11">
        <f>'OddsRatio_working_3-way'!X42^(1/3)*COS('OddsRatio_working_3-way'!Y42/3)</f>
        <v>0.53409319858137272</v>
      </c>
      <c r="AA42" s="11">
        <f>'OddsRatio_working_3-way'!X42^(1/3)*COS(('OddsRatio_working_3-way'!Y42+2*PI())/3)</f>
        <v>-0.32134660057830416</v>
      </c>
      <c r="AB42" s="11">
        <f>'OddsRatio_working_3-way'!X42^(1/3)*COS(('OddsRatio_working_3-way'!Y42+4*PI())/3)</f>
        <v>-0.21274659800306869</v>
      </c>
      <c r="AC42" s="11">
        <f>'OddsRatio_working_3-way'!X42^(1/3)*SIN('OddsRatio_working_3-way'!Y42/3)</f>
        <v>6.2700240720806391E-2</v>
      </c>
      <c r="AD42" s="11">
        <f>'OddsRatio_working_3-way'!X42^(1/3)*SIN(('OddsRatio_working_3-way'!Y42+2*PI())/3)</f>
        <v>0.43118815759955259</v>
      </c>
      <c r="AE42" s="11">
        <f>'OddsRatio_working_3-way'!X42^(1/3)*SIN(('OddsRatio_working_3-way'!Y42+4*PI())/3)</f>
        <v>-0.4938883983203588</v>
      </c>
      <c r="AF42" s="11">
        <f>-'OddsRatio_working_3-way'!U42/(3*'OddsRatio_working_3-way'!X42^(1/3))*COS(('OddsRatio_working_3-way'!Y42)/3)</f>
        <v>0.53409319858137283</v>
      </c>
      <c r="AG42" s="11">
        <f>-'OddsRatio_working_3-way'!U42/(3*'OddsRatio_working_3-way'!X42^(1/3))*COS(('OddsRatio_working_3-way'!Y42+2*PI())/3)</f>
        <v>-0.32134660057830428</v>
      </c>
      <c r="AH42" s="11">
        <f>-'OddsRatio_working_3-way'!U42/(3*'OddsRatio_working_3-way'!X42^(1/3))*COS(('OddsRatio_working_3-way'!Y42+4*PI())/3)</f>
        <v>-0.21274659800306875</v>
      </c>
      <c r="AI42" s="11">
        <f>'OddsRatio_working_3-way'!U42/(3*'OddsRatio_working_3-way'!X42^(1/3))*SIN(('OddsRatio_working_3-way'!Y42)/3)</f>
        <v>-6.2700240720806405E-2</v>
      </c>
      <c r="AJ42" s="11">
        <f>'OddsRatio_working_3-way'!U42/(3*'OddsRatio_working_3-way'!X42^(1/3))*SIN(('OddsRatio_working_3-way'!Y42+2*PI())/3)</f>
        <v>-0.43118815759955265</v>
      </c>
      <c r="AK42" s="11">
        <f>'OddsRatio_working_3-way'!U42/(3*'OddsRatio_working_3-way'!X42^(1/3))*SIN(('OddsRatio_working_3-way'!Y42+4*PI())/3)</f>
        <v>0.49388839832035891</v>
      </c>
      <c r="AL42" s="11">
        <f>'OddsRatio_working_3-way'!Z42+'OddsRatio_working_3-way'!AF42</f>
        <v>1.0681863971627457</v>
      </c>
      <c r="AM42" s="11">
        <f>'OddsRatio_working_3-way'!AA42+'OddsRatio_working_3-way'!AG42</f>
        <v>-0.64269320115660844</v>
      </c>
      <c r="AN42" s="11">
        <f>'OddsRatio_working_3-way'!AB42+'OddsRatio_working_3-way'!AH42</f>
        <v>-0.42549319600613744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1.0681863971627457</v>
      </c>
      <c r="AS42" s="11">
        <f>IF(('OddsRatio_working_3-way'!X42=0),IF(Q42&gt;0,-Q42^(1/3),(-Q42)^(1/3)),'OddsRatio_working_3-way'!AM42-'OddsRatio_working_3-way'!R42/3)</f>
        <v>-0.64269320115660844</v>
      </c>
      <c r="AT42" s="11">
        <f>IF(('OddsRatio_working_3-way'!X42=0),IF(Q42&gt;0,-Q42^(1/3),(-Q42)^(1/3)),'OddsRatio_working_3-way'!AN42-'OddsRatio_working_3-way'!R42/3)</f>
        <v>-0.42549319600613744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1.96</v>
      </c>
      <c r="B43" s="4">
        <f>IF('True_Odds_Calculator_3-way'!B44="","",'True_Odds_Calculator_3-way'!B44)</f>
        <v>3.5</v>
      </c>
      <c r="C43" s="4">
        <f>IF('True_Odds_Calculator_3-way'!C44="","",'True_Odds_Calculator_3-way'!C44)</f>
        <v>3.99</v>
      </c>
      <c r="D43" s="9">
        <f t="shared" si="13"/>
        <v>0.49188634966107331</v>
      </c>
      <c r="E43" s="9">
        <f t="shared" si="14"/>
        <v>0.27099698411889128</v>
      </c>
      <c r="F43" s="9">
        <f t="shared" si="15"/>
        <v>0.23711666622003555</v>
      </c>
      <c r="G43" s="9">
        <f t="shared" si="16"/>
        <v>1.0760311864744323</v>
      </c>
      <c r="H43" s="9">
        <f t="shared" si="17"/>
        <v>2.0329899390154544</v>
      </c>
      <c r="I43" s="9">
        <f t="shared" si="18"/>
        <v>3.690077966186081</v>
      </c>
      <c r="J43" s="9">
        <f t="shared" si="19"/>
        <v>4.2173332475585532</v>
      </c>
      <c r="K43" s="11">
        <f t="shared" si="20"/>
        <v>0.51020408163265307</v>
      </c>
      <c r="L43" s="11">
        <f t="shared" si="21"/>
        <v>0.2857142857142857</v>
      </c>
      <c r="M43" s="11">
        <f t="shared" si="22"/>
        <v>0.25062656641604009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-0.26217146364453403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0.23564742760691815</v>
      </c>
      <c r="Q43" s="11">
        <f>2*'OddsRatio_working_3-way'!K43*'OddsRatio_working_3-way'!L43*'OddsRatio_working_3-way'!M43</f>
        <v>7.3068969800594782E-2</v>
      </c>
      <c r="R43" s="11">
        <f t="shared" si="23"/>
        <v>0</v>
      </c>
      <c r="S43" s="11">
        <f t="shared" si="24"/>
        <v>-0.8988294314381271</v>
      </c>
      <c r="T43" s="11">
        <f t="shared" si="25"/>
        <v>-0.27870680044593094</v>
      </c>
      <c r="U43" s="11">
        <f>'OddsRatio_working_3-way'!S43-'OddsRatio_working_3-way'!R43^2/3</f>
        <v>-0.8988294314381271</v>
      </c>
      <c r="V43" s="11">
        <f>'OddsRatio_working_3-way'!S43*'OddsRatio_working_3-way'!R43/3-2*'OddsRatio_working_3-way'!R43^3/27-'OddsRatio_working_3-way'!T43</f>
        <v>0.27870680044593094</v>
      </c>
      <c r="W43" s="11">
        <f>'OddsRatio_working_3-way'!V43^2+4*'OddsRatio_working_3-way'!U43^3/27</f>
        <v>-2.9901662557598935E-2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0.16399629810791988</v>
      </c>
      <c r="Y43" s="11">
        <f>IF('OddsRatio_working_3-way'!W43&gt;=0,IF('OddsRatio_working_3-way'!V43+SQRT('OddsRatio_working_3-way'!W43)&gt;0,0,PI()),ACOS('OddsRatio_working_3-way'!V43/(2*'OddsRatio_working_3-way'!X43)))</f>
        <v>0.555313815073603</v>
      </c>
      <c r="Z43" s="11">
        <f>'OddsRatio_working_3-way'!X43^(1/3)*COS('OddsRatio_working_3-way'!Y43/3)</f>
        <v>0.53801559323721626</v>
      </c>
      <c r="AA43" s="11">
        <f>'OddsRatio_working_3-way'!X43^(1/3)*COS(('OddsRatio_working_3-way'!Y43+2*PI())/3)</f>
        <v>-0.35625327750292946</v>
      </c>
      <c r="AB43" s="11">
        <f>'OddsRatio_working_3-way'!X43^(1/3)*COS(('OddsRatio_working_3-way'!Y43+4*PI())/3)</f>
        <v>-0.18176231573428697</v>
      </c>
      <c r="AC43" s="11">
        <f>'OddsRatio_working_3-way'!X43^(1/3)*SIN('OddsRatio_working_3-way'!Y43/3)</f>
        <v>0.10074240374828258</v>
      </c>
      <c r="AD43" s="11">
        <f>'OddsRatio_working_3-way'!X43^(1/3)*SIN(('OddsRatio_working_3-way'!Y43+2*PI())/3)</f>
        <v>0.41556396950144325</v>
      </c>
      <c r="AE43" s="11">
        <f>'OddsRatio_working_3-way'!X43^(1/3)*SIN(('OddsRatio_working_3-way'!Y43+4*PI())/3)</f>
        <v>-0.51630637324972573</v>
      </c>
      <c r="AF43" s="11">
        <f>-'OddsRatio_working_3-way'!U43/(3*'OddsRatio_working_3-way'!X43^(1/3))*COS(('OddsRatio_working_3-way'!Y43)/3)</f>
        <v>0.53801559323721615</v>
      </c>
      <c r="AG43" s="11">
        <f>-'OddsRatio_working_3-way'!U43/(3*'OddsRatio_working_3-way'!X43^(1/3))*COS(('OddsRatio_working_3-way'!Y43+2*PI())/3)</f>
        <v>-0.35625327750292934</v>
      </c>
      <c r="AH43" s="11">
        <f>-'OddsRatio_working_3-way'!U43/(3*'OddsRatio_working_3-way'!X43^(1/3))*COS(('OddsRatio_working_3-way'!Y43+4*PI())/3)</f>
        <v>-0.18176231573428694</v>
      </c>
      <c r="AI43" s="11">
        <f>'OddsRatio_working_3-way'!U43/(3*'OddsRatio_working_3-way'!X43^(1/3))*SIN(('OddsRatio_working_3-way'!Y43)/3)</f>
        <v>-0.10074240374828257</v>
      </c>
      <c r="AJ43" s="11">
        <f>'OddsRatio_working_3-way'!U43/(3*'OddsRatio_working_3-way'!X43^(1/3))*SIN(('OddsRatio_working_3-way'!Y43+2*PI())/3)</f>
        <v>-0.4155639695014432</v>
      </c>
      <c r="AK43" s="11">
        <f>'OddsRatio_working_3-way'!U43/(3*'OddsRatio_working_3-way'!X43^(1/3))*SIN(('OddsRatio_working_3-way'!Y43+4*PI())/3)</f>
        <v>0.51630637324972561</v>
      </c>
      <c r="AL43" s="11">
        <f>'OddsRatio_working_3-way'!Z43+'OddsRatio_working_3-way'!AF43</f>
        <v>1.0760311864744323</v>
      </c>
      <c r="AM43" s="11">
        <f>'OddsRatio_working_3-way'!AA43+'OddsRatio_working_3-way'!AG43</f>
        <v>-0.7125065550058588</v>
      </c>
      <c r="AN43" s="11">
        <f>'OddsRatio_working_3-way'!AB43+'OddsRatio_working_3-way'!AH43</f>
        <v>-0.36352463146857394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1.0760311864744323</v>
      </c>
      <c r="AS43" s="11">
        <f>IF(('OddsRatio_working_3-way'!X43=0),IF(Q43&gt;0,-Q43^(1/3),(-Q43)^(1/3)),'OddsRatio_working_3-way'!AM43-'OddsRatio_working_3-way'!R43/3)</f>
        <v>-0.7125065550058588</v>
      </c>
      <c r="AT43" s="11">
        <f>IF(('OddsRatio_working_3-way'!X43=0),IF(Q43&gt;0,-Q43^(1/3),(-Q43)^(1/3)),'OddsRatio_working_3-way'!AN43-'OddsRatio_working_3-way'!R43/3)</f>
        <v>-0.36352463146857394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6.17</v>
      </c>
      <c r="B44" s="4">
        <f>IF('True_Odds_Calculator_3-way'!B45="","",'True_Odds_Calculator_3-way'!B45)</f>
        <v>4.17</v>
      </c>
      <c r="C44" s="4">
        <f>IF('True_Odds_Calculator_3-way'!C45="","",'True_Odds_Calculator_3-way'!C45)</f>
        <v>1.54</v>
      </c>
      <c r="D44" s="9">
        <f t="shared" si="13"/>
        <v>0.1496004396111161</v>
      </c>
      <c r="E44" s="9">
        <f t="shared" si="14"/>
        <v>0.22294306375330686</v>
      </c>
      <c r="F44" s="9">
        <f t="shared" si="15"/>
        <v>0.62745649663557734</v>
      </c>
      <c r="G44" s="9">
        <f t="shared" si="16"/>
        <v>1.0995110900915088</v>
      </c>
      <c r="H44" s="9">
        <f t="shared" si="17"/>
        <v>6.6844723357731013</v>
      </c>
      <c r="I44" s="9">
        <f t="shared" si="18"/>
        <v>4.4854501555900832</v>
      </c>
      <c r="J44" s="9">
        <f t="shared" si="19"/>
        <v>1.5937359886494147</v>
      </c>
      <c r="K44" s="11">
        <f t="shared" si="20"/>
        <v>0.16207455429497569</v>
      </c>
      <c r="L44" s="11">
        <f t="shared" si="21"/>
        <v>0.23980815347721823</v>
      </c>
      <c r="M44" s="11">
        <f t="shared" si="22"/>
        <v>0.64935064935064934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-0.22335805817027354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0.22411505218776423</v>
      </c>
      <c r="Q44" s="11">
        <f>2*'OddsRatio_working_3-way'!K44*'OddsRatio_working_3-way'!L44*'OddsRatio_working_3-way'!M44</f>
        <v>5.04763631053523E-2</v>
      </c>
      <c r="R44" s="11">
        <f t="shared" si="23"/>
        <v>0</v>
      </c>
      <c r="S44" s="11">
        <f t="shared" si="24"/>
        <v>-1.0033891502446426</v>
      </c>
      <c r="T44" s="11">
        <f t="shared" si="25"/>
        <v>-0.22598854735239696</v>
      </c>
      <c r="U44" s="11">
        <f>'OddsRatio_working_3-way'!S44-'OddsRatio_working_3-way'!R44^2/3</f>
        <v>-1.0033891502446426</v>
      </c>
      <c r="V44" s="11">
        <f>'OddsRatio_working_3-way'!S44*'OddsRatio_working_3-way'!R44/3-2*'OddsRatio_working_3-way'!R44^3/27-'OddsRatio_working_3-way'!T44</f>
        <v>0.22598854735239696</v>
      </c>
      <c r="W44" s="11">
        <f>'OddsRatio_working_3-way'!V44^2+4*'OddsRatio_working_3-way'!U44^3/27</f>
        <v>-9.8588724418294166E-2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0.19342928162040302</v>
      </c>
      <c r="Y44" s="11">
        <f>IF('OddsRatio_working_3-way'!W44&gt;=0,IF('OddsRatio_working_3-way'!V44+SQRT('OddsRatio_working_3-way'!W44)&gt;0,0,PI()),ACOS('OddsRatio_working_3-way'!V44/(2*'OddsRatio_working_3-way'!X44)))</f>
        <v>0.94694762043494296</v>
      </c>
      <c r="Z44" s="11">
        <f>'OddsRatio_working_3-way'!X44^(1/3)*COS('OddsRatio_working_3-way'!Y44/3)</f>
        <v>0.54975554504575441</v>
      </c>
      <c r="AA44" s="11">
        <f>'OddsRatio_working_3-way'!X44^(1/3)*COS(('OddsRatio_working_3-way'!Y44+2*PI())/3)</f>
        <v>-0.43035741131762356</v>
      </c>
      <c r="AB44" s="11">
        <f>'OddsRatio_working_3-way'!X44^(1/3)*COS(('OddsRatio_working_3-way'!Y44+4*PI())/3)</f>
        <v>-0.11939813372813117</v>
      </c>
      <c r="AC44" s="11">
        <f>'OddsRatio_working_3-way'!X44^(1/3)*SIN('OddsRatio_working_3-way'!Y44/3)</f>
        <v>0.17953242262330521</v>
      </c>
      <c r="AD44" s="11">
        <f>'OddsRatio_working_3-way'!X44^(1/3)*SIN(('OddsRatio_working_3-way'!Y44+2*PI())/3)</f>
        <v>0.38633605656933095</v>
      </c>
      <c r="AE44" s="11">
        <f>'OddsRatio_working_3-way'!X44^(1/3)*SIN(('OddsRatio_working_3-way'!Y44+4*PI())/3)</f>
        <v>-0.56586847919263616</v>
      </c>
      <c r="AF44" s="11">
        <f>-'OddsRatio_working_3-way'!U44/(3*'OddsRatio_working_3-way'!X44^(1/3))*COS(('OddsRatio_working_3-way'!Y44)/3)</f>
        <v>0.54975554504575441</v>
      </c>
      <c r="AG44" s="11">
        <f>-'OddsRatio_working_3-way'!U44/(3*'OddsRatio_working_3-way'!X44^(1/3))*COS(('OddsRatio_working_3-way'!Y44+2*PI())/3)</f>
        <v>-0.43035741131762356</v>
      </c>
      <c r="AH44" s="11">
        <f>-'OddsRatio_working_3-way'!U44/(3*'OddsRatio_working_3-way'!X44^(1/3))*COS(('OddsRatio_working_3-way'!Y44+4*PI())/3)</f>
        <v>-0.11939813372813117</v>
      </c>
      <c r="AI44" s="11">
        <f>'OddsRatio_working_3-way'!U44/(3*'OddsRatio_working_3-way'!X44^(1/3))*SIN(('OddsRatio_working_3-way'!Y44)/3)</f>
        <v>-0.17953242262330521</v>
      </c>
      <c r="AJ44" s="11">
        <f>'OddsRatio_working_3-way'!U44/(3*'OddsRatio_working_3-way'!X44^(1/3))*SIN(('OddsRatio_working_3-way'!Y44+2*PI())/3)</f>
        <v>-0.38633605656933095</v>
      </c>
      <c r="AK44" s="11">
        <f>'OddsRatio_working_3-way'!U44/(3*'OddsRatio_working_3-way'!X44^(1/3))*SIN(('OddsRatio_working_3-way'!Y44+4*PI())/3)</f>
        <v>0.56586847919263616</v>
      </c>
      <c r="AL44" s="11">
        <f>'OddsRatio_working_3-way'!Z44+'OddsRatio_working_3-way'!AF44</f>
        <v>1.0995110900915088</v>
      </c>
      <c r="AM44" s="11">
        <f>'OddsRatio_working_3-way'!AA44+'OddsRatio_working_3-way'!AG44</f>
        <v>-0.86071482263524712</v>
      </c>
      <c r="AN44" s="11">
        <f>'OddsRatio_working_3-way'!AB44+'OddsRatio_working_3-way'!AH44</f>
        <v>-0.23879626745626234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1.0995110900915088</v>
      </c>
      <c r="AS44" s="11">
        <f>IF(('OddsRatio_working_3-way'!X44=0),IF(Q44&gt;0,-Q44^(1/3),(-Q44)^(1/3)),'OddsRatio_working_3-way'!AM44-'OddsRatio_working_3-way'!R44/3)</f>
        <v>-0.86071482263524712</v>
      </c>
      <c r="AT44" s="11">
        <f>IF(('OddsRatio_working_3-way'!X44=0),IF(Q44&gt;0,-Q44^(1/3),(-Q44)^(1/3)),'OddsRatio_working_3-way'!AN44-'OddsRatio_working_3-way'!R44/3)</f>
        <v>-0.23879626745626234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1.9</v>
      </c>
      <c r="B45" s="4">
        <f>IF('True_Odds_Calculator_3-way'!B46="","",'True_Odds_Calculator_3-way'!B46)</f>
        <v>3.7</v>
      </c>
      <c r="C45" s="4">
        <f>IF('True_Odds_Calculator_3-way'!C46="","",'True_Odds_Calculator_3-way'!C46)</f>
        <v>3.99</v>
      </c>
      <c r="D45" s="9">
        <f t="shared" si="13"/>
        <v>0.50753689644852329</v>
      </c>
      <c r="E45" s="9">
        <f t="shared" si="14"/>
        <v>0.25569559947988452</v>
      </c>
      <c r="F45" s="9">
        <f t="shared" si="15"/>
        <v>0.23676750407159242</v>
      </c>
      <c r="G45" s="9">
        <f t="shared" si="16"/>
        <v>1.0781112269811213</v>
      </c>
      <c r="H45" s="9">
        <f t="shared" si="17"/>
        <v>1.9703001042830086</v>
      </c>
      <c r="I45" s="9">
        <f t="shared" si="18"/>
        <v>3.9109003128490274</v>
      </c>
      <c r="J45" s="9">
        <f t="shared" si="19"/>
        <v>4.2235525686735524</v>
      </c>
      <c r="K45" s="11">
        <f t="shared" si="20"/>
        <v>0.52631578947368418</v>
      </c>
      <c r="L45" s="11">
        <f t="shared" si="21"/>
        <v>0.27027027027027023</v>
      </c>
      <c r="M45" s="11">
        <f t="shared" si="22"/>
        <v>0.25062656641604009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-0.25902950833698746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0.23494012413679999</v>
      </c>
      <c r="Q45" s="11">
        <f>2*'OddsRatio_working_3-way'!K45*'OddsRatio_working_3-way'!L45*'OddsRatio_working_3-way'!M45</f>
        <v>7.1302010360182091E-2</v>
      </c>
      <c r="R45" s="11">
        <f t="shared" si="23"/>
        <v>0</v>
      </c>
      <c r="S45" s="11">
        <f t="shared" si="24"/>
        <v>-0.90700139009317771</v>
      </c>
      <c r="T45" s="11">
        <f t="shared" si="25"/>
        <v>-0.27526597574906758</v>
      </c>
      <c r="U45" s="11">
        <f>'OddsRatio_working_3-way'!S45-'OddsRatio_working_3-way'!R45^2/3</f>
        <v>-0.90700139009317771</v>
      </c>
      <c r="V45" s="11">
        <f>'OddsRatio_working_3-way'!S45*'OddsRatio_working_3-way'!R45/3-2*'OddsRatio_working_3-way'!R45^3/27-'OddsRatio_working_3-way'!T45</f>
        <v>0.27526597574906758</v>
      </c>
      <c r="W45" s="11">
        <f>'OddsRatio_working_3-way'!V45^2+4*'OddsRatio_working_3-way'!U45^3/27</f>
        <v>-3.4768801658846396E-2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0.16623790111157916</v>
      </c>
      <c r="Y45" s="11">
        <f>IF('OddsRatio_working_3-way'!W45&gt;=0,IF('OddsRatio_working_3-way'!V45+SQRT('OddsRatio_working_3-way'!W45)&gt;0,0,PI()),ACOS('OddsRatio_working_3-way'!V45/(2*'OddsRatio_working_3-way'!X45)))</f>
        <v>0.59539354569036174</v>
      </c>
      <c r="Z45" s="11">
        <f>'OddsRatio_working_3-way'!X45^(1/3)*COS('OddsRatio_working_3-way'!Y45/3)</f>
        <v>0.53905561349056075</v>
      </c>
      <c r="AA45" s="11">
        <f>'OddsRatio_working_3-way'!X45^(1/3)*COS(('OddsRatio_working_3-way'!Y45+2*PI())/3)</f>
        <v>-0.36341407675602688</v>
      </c>
      <c r="AB45" s="11">
        <f>'OddsRatio_working_3-way'!X45^(1/3)*COS(('OddsRatio_working_3-way'!Y45+4*PI())/3)</f>
        <v>-0.17564153673453384</v>
      </c>
      <c r="AC45" s="11">
        <f>'OddsRatio_working_3-way'!X45^(1/3)*SIN('OddsRatio_working_3-way'!Y45/3)</f>
        <v>0.10841052652782875</v>
      </c>
      <c r="AD45" s="11">
        <f>'OddsRatio_working_3-way'!X45^(1/3)*SIN(('OddsRatio_working_3-way'!Y45+2*PI())/3)</f>
        <v>0.41263059207151687</v>
      </c>
      <c r="AE45" s="11">
        <f>'OddsRatio_working_3-way'!X45^(1/3)*SIN(('OddsRatio_working_3-way'!Y45+4*PI())/3)</f>
        <v>-0.52104111859934565</v>
      </c>
      <c r="AF45" s="11">
        <f>-'OddsRatio_working_3-way'!U45/(3*'OddsRatio_working_3-way'!X45^(1/3))*COS(('OddsRatio_working_3-way'!Y45)/3)</f>
        <v>0.53905561349056064</v>
      </c>
      <c r="AG45" s="11">
        <f>-'OddsRatio_working_3-way'!U45/(3*'OddsRatio_working_3-way'!X45^(1/3))*COS(('OddsRatio_working_3-way'!Y45+2*PI())/3)</f>
        <v>-0.36341407675602683</v>
      </c>
      <c r="AH45" s="11">
        <f>-'OddsRatio_working_3-way'!U45/(3*'OddsRatio_working_3-way'!X45^(1/3))*COS(('OddsRatio_working_3-way'!Y45+4*PI())/3)</f>
        <v>-0.17564153673453381</v>
      </c>
      <c r="AI45" s="11">
        <f>'OddsRatio_working_3-way'!U45/(3*'OddsRatio_working_3-way'!X45^(1/3))*SIN(('OddsRatio_working_3-way'!Y45)/3)</f>
        <v>-0.10841052652782872</v>
      </c>
      <c r="AJ45" s="11">
        <f>'OddsRatio_working_3-way'!U45/(3*'OddsRatio_working_3-way'!X45^(1/3))*SIN(('OddsRatio_working_3-way'!Y45+2*PI())/3)</f>
        <v>-0.41263059207151681</v>
      </c>
      <c r="AK45" s="11">
        <f>'OddsRatio_working_3-way'!U45/(3*'OddsRatio_working_3-way'!X45^(1/3))*SIN(('OddsRatio_working_3-way'!Y45+4*PI())/3)</f>
        <v>0.52104111859934554</v>
      </c>
      <c r="AL45" s="11">
        <f>'OddsRatio_working_3-way'!Z45+'OddsRatio_working_3-way'!AF45</f>
        <v>1.0781112269811213</v>
      </c>
      <c r="AM45" s="11">
        <f>'OddsRatio_working_3-way'!AA45+'OddsRatio_working_3-way'!AG45</f>
        <v>-0.72682815351205377</v>
      </c>
      <c r="AN45" s="11">
        <f>'OddsRatio_working_3-way'!AB45+'OddsRatio_working_3-way'!AH45</f>
        <v>-0.35128307346906762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1.0781112269811213</v>
      </c>
      <c r="AS45" s="11">
        <f>IF(('OddsRatio_working_3-way'!X45=0),IF(Q45&gt;0,-Q45^(1/3),(-Q45)^(1/3)),'OddsRatio_working_3-way'!AM45-'OddsRatio_working_3-way'!R45/3)</f>
        <v>-0.72682815351205377</v>
      </c>
      <c r="AT45" s="11">
        <f>IF(('OddsRatio_working_3-way'!X45=0),IF(Q45&gt;0,-Q45^(1/3),(-Q45)^(1/3)),'OddsRatio_working_3-way'!AN45-'OddsRatio_working_3-way'!R45/3)</f>
        <v>-0.35128307346906762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5.62</v>
      </c>
      <c r="B46" s="4">
        <f>IF('True_Odds_Calculator_3-way'!B47="","",'True_Odds_Calculator_3-way'!B47)</f>
        <v>3.71</v>
      </c>
      <c r="C46" s="4">
        <f>IF('True_Odds_Calculator_3-way'!C47="","",'True_Odds_Calculator_3-way'!C47)</f>
        <v>1.66</v>
      </c>
      <c r="D46" s="9">
        <f t="shared" si="13"/>
        <v>0.1656317996261765</v>
      </c>
      <c r="E46" s="9">
        <f t="shared" si="14"/>
        <v>0.25285152435769193</v>
      </c>
      <c r="F46" s="9">
        <f t="shared" si="15"/>
        <v>0.58151667601613133</v>
      </c>
      <c r="G46" s="9">
        <f t="shared" si="16"/>
        <v>1.0903653644873499</v>
      </c>
      <c r="H46" s="9">
        <f t="shared" si="17"/>
        <v>6.0374879839315572</v>
      </c>
      <c r="I46" s="9">
        <f t="shared" si="18"/>
        <v>3.9548901377607191</v>
      </c>
      <c r="J46" s="9">
        <f t="shared" si="19"/>
        <v>1.7196411405616507</v>
      </c>
      <c r="K46" s="11">
        <f t="shared" si="20"/>
        <v>0.17793594306049823</v>
      </c>
      <c r="L46" s="11">
        <f t="shared" si="21"/>
        <v>0.26954177897574122</v>
      </c>
      <c r="M46" s="11">
        <f t="shared" si="22"/>
        <v>0.60240963855421692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-0.23874643137108953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0.23084924902630155</v>
      </c>
      <c r="Q46" s="11">
        <f>2*'OddsRatio_working_3-way'!K46*'OddsRatio_working_3-way'!L46*'OddsRatio_working_3-way'!M46</f>
        <v>5.7784542935244446E-2</v>
      </c>
      <c r="R46" s="11">
        <f t="shared" si="23"/>
        <v>0</v>
      </c>
      <c r="S46" s="11">
        <f t="shared" si="24"/>
        <v>-0.96692230204474472</v>
      </c>
      <c r="T46" s="11">
        <f t="shared" si="25"/>
        <v>-0.24203311690732035</v>
      </c>
      <c r="U46" s="11">
        <f>'OddsRatio_working_3-way'!S46-'OddsRatio_working_3-way'!R46^2/3</f>
        <v>-0.96692230204474472</v>
      </c>
      <c r="V46" s="11">
        <f>'OddsRatio_working_3-way'!S46*'OddsRatio_working_3-way'!R46/3-2*'OddsRatio_working_3-way'!R46^3/27-'OddsRatio_working_3-way'!T46</f>
        <v>0.24203311690732035</v>
      </c>
      <c r="W46" s="11">
        <f>'OddsRatio_working_3-way'!V46^2+4*'OddsRatio_working_3-way'!U46^3/27</f>
        <v>-7.5347839505748471E-2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0.18298078395395859</v>
      </c>
      <c r="Y46" s="11">
        <f>IF('OddsRatio_working_3-way'!W46&gt;=0,IF('OddsRatio_working_3-way'!V46+SQRT('OddsRatio_working_3-way'!W46)&gt;0,0,PI()),ACOS('OddsRatio_working_3-way'!V46/(2*'OddsRatio_working_3-way'!X46)))</f>
        <v>0.84816302357889406</v>
      </c>
      <c r="Z46" s="11">
        <f>'OddsRatio_working_3-way'!X46^(1/3)*COS('OddsRatio_working_3-way'!Y46/3)</f>
        <v>0.54518268224367483</v>
      </c>
      <c r="AA46" s="11">
        <f>'OddsRatio_working_3-way'!X46^(1/3)*COS(('OddsRatio_working_3-way'!Y46+2*PI())/3)</f>
        <v>-0.40974985433695055</v>
      </c>
      <c r="AB46" s="11">
        <f>'OddsRatio_working_3-way'!X46^(1/3)*COS(('OddsRatio_working_3-way'!Y46+4*PI())/3)</f>
        <v>-0.1354328279067244</v>
      </c>
      <c r="AC46" s="11">
        <f>'OddsRatio_working_3-way'!X46^(1/3)*SIN('OddsRatio_working_3-way'!Y46/3)</f>
        <v>0.15837700905278884</v>
      </c>
      <c r="AD46" s="11">
        <f>'OddsRatio_working_3-way'!X46^(1/3)*SIN(('OddsRatio_working_3-way'!Y46+2*PI())/3)</f>
        <v>0.39295354799996735</v>
      </c>
      <c r="AE46" s="11">
        <f>'OddsRatio_working_3-way'!X46^(1/3)*SIN(('OddsRatio_working_3-way'!Y46+4*PI())/3)</f>
        <v>-0.55133055705275624</v>
      </c>
      <c r="AF46" s="11">
        <f>-'OddsRatio_working_3-way'!U46/(3*'OddsRatio_working_3-way'!X46^(1/3))*COS(('OddsRatio_working_3-way'!Y46)/3)</f>
        <v>0.54518268224367494</v>
      </c>
      <c r="AG46" s="11">
        <f>-'OddsRatio_working_3-way'!U46/(3*'OddsRatio_working_3-way'!X46^(1/3))*COS(('OddsRatio_working_3-way'!Y46+2*PI())/3)</f>
        <v>-0.40974985433695066</v>
      </c>
      <c r="AH46" s="11">
        <f>-'OddsRatio_working_3-way'!U46/(3*'OddsRatio_working_3-way'!X46^(1/3))*COS(('OddsRatio_working_3-way'!Y46+4*PI())/3)</f>
        <v>-0.13543282790672442</v>
      </c>
      <c r="AI46" s="11">
        <f>'OddsRatio_working_3-way'!U46/(3*'OddsRatio_working_3-way'!X46^(1/3))*SIN(('OddsRatio_working_3-way'!Y46)/3)</f>
        <v>-0.15837700905278887</v>
      </c>
      <c r="AJ46" s="11">
        <f>'OddsRatio_working_3-way'!U46/(3*'OddsRatio_working_3-way'!X46^(1/3))*SIN(('OddsRatio_working_3-way'!Y46+2*PI())/3)</f>
        <v>-0.39295354799996746</v>
      </c>
      <c r="AK46" s="11">
        <f>'OddsRatio_working_3-way'!U46/(3*'OddsRatio_working_3-way'!X46^(1/3))*SIN(('OddsRatio_working_3-way'!Y46+4*PI())/3)</f>
        <v>0.55133055705275635</v>
      </c>
      <c r="AL46" s="11">
        <f>'OddsRatio_working_3-way'!Z46+'OddsRatio_working_3-way'!AF46</f>
        <v>1.0903653644873499</v>
      </c>
      <c r="AM46" s="11">
        <f>'OddsRatio_working_3-way'!AA46+'OddsRatio_working_3-way'!AG46</f>
        <v>-0.81949970867390121</v>
      </c>
      <c r="AN46" s="11">
        <f>'OddsRatio_working_3-way'!AB46+'OddsRatio_working_3-way'!AH46</f>
        <v>-0.27086565581344879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1.0903653644873499</v>
      </c>
      <c r="AS46" s="11">
        <f>IF(('OddsRatio_working_3-way'!X46=0),IF(Q46&gt;0,-Q46^(1/3),(-Q46)^(1/3)),'OddsRatio_working_3-way'!AM46-'OddsRatio_working_3-way'!R46/3)</f>
        <v>-0.81949970867390121</v>
      </c>
      <c r="AT46" s="11">
        <f>IF(('OddsRatio_working_3-way'!X46=0),IF(Q46&gt;0,-Q46^(1/3),(-Q46)^(1/3)),'OddsRatio_working_3-way'!AN46-'OddsRatio_working_3-way'!R46/3)</f>
        <v>-0.27086565581344879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3.34</v>
      </c>
      <c r="B47" s="4">
        <f>IF('True_Odds_Calculator_3-way'!B48="","",'True_Odds_Calculator_3-way'!B48)</f>
        <v>3.43</v>
      </c>
      <c r="C47" s="4">
        <f>IF('True_Odds_Calculator_3-way'!C48="","",'True_Odds_Calculator_3-way'!C48)</f>
        <v>2.2000000000000002</v>
      </c>
      <c r="D47" s="9">
        <f t="shared" si="13"/>
        <v>0.2850901201155554</v>
      </c>
      <c r="E47" s="9">
        <f t="shared" si="14"/>
        <v>0.27746090689924874</v>
      </c>
      <c r="F47" s="9">
        <f t="shared" si="15"/>
        <v>0.43744897298519586</v>
      </c>
      <c r="G47" s="9">
        <f t="shared" si="16"/>
        <v>1.0716507557744377</v>
      </c>
      <c r="H47" s="9">
        <f t="shared" si="17"/>
        <v>3.5076627685121835</v>
      </c>
      <c r="I47" s="9">
        <f t="shared" si="18"/>
        <v>3.6041113365318842</v>
      </c>
      <c r="J47" s="9">
        <f t="shared" si="19"/>
        <v>2.2859809069293253</v>
      </c>
      <c r="K47" s="11">
        <f t="shared" si="20"/>
        <v>0.29940119760479045</v>
      </c>
      <c r="L47" s="11">
        <f t="shared" si="21"/>
        <v>0.29154518950437314</v>
      </c>
      <c r="M47" s="11">
        <f t="shared" si="22"/>
        <v>0.45454545454545453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-0.27073232279146986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0.23687054727015622</v>
      </c>
      <c r="Q47" s="11">
        <f>2*'OddsRatio_working_3-way'!K47*'OddsRatio_working_3-way'!L47*'OddsRatio_working_3-way'!M47</f>
        <v>7.9353617175931715E-2</v>
      </c>
      <c r="R47" s="11">
        <f t="shared" si="23"/>
        <v>0</v>
      </c>
      <c r="S47" s="11">
        <f t="shared" si="24"/>
        <v>-0.8749252576413068</v>
      </c>
      <c r="T47" s="11">
        <f t="shared" si="25"/>
        <v>-0.29310728899206251</v>
      </c>
      <c r="U47" s="11">
        <f>'OddsRatio_working_3-way'!S47-'OddsRatio_working_3-way'!R47^2/3</f>
        <v>-0.8749252576413068</v>
      </c>
      <c r="V47" s="11">
        <f>'OddsRatio_working_3-way'!S47*'OddsRatio_working_3-way'!R47/3-2*'OddsRatio_working_3-way'!R47^3/27-'OddsRatio_working_3-way'!T47</f>
        <v>0.29310728899206251</v>
      </c>
      <c r="W47" s="11">
        <f>'OddsRatio_working_3-way'!V47^2+4*'OddsRatio_working_3-way'!U47^3/27</f>
        <v>-1.3310371333621618E-2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0.1574978207737317</v>
      </c>
      <c r="Y47" s="11">
        <f>IF('OddsRatio_working_3-way'!W47&gt;=0,IF('OddsRatio_working_3-way'!V47+SQRT('OddsRatio_working_3-way'!W47)&gt;0,0,PI()),ACOS('OddsRatio_working_3-way'!V47/(2*'OddsRatio_working_3-way'!X47)))</f>
        <v>0.37498748693116624</v>
      </c>
      <c r="Z47" s="11">
        <f>'OddsRatio_working_3-way'!X47^(1/3)*COS('OddsRatio_working_3-way'!Y47/3)</f>
        <v>0.53582537788721885</v>
      </c>
      <c r="AA47" s="11">
        <f>'OddsRatio_working_3-way'!X47^(1/3)*COS(('OddsRatio_working_3-way'!Y47+2*PI())/3)</f>
        <v>-0.32621953004601428</v>
      </c>
      <c r="AB47" s="11">
        <f>'OddsRatio_working_3-way'!X47^(1/3)*COS(('OddsRatio_working_3-way'!Y47+4*PI())/3)</f>
        <v>-0.2096058478412044</v>
      </c>
      <c r="AC47" s="11">
        <f>'OddsRatio_working_3-way'!X47^(1/3)*SIN('OddsRatio_working_3-way'!Y47/3)</f>
        <v>6.7326940812140398E-2</v>
      </c>
      <c r="AD47" s="11">
        <f>'OddsRatio_working_3-way'!X47^(1/3)*SIN(('OddsRatio_working_3-way'!Y47+2*PI())/3)</f>
        <v>0.4303749188366579</v>
      </c>
      <c r="AE47" s="11">
        <f>'OddsRatio_working_3-way'!X47^(1/3)*SIN(('OddsRatio_working_3-way'!Y47+4*PI())/3)</f>
        <v>-0.49770185964879826</v>
      </c>
      <c r="AF47" s="11">
        <f>-'OddsRatio_working_3-way'!U47/(3*'OddsRatio_working_3-way'!X47^(1/3))*COS(('OddsRatio_working_3-way'!Y47)/3)</f>
        <v>0.53582537788721885</v>
      </c>
      <c r="AG47" s="11">
        <f>-'OddsRatio_working_3-way'!U47/(3*'OddsRatio_working_3-way'!X47^(1/3))*COS(('OddsRatio_working_3-way'!Y47+2*PI())/3)</f>
        <v>-0.32621953004601428</v>
      </c>
      <c r="AH47" s="11">
        <f>-'OddsRatio_working_3-way'!U47/(3*'OddsRatio_working_3-way'!X47^(1/3))*COS(('OddsRatio_working_3-way'!Y47+4*PI())/3)</f>
        <v>-0.2096058478412044</v>
      </c>
      <c r="AI47" s="11">
        <f>'OddsRatio_working_3-way'!U47/(3*'OddsRatio_working_3-way'!X47^(1/3))*SIN(('OddsRatio_working_3-way'!Y47)/3)</f>
        <v>-6.7326940812140398E-2</v>
      </c>
      <c r="AJ47" s="11">
        <f>'OddsRatio_working_3-way'!U47/(3*'OddsRatio_working_3-way'!X47^(1/3))*SIN(('OddsRatio_working_3-way'!Y47+2*PI())/3)</f>
        <v>-0.4303749188366579</v>
      </c>
      <c r="AK47" s="11">
        <f>'OddsRatio_working_3-way'!U47/(3*'OddsRatio_working_3-way'!X47^(1/3))*SIN(('OddsRatio_working_3-way'!Y47+4*PI())/3)</f>
        <v>0.49770185964879826</v>
      </c>
      <c r="AL47" s="11">
        <f>'OddsRatio_working_3-way'!Z47+'OddsRatio_working_3-way'!AF47</f>
        <v>1.0716507557744377</v>
      </c>
      <c r="AM47" s="11">
        <f>'OddsRatio_working_3-way'!AA47+'OddsRatio_working_3-way'!AG47</f>
        <v>-0.65243906009202857</v>
      </c>
      <c r="AN47" s="11">
        <f>'OddsRatio_working_3-way'!AB47+'OddsRatio_working_3-way'!AH47</f>
        <v>-0.41921169568240879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1.0716507557744377</v>
      </c>
      <c r="AS47" s="11">
        <f>IF(('OddsRatio_working_3-way'!X47=0),IF(Q47&gt;0,-Q47^(1/3),(-Q47)^(1/3)),'OddsRatio_working_3-way'!AM47-'OddsRatio_working_3-way'!R47/3)</f>
        <v>-0.65243906009202857</v>
      </c>
      <c r="AT47" s="11">
        <f>IF(('OddsRatio_working_3-way'!X47=0),IF(Q47&gt;0,-Q47^(1/3),(-Q47)^(1/3)),'OddsRatio_working_3-way'!AN47-'OddsRatio_working_3-way'!R47/3)</f>
        <v>-0.41921169568240879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2.71</v>
      </c>
      <c r="B48" s="4">
        <f>IF('True_Odds_Calculator_3-way'!B49="","",'True_Odds_Calculator_3-way'!B49)</f>
        <v>3.19</v>
      </c>
      <c r="C48" s="4">
        <f>IF('True_Odds_Calculator_3-way'!C49="","",'True_Odds_Calculator_3-way'!C49)</f>
        <v>2.77</v>
      </c>
      <c r="D48" s="9">
        <f t="shared" si="13"/>
        <v>0.35406354549902813</v>
      </c>
      <c r="E48" s="9">
        <f t="shared" si="14"/>
        <v>0.29971971644986056</v>
      </c>
      <c r="F48" s="9">
        <f t="shared" si="15"/>
        <v>0.34621673805111147</v>
      </c>
      <c r="G48" s="9">
        <f t="shared" si="16"/>
        <v>1.0668723777672047</v>
      </c>
      <c r="H48" s="9">
        <f t="shared" si="17"/>
        <v>2.8243517659819202</v>
      </c>
      <c r="I48" s="9">
        <f t="shared" si="18"/>
        <v>3.336450507310178</v>
      </c>
      <c r="J48" s="9">
        <f t="shared" si="19"/>
        <v>2.8883641086479517</v>
      </c>
      <c r="K48" s="11">
        <f t="shared" si="20"/>
        <v>0.36900369003690037</v>
      </c>
      <c r="L48" s="11">
        <f t="shared" si="21"/>
        <v>0.31347962382445144</v>
      </c>
      <c r="M48" s="11">
        <f t="shared" si="22"/>
        <v>0.36101083032490977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-0.27680488397971592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0.23677907297276291</v>
      </c>
      <c r="Q48" s="11">
        <f>2*'OddsRatio_working_3-way'!K48*'OddsRatio_working_3-way'!L48*'OddsRatio_working_3-way'!M48</f>
        <v>8.3519955193214451E-2</v>
      </c>
      <c r="R48" s="11">
        <f t="shared" si="23"/>
        <v>0</v>
      </c>
      <c r="S48" s="11">
        <f t="shared" si="24"/>
        <v>-0.85540063299646807</v>
      </c>
      <c r="T48" s="11">
        <f t="shared" si="25"/>
        <v>-0.30172861834090592</v>
      </c>
      <c r="U48" s="11">
        <f>'OddsRatio_working_3-way'!S48-'OddsRatio_working_3-way'!R48^2/3</f>
        <v>-0.85540063299646807</v>
      </c>
      <c r="V48" s="11">
        <f>'OddsRatio_working_3-way'!S48*'OddsRatio_working_3-way'!R48/3-2*'OddsRatio_working_3-way'!R48^3/27-'OddsRatio_working_3-way'!T48</f>
        <v>0.30172861834090592</v>
      </c>
      <c r="W48" s="11">
        <f>'OddsRatio_working_3-way'!V48^2+4*'OddsRatio_working_3-way'!U48^3/27</f>
        <v>-1.686567536750172E-3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0.15225531736417472</v>
      </c>
      <c r="Y48" s="11">
        <f>IF('OddsRatio_working_3-way'!W48&gt;=0,IF('OddsRatio_working_3-way'!V48+SQRT('OddsRatio_working_3-way'!W48)&gt;0,0,PI()),ACOS('OddsRatio_working_3-way'!V48/(2*'OddsRatio_working_3-way'!X48)))</f>
        <v>0.13527726257194717</v>
      </c>
      <c r="Z48" s="11">
        <f>'OddsRatio_working_3-way'!X48^(1/3)*COS('OddsRatio_working_3-way'!Y48/3)</f>
        <v>0.53343618888360245</v>
      </c>
      <c r="AA48" s="11">
        <f>'OddsRatio_working_3-way'!X48^(1/3)*COS(('OddsRatio_working_3-way'!Y48+2*PI())/3)</f>
        <v>-0.28756353857523997</v>
      </c>
      <c r="AB48" s="11">
        <f>'OddsRatio_working_3-way'!X48^(1/3)*COS(('OddsRatio_working_3-way'!Y48+4*PI())/3)</f>
        <v>-0.24587265030836258</v>
      </c>
      <c r="AC48" s="11">
        <f>'OddsRatio_working_3-way'!X48^(1/3)*SIN('OddsRatio_working_3-way'!Y48/3)</f>
        <v>2.4070245563636516E-2</v>
      </c>
      <c r="AD48" s="11">
        <f>'OddsRatio_working_3-way'!X48^(1/3)*SIN(('OddsRatio_working_3-way'!Y48+2*PI())/3)</f>
        <v>0.44993416808933567</v>
      </c>
      <c r="AE48" s="11">
        <f>'OddsRatio_working_3-way'!X48^(1/3)*SIN(('OddsRatio_working_3-way'!Y48+4*PI())/3)</f>
        <v>-0.47400441365297197</v>
      </c>
      <c r="AF48" s="11">
        <f>-'OddsRatio_working_3-way'!U48/(3*'OddsRatio_working_3-way'!X48^(1/3))*COS(('OddsRatio_working_3-way'!Y48)/3)</f>
        <v>0.53343618888360222</v>
      </c>
      <c r="AG48" s="11">
        <f>-'OddsRatio_working_3-way'!U48/(3*'OddsRatio_working_3-way'!X48^(1/3))*COS(('OddsRatio_working_3-way'!Y48+2*PI())/3)</f>
        <v>-0.28756353857523986</v>
      </c>
      <c r="AH48" s="11">
        <f>-'OddsRatio_working_3-way'!U48/(3*'OddsRatio_working_3-way'!X48^(1/3))*COS(('OddsRatio_working_3-way'!Y48+4*PI())/3)</f>
        <v>-0.24587265030836247</v>
      </c>
      <c r="AI48" s="11">
        <f>'OddsRatio_working_3-way'!U48/(3*'OddsRatio_working_3-way'!X48^(1/3))*SIN(('OddsRatio_working_3-way'!Y48)/3)</f>
        <v>-2.4070245563636506E-2</v>
      </c>
      <c r="AJ48" s="11">
        <f>'OddsRatio_working_3-way'!U48/(3*'OddsRatio_working_3-way'!X48^(1/3))*SIN(('OddsRatio_working_3-way'!Y48+2*PI())/3)</f>
        <v>-0.44993416808933551</v>
      </c>
      <c r="AK48" s="11">
        <f>'OddsRatio_working_3-way'!U48/(3*'OddsRatio_working_3-way'!X48^(1/3))*SIN(('OddsRatio_working_3-way'!Y48+4*PI())/3)</f>
        <v>0.4740044136529718</v>
      </c>
      <c r="AL48" s="11">
        <f>'OddsRatio_working_3-way'!Z48+'OddsRatio_working_3-way'!AF48</f>
        <v>1.0668723777672047</v>
      </c>
      <c r="AM48" s="11">
        <f>'OddsRatio_working_3-way'!AA48+'OddsRatio_working_3-way'!AG48</f>
        <v>-0.57512707715047984</v>
      </c>
      <c r="AN48" s="11">
        <f>'OddsRatio_working_3-way'!AB48+'OddsRatio_working_3-way'!AH48</f>
        <v>-0.49174530061672506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1.0668723777672047</v>
      </c>
      <c r="AS48" s="11">
        <f>IF(('OddsRatio_working_3-way'!X48=0),IF(Q48&gt;0,-Q48^(1/3),(-Q48)^(1/3)),'OddsRatio_working_3-way'!AM48-'OddsRatio_working_3-way'!R48/3)</f>
        <v>-0.57512707715047984</v>
      </c>
      <c r="AT48" s="11">
        <f>IF(('OddsRatio_working_3-way'!X48=0),IF(Q48&gt;0,-Q48^(1/3),(-Q48)^(1/3)),'OddsRatio_working_3-way'!AN48-'OddsRatio_working_3-way'!R48/3)</f>
        <v>-0.49174530061672506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1.84</v>
      </c>
      <c r="B49" s="4">
        <f>IF('True_Odds_Calculator_3-way'!B50="","",'True_Odds_Calculator_3-way'!B50)</f>
        <v>3.75</v>
      </c>
      <c r="C49" s="4">
        <f>IF('True_Odds_Calculator_3-way'!C50="","",'True_Odds_Calculator_3-way'!C50)</f>
        <v>4.21</v>
      </c>
      <c r="D49" s="9">
        <f t="shared" si="13"/>
        <v>0.52429136471497417</v>
      </c>
      <c r="E49" s="9">
        <f t="shared" si="14"/>
        <v>0.25186084096495887</v>
      </c>
      <c r="F49" s="9">
        <f t="shared" si="15"/>
        <v>0.22384779432006671</v>
      </c>
      <c r="G49" s="9">
        <f t="shared" si="16"/>
        <v>1.0801623715824868</v>
      </c>
      <c r="H49" s="9">
        <f t="shared" si="17"/>
        <v>1.907336392129289</v>
      </c>
      <c r="I49" s="9">
        <f t="shared" si="18"/>
        <v>3.9704465218518386</v>
      </c>
      <c r="J49" s="9">
        <f t="shared" si="19"/>
        <v>4.4673212127797841</v>
      </c>
      <c r="K49" s="11">
        <f t="shared" si="20"/>
        <v>0.54347826086956519</v>
      </c>
      <c r="L49" s="11">
        <f t="shared" si="21"/>
        <v>0.26666666666666666</v>
      </c>
      <c r="M49" s="11">
        <f t="shared" si="22"/>
        <v>0.23752969121140144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-0.2552617990292263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0.23408723191848252</v>
      </c>
      <c r="Q49" s="11">
        <f>2*'OddsRatio_working_3-way'!K49*'OddsRatio_working_3-way'!L49*'OddsRatio_working_3-way'!M49</f>
        <v>6.8849185858377224E-2</v>
      </c>
      <c r="R49" s="11">
        <f t="shared" si="23"/>
        <v>0</v>
      </c>
      <c r="S49" s="11">
        <f t="shared" si="24"/>
        <v>-0.91704764601960909</v>
      </c>
      <c r="T49" s="11">
        <f t="shared" si="25"/>
        <v>-0.2697198958881204</v>
      </c>
      <c r="U49" s="11">
        <f>'OddsRatio_working_3-way'!S49-'OddsRatio_working_3-way'!R49^2/3</f>
        <v>-0.91704764601960909</v>
      </c>
      <c r="V49" s="11">
        <f>'OddsRatio_working_3-way'!S49*'OddsRatio_working_3-way'!R49/3-2*'OddsRatio_working_3-way'!R49^3/27-'OddsRatio_working_3-way'!T49</f>
        <v>0.2697198958881204</v>
      </c>
      <c r="W49" s="11">
        <f>'OddsRatio_working_3-way'!V49^2+4*'OddsRatio_working_3-way'!U49^3/27</f>
        <v>-4.1505313211971318E-2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0.16900749646825569</v>
      </c>
      <c r="Y49" s="11">
        <f>IF('OddsRatio_working_3-way'!W49&gt;=0,IF('OddsRatio_working_3-way'!V49+SQRT('OddsRatio_working_3-way'!W49)&gt;0,0,PI()),ACOS('OddsRatio_working_3-way'!V49/(2*'OddsRatio_working_3-way'!X49)))</f>
        <v>0.64690594968316306</v>
      </c>
      <c r="Z49" s="11">
        <f>'OddsRatio_working_3-way'!X49^(1/3)*COS('OddsRatio_working_3-way'!Y49/3)</f>
        <v>0.54008118579124342</v>
      </c>
      <c r="AA49" s="11">
        <f>'OddsRatio_working_3-way'!X49^(1/3)*COS(('OddsRatio_working_3-way'!Y49+2*PI())/3)</f>
        <v>-0.37249129357963667</v>
      </c>
      <c r="AB49" s="11">
        <f>'OddsRatio_working_3-way'!X49^(1/3)*COS(('OddsRatio_working_3-way'!Y49+4*PI())/3)</f>
        <v>-0.16758989221160681</v>
      </c>
      <c r="AC49" s="11">
        <f>'OddsRatio_working_3-way'!X49^(1/3)*SIN('OddsRatio_working_3-way'!Y49/3)</f>
        <v>0.1182998792371637</v>
      </c>
      <c r="AD49" s="11">
        <f>'OddsRatio_working_3-way'!X49^(1/3)*SIN(('OddsRatio_working_3-way'!Y49+2*PI())/3)</f>
        <v>0.4085740873826581</v>
      </c>
      <c r="AE49" s="11">
        <f>'OddsRatio_working_3-way'!X49^(1/3)*SIN(('OddsRatio_working_3-way'!Y49+4*PI())/3)</f>
        <v>-0.52687396661982178</v>
      </c>
      <c r="AF49" s="11">
        <f>-'OddsRatio_working_3-way'!U49/(3*'OddsRatio_working_3-way'!X49^(1/3))*COS(('OddsRatio_working_3-way'!Y49)/3)</f>
        <v>0.54008118579124342</v>
      </c>
      <c r="AG49" s="11">
        <f>-'OddsRatio_working_3-way'!U49/(3*'OddsRatio_working_3-way'!X49^(1/3))*COS(('OddsRatio_working_3-way'!Y49+2*PI())/3)</f>
        <v>-0.37249129357963667</v>
      </c>
      <c r="AH49" s="11">
        <f>-'OddsRatio_working_3-way'!U49/(3*'OddsRatio_working_3-way'!X49^(1/3))*COS(('OddsRatio_working_3-way'!Y49+4*PI())/3)</f>
        <v>-0.16758989221160681</v>
      </c>
      <c r="AI49" s="11">
        <f>'OddsRatio_working_3-way'!U49/(3*'OddsRatio_working_3-way'!X49^(1/3))*SIN(('OddsRatio_working_3-way'!Y49)/3)</f>
        <v>-0.1182998792371637</v>
      </c>
      <c r="AJ49" s="11">
        <f>'OddsRatio_working_3-way'!U49/(3*'OddsRatio_working_3-way'!X49^(1/3))*SIN(('OddsRatio_working_3-way'!Y49+2*PI())/3)</f>
        <v>-0.4085740873826581</v>
      </c>
      <c r="AK49" s="11">
        <f>'OddsRatio_working_3-way'!U49/(3*'OddsRatio_working_3-way'!X49^(1/3))*SIN(('OddsRatio_working_3-way'!Y49+4*PI())/3)</f>
        <v>0.52687396661982178</v>
      </c>
      <c r="AL49" s="11">
        <f>'OddsRatio_working_3-way'!Z49+'OddsRatio_working_3-way'!AF49</f>
        <v>1.0801623715824868</v>
      </c>
      <c r="AM49" s="11">
        <f>'OddsRatio_working_3-way'!AA49+'OddsRatio_working_3-way'!AG49</f>
        <v>-0.74498258715927335</v>
      </c>
      <c r="AN49" s="11">
        <f>'OddsRatio_working_3-way'!AB49+'OddsRatio_working_3-way'!AH49</f>
        <v>-0.33517978442321361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1.0801623715824868</v>
      </c>
      <c r="AS49" s="11">
        <f>IF(('OddsRatio_working_3-way'!X49=0),IF(Q49&gt;0,-Q49^(1/3),(-Q49)^(1/3)),'OddsRatio_working_3-way'!AM49-'OddsRatio_working_3-way'!R49/3)</f>
        <v>-0.74498258715927335</v>
      </c>
      <c r="AT49" s="11">
        <f>IF(('OddsRatio_working_3-way'!X49=0),IF(Q49&gt;0,-Q49^(1/3),(-Q49)^(1/3)),'OddsRatio_working_3-way'!AN49-'OddsRatio_working_3-way'!R49/3)</f>
        <v>-0.33517978442321361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2.2999999999999998</v>
      </c>
      <c r="B50" s="4">
        <f>IF('True_Odds_Calculator_3-way'!B51="","",'True_Odds_Calculator_3-way'!B51)</f>
        <v>3.41</v>
      </c>
      <c r="C50" s="4">
        <f>IF('True_Odds_Calculator_3-way'!C51="","",'True_Odds_Calculator_3-way'!C51)</f>
        <v>3.15</v>
      </c>
      <c r="D50" s="9">
        <f t="shared" si="13"/>
        <v>0.41799369041071538</v>
      </c>
      <c r="E50" s="9">
        <f t="shared" si="14"/>
        <v>0.27923137578069623</v>
      </c>
      <c r="F50" s="9">
        <f t="shared" si="15"/>
        <v>0.30277493380858839</v>
      </c>
      <c r="G50" s="9">
        <f t="shared" si="16"/>
        <v>1.0710620076169695</v>
      </c>
      <c r="H50" s="9">
        <f t="shared" si="17"/>
        <v>2.3923806099020597</v>
      </c>
      <c r="I50" s="9">
        <f t="shared" si="18"/>
        <v>3.5812594383568976</v>
      </c>
      <c r="J50" s="9">
        <f t="shared" si="19"/>
        <v>3.3027833163764839</v>
      </c>
      <c r="K50" s="11">
        <f t="shared" si="20"/>
        <v>0.43478260869565222</v>
      </c>
      <c r="L50" s="11">
        <f t="shared" si="21"/>
        <v>0.29325513196480935</v>
      </c>
      <c r="M50" s="11">
        <f t="shared" si="22"/>
        <v>0.31746031746031744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-0.27265036661951103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0.23719462709645039</v>
      </c>
      <c r="Q50" s="11">
        <f>2*'OddsRatio_working_3-way'!K50*'OddsRatio_working_3-way'!L50*'OddsRatio_working_3-way'!M50</f>
        <v>8.0953797643839712E-2</v>
      </c>
      <c r="R50" s="11">
        <f t="shared" si="23"/>
        <v>0</v>
      </c>
      <c r="S50" s="11">
        <f t="shared" si="24"/>
        <v>-0.86995895159554348</v>
      </c>
      <c r="T50" s="11">
        <f t="shared" si="25"/>
        <v>-0.29691431795069739</v>
      </c>
      <c r="U50" s="11">
        <f>'OddsRatio_working_3-way'!S50-'OddsRatio_working_3-way'!R50^2/3</f>
        <v>-0.86995895159554348</v>
      </c>
      <c r="V50" s="11">
        <f>'OddsRatio_working_3-way'!S50*'OddsRatio_working_3-way'!R50/3-2*'OddsRatio_working_3-way'!R50^3/27-'OddsRatio_working_3-way'!T50</f>
        <v>0.29691431795069739</v>
      </c>
      <c r="W50" s="11">
        <f>'OddsRatio_working_3-way'!V50^2+4*'OddsRatio_working_3-way'!U50^3/27</f>
        <v>-9.3840797641250723E-3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0.15615872691611962</v>
      </c>
      <c r="Y50" s="11">
        <f>IF('OddsRatio_working_3-way'!W50&gt;=0,IF('OddsRatio_working_3-way'!V50+SQRT('OddsRatio_working_3-way'!W50)&gt;0,0,PI()),ACOS('OddsRatio_working_3-way'!V50/(2*'OddsRatio_working_3-way'!X50)))</f>
        <v>0.31537169601874826</v>
      </c>
      <c r="Z50" s="11">
        <f>'OddsRatio_working_3-way'!X50^(1/3)*COS('OddsRatio_working_3-way'!Y50/3)</f>
        <v>0.53553100380848473</v>
      </c>
      <c r="AA50" s="11">
        <f>'OddsRatio_working_3-way'!X50^(1/3)*COS(('OddsRatio_working_3-way'!Y50+2*PI())/3)</f>
        <v>-0.31670062087613615</v>
      </c>
      <c r="AB50" s="11">
        <f>'OddsRatio_working_3-way'!X50^(1/3)*COS(('OddsRatio_working_3-way'!Y50+4*PI())/3)</f>
        <v>-0.21883038293234872</v>
      </c>
      <c r="AC50" s="11">
        <f>'OddsRatio_working_3-way'!X50^(1/3)*SIN('OddsRatio_working_3-way'!Y50/3)</f>
        <v>5.6505408222498443E-2</v>
      </c>
      <c r="AD50" s="11">
        <f>'OddsRatio_working_3-way'!X50^(1/3)*SIN(('OddsRatio_working_3-way'!Y50+2*PI())/3)</f>
        <v>0.43553074970107952</v>
      </c>
      <c r="AE50" s="11">
        <f>'OddsRatio_working_3-way'!X50^(1/3)*SIN(('OddsRatio_working_3-way'!Y50+4*PI())/3)</f>
        <v>-0.49203615792357797</v>
      </c>
      <c r="AF50" s="11">
        <f>-'OddsRatio_working_3-way'!U50/(3*'OddsRatio_working_3-way'!X50^(1/3))*COS(('OddsRatio_working_3-way'!Y50)/3)</f>
        <v>0.53553100380848473</v>
      </c>
      <c r="AG50" s="11">
        <f>-'OddsRatio_working_3-way'!U50/(3*'OddsRatio_working_3-way'!X50^(1/3))*COS(('OddsRatio_working_3-way'!Y50+2*PI())/3)</f>
        <v>-0.31670062087613615</v>
      </c>
      <c r="AH50" s="11">
        <f>-'OddsRatio_working_3-way'!U50/(3*'OddsRatio_working_3-way'!X50^(1/3))*COS(('OddsRatio_working_3-way'!Y50+4*PI())/3)</f>
        <v>-0.21883038293234872</v>
      </c>
      <c r="AI50" s="11">
        <f>'OddsRatio_working_3-way'!U50/(3*'OddsRatio_working_3-way'!X50^(1/3))*SIN(('OddsRatio_working_3-way'!Y50)/3)</f>
        <v>-5.6505408222498443E-2</v>
      </c>
      <c r="AJ50" s="11">
        <f>'OddsRatio_working_3-way'!U50/(3*'OddsRatio_working_3-way'!X50^(1/3))*SIN(('OddsRatio_working_3-way'!Y50+2*PI())/3)</f>
        <v>-0.43553074970107952</v>
      </c>
      <c r="AK50" s="11">
        <f>'OddsRatio_working_3-way'!U50/(3*'OddsRatio_working_3-way'!X50^(1/3))*SIN(('OddsRatio_working_3-way'!Y50+4*PI())/3)</f>
        <v>0.49203615792357797</v>
      </c>
      <c r="AL50" s="11">
        <f>'OddsRatio_working_3-way'!Z50+'OddsRatio_working_3-way'!AF50</f>
        <v>1.0710620076169695</v>
      </c>
      <c r="AM50" s="11">
        <f>'OddsRatio_working_3-way'!AA50+'OddsRatio_working_3-way'!AG50</f>
        <v>-0.6334012417522723</v>
      </c>
      <c r="AN50" s="11">
        <f>'OddsRatio_working_3-way'!AB50+'OddsRatio_working_3-way'!AH50</f>
        <v>-0.43766076586469743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1.0710620076169695</v>
      </c>
      <c r="AS50" s="11">
        <f>IF(('OddsRatio_working_3-way'!X50=0),IF(Q50&gt;0,-Q50^(1/3),(-Q50)^(1/3)),'OddsRatio_working_3-way'!AM50-'OddsRatio_working_3-way'!R50/3)</f>
        <v>-0.6334012417522723</v>
      </c>
      <c r="AT50" s="11">
        <f>IF(('OddsRatio_working_3-way'!X50=0),IF(Q50&gt;0,-Q50^(1/3),(-Q50)^(1/3)),'OddsRatio_working_3-way'!AN50-'OddsRatio_working_3-way'!R50/3)</f>
        <v>-0.43766076586469743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1.62</v>
      </c>
      <c r="B51" s="4">
        <f>IF('True_Odds_Calculator_3-way'!B52="","",'True_Odds_Calculator_3-way'!B52)</f>
        <v>3.7</v>
      </c>
      <c r="C51" s="4">
        <f>IF('True_Odds_Calculator_3-way'!C52="","",'True_Odds_Calculator_3-way'!C52)</f>
        <v>6.22</v>
      </c>
      <c r="D51" s="9">
        <f t="shared" si="13"/>
        <v>0.59680541611469573</v>
      </c>
      <c r="E51" s="9">
        <f t="shared" si="14"/>
        <v>0.25367339232377117</v>
      </c>
      <c r="F51" s="9">
        <f t="shared" si="15"/>
        <v>0.14952119156153307</v>
      </c>
      <c r="G51" s="9">
        <f t="shared" si="16"/>
        <v>1.0896580818752448</v>
      </c>
      <c r="H51" s="9">
        <f t="shared" si="17"/>
        <v>1.6755880107626524</v>
      </c>
      <c r="I51" s="9">
        <f t="shared" si="18"/>
        <v>3.9420768210631612</v>
      </c>
      <c r="J51" s="9">
        <f t="shared" si="19"/>
        <v>6.6880151873887783</v>
      </c>
      <c r="K51" s="11">
        <f t="shared" si="20"/>
        <v>0.61728395061728392</v>
      </c>
      <c r="L51" s="11">
        <f t="shared" si="21"/>
        <v>0.27027027027027023</v>
      </c>
      <c r="M51" s="11">
        <f t="shared" si="22"/>
        <v>0.16077170418006431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-0.23437907360736954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0.2290607864026942</v>
      </c>
      <c r="Q51" s="11">
        <f>2*'OddsRatio_working_3-way'!K51*'OddsRatio_working_3-way'!L51*'OddsRatio_working_3-way'!M51</f>
        <v>5.3644212272293719E-2</v>
      </c>
      <c r="R51" s="11">
        <f t="shared" si="23"/>
        <v>0</v>
      </c>
      <c r="S51" s="11">
        <f t="shared" si="24"/>
        <v>-0.97730903564545824</v>
      </c>
      <c r="T51" s="11">
        <f t="shared" si="25"/>
        <v>-0.22887799429636022</v>
      </c>
      <c r="U51" s="11">
        <f>'OddsRatio_working_3-way'!S51-'OddsRatio_working_3-way'!R51^2/3</f>
        <v>-0.97730903564545824</v>
      </c>
      <c r="V51" s="11">
        <f>'OddsRatio_working_3-way'!S51*'OddsRatio_working_3-way'!R51/3-2*'OddsRatio_working_3-way'!R51^3/27-'OddsRatio_working_3-way'!T51</f>
        <v>0.22887799429636022</v>
      </c>
      <c r="W51" s="11">
        <f>'OddsRatio_working_3-way'!V51^2+4*'OddsRatio_working_3-way'!U51^3/27</f>
        <v>-8.5905243490692493E-2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0.1859370725298059</v>
      </c>
      <c r="Y51" s="11">
        <f>IF('OddsRatio_working_3-way'!W51&gt;=0,IF('OddsRatio_working_3-way'!V51+SQRT('OddsRatio_working_3-way'!W51)&gt;0,0,PI()),ACOS('OddsRatio_working_3-way'!V51/(2*'OddsRatio_working_3-way'!X51)))</f>
        <v>0.90781207797317964</v>
      </c>
      <c r="Z51" s="11">
        <f>'OddsRatio_working_3-way'!X51^(1/3)*COS('OddsRatio_working_3-way'!Y51/3)</f>
        <v>0.54482904093762241</v>
      </c>
      <c r="AA51" s="11">
        <f>'OddsRatio_working_3-way'!X51^(1/3)*COS(('OddsRatio_working_3-way'!Y51+2*PI())/3)</f>
        <v>-0.41971776559466528</v>
      </c>
      <c r="AB51" s="11">
        <f>'OddsRatio_working_3-way'!X51^(1/3)*COS(('OddsRatio_working_3-way'!Y51+4*PI())/3)</f>
        <v>-0.12511127534295705</v>
      </c>
      <c r="AC51" s="11">
        <f>'OddsRatio_working_3-way'!X51^(1/3)*SIN('OddsRatio_working_3-way'!Y51/3)</f>
        <v>0.17009113645183457</v>
      </c>
      <c r="AD51" s="11">
        <f>'OddsRatio_working_3-way'!X51^(1/3)*SIN(('OddsRatio_working_3-way'!Y51+2*PI())/3)</f>
        <v>0.38679022194557566</v>
      </c>
      <c r="AE51" s="11">
        <f>'OddsRatio_working_3-way'!X51^(1/3)*SIN(('OddsRatio_working_3-way'!Y51+4*PI())/3)</f>
        <v>-0.55688135839741026</v>
      </c>
      <c r="AF51" s="11">
        <f>-'OddsRatio_working_3-way'!U51/(3*'OddsRatio_working_3-way'!X51^(1/3))*COS(('OddsRatio_working_3-way'!Y51)/3)</f>
        <v>0.54482904093762241</v>
      </c>
      <c r="AG51" s="11">
        <f>-'OddsRatio_working_3-way'!U51/(3*'OddsRatio_working_3-way'!X51^(1/3))*COS(('OddsRatio_working_3-way'!Y51+2*PI())/3)</f>
        <v>-0.41971776559466528</v>
      </c>
      <c r="AH51" s="11">
        <f>-'OddsRatio_working_3-way'!U51/(3*'OddsRatio_working_3-way'!X51^(1/3))*COS(('OddsRatio_working_3-way'!Y51+4*PI())/3)</f>
        <v>-0.12511127534295705</v>
      </c>
      <c r="AI51" s="11">
        <f>'OddsRatio_working_3-way'!U51/(3*'OddsRatio_working_3-way'!X51^(1/3))*SIN(('OddsRatio_working_3-way'!Y51)/3)</f>
        <v>-0.17009113645183457</v>
      </c>
      <c r="AJ51" s="11">
        <f>'OddsRatio_working_3-way'!U51/(3*'OddsRatio_working_3-way'!X51^(1/3))*SIN(('OddsRatio_working_3-way'!Y51+2*PI())/3)</f>
        <v>-0.38679022194557566</v>
      </c>
      <c r="AK51" s="11">
        <f>'OddsRatio_working_3-way'!U51/(3*'OddsRatio_working_3-way'!X51^(1/3))*SIN(('OddsRatio_working_3-way'!Y51+4*PI())/3)</f>
        <v>0.55688135839741026</v>
      </c>
      <c r="AL51" s="11">
        <f>'OddsRatio_working_3-way'!Z51+'OddsRatio_working_3-way'!AF51</f>
        <v>1.0896580818752448</v>
      </c>
      <c r="AM51" s="11">
        <f>'OddsRatio_working_3-way'!AA51+'OddsRatio_working_3-way'!AG51</f>
        <v>-0.83943553118933056</v>
      </c>
      <c r="AN51" s="11">
        <f>'OddsRatio_working_3-way'!AB51+'OddsRatio_working_3-way'!AH51</f>
        <v>-0.25022255068591409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1.0896580818752448</v>
      </c>
      <c r="AS51" s="11">
        <f>IF(('OddsRatio_working_3-way'!X51=0),IF(Q51&gt;0,-Q51^(1/3),(-Q51)^(1/3)),'OddsRatio_working_3-way'!AM51-'OddsRatio_working_3-way'!R51/3)</f>
        <v>-0.83943553118933056</v>
      </c>
      <c r="AT51" s="11">
        <f>IF(('OddsRatio_working_3-way'!X51=0),IF(Q51&gt;0,-Q51^(1/3),(-Q51)^(1/3)),'OddsRatio_working_3-way'!AN51-'OddsRatio_working_3-way'!R51/3)</f>
        <v>-0.25022255068591409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1.4</v>
      </c>
      <c r="B52" s="4">
        <f>IF('True_Odds_Calculator_3-way'!B53="","",'True_Odds_Calculator_3-way'!B53)</f>
        <v>4.45</v>
      </c>
      <c r="C52" s="4">
        <f>IF('True_Odds_Calculator_3-way'!C53="","",'True_Odds_Calculator_3-way'!C53)</f>
        <v>8.77</v>
      </c>
      <c r="D52" s="9">
        <f t="shared" si="13"/>
        <v>0.69094116278939655</v>
      </c>
      <c r="E52" s="9">
        <f t="shared" si="14"/>
        <v>0.20584716385959673</v>
      </c>
      <c r="F52" s="9">
        <f t="shared" si="15"/>
        <v>0.10321167335100682</v>
      </c>
      <c r="G52" s="9">
        <f t="shared" si="16"/>
        <v>1.1182530939497903</v>
      </c>
      <c r="H52" s="9">
        <f t="shared" si="17"/>
        <v>1.4473012375799164</v>
      </c>
      <c r="I52" s="9">
        <f t="shared" si="18"/>
        <v>4.8579731741267773</v>
      </c>
      <c r="J52" s="9">
        <f t="shared" si="19"/>
        <v>9.6888265399898685</v>
      </c>
      <c r="K52" s="11">
        <f t="shared" si="20"/>
        <v>0.7142857142857143</v>
      </c>
      <c r="L52" s="11">
        <f t="shared" si="21"/>
        <v>0.2247191011235955</v>
      </c>
      <c r="M52" s="11">
        <f t="shared" si="22"/>
        <v>0.11402508551881414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-0.19625126516597702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0.21267600220363089</v>
      </c>
      <c r="Q52" s="11">
        <f>2*'OddsRatio_working_3-way'!K52*'OddsRatio_working_3-way'!L52*'OddsRatio_working_3-way'!M52</f>
        <v>3.6605163890470027E-2</v>
      </c>
      <c r="R52" s="11">
        <f t="shared" si="23"/>
        <v>0</v>
      </c>
      <c r="S52" s="11">
        <f t="shared" si="24"/>
        <v>-1.0836923880402141</v>
      </c>
      <c r="T52" s="11">
        <f t="shared" si="25"/>
        <v>-0.18652192565236037</v>
      </c>
      <c r="U52" s="11">
        <f>'OddsRatio_working_3-way'!S52-'OddsRatio_working_3-way'!R52^2/3</f>
        <v>-1.0836923880402141</v>
      </c>
      <c r="V52" s="11">
        <f>'OddsRatio_working_3-way'!S52*'OddsRatio_working_3-way'!R52/3-2*'OddsRatio_working_3-way'!R52^3/27-'OddsRatio_working_3-way'!T52</f>
        <v>0.18652192565236037</v>
      </c>
      <c r="W52" s="11">
        <f>'OddsRatio_working_3-way'!V52^2+4*'OddsRatio_working_3-way'!U52^3/27</f>
        <v>-0.15375425685904209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0.21710866266002996</v>
      </c>
      <c r="Y52" s="11">
        <f>IF('OddsRatio_working_3-way'!W52&gt;=0,IF('OddsRatio_working_3-way'!V52+SQRT('OddsRatio_working_3-way'!W52)&gt;0,0,PI()),ACOS('OddsRatio_working_3-way'!V52/(2*'OddsRatio_working_3-way'!X52)))</f>
        <v>1.1267920454419</v>
      </c>
      <c r="Z52" s="11">
        <f>'OddsRatio_working_3-way'!X52^(1/3)*COS('OddsRatio_working_3-way'!Y52/3)</f>
        <v>0.55912654697489528</v>
      </c>
      <c r="AA52" s="11">
        <f>'OddsRatio_working_3-way'!X52^(1/3)*COS(('OddsRatio_working_3-way'!Y52+2*PI())/3)</f>
        <v>-0.47049840739684934</v>
      </c>
      <c r="AB52" s="11">
        <f>'OddsRatio_working_3-way'!X52^(1/3)*COS(('OddsRatio_working_3-way'!Y52+4*PI())/3)</f>
        <v>-8.8628139578046147E-2</v>
      </c>
      <c r="AC52" s="11">
        <f>'OddsRatio_working_3-way'!X52^(1/3)*SIN('OddsRatio_working_3-way'!Y52/3)</f>
        <v>0.22047290192070054</v>
      </c>
      <c r="AD52" s="11">
        <f>'OddsRatio_working_3-way'!X52^(1/3)*SIN(('OddsRatio_working_3-way'!Y52+2*PI())/3)</f>
        <v>0.37398134265018235</v>
      </c>
      <c r="AE52" s="11">
        <f>'OddsRatio_working_3-way'!X52^(1/3)*SIN(('OddsRatio_working_3-way'!Y52+4*PI())/3)</f>
        <v>-0.59445424457088292</v>
      </c>
      <c r="AF52" s="11">
        <f>-'OddsRatio_working_3-way'!U52/(3*'OddsRatio_working_3-way'!X52^(1/3))*COS(('OddsRatio_working_3-way'!Y52)/3)</f>
        <v>0.55912654697489517</v>
      </c>
      <c r="AG52" s="11">
        <f>-'OddsRatio_working_3-way'!U52/(3*'OddsRatio_working_3-way'!X52^(1/3))*COS(('OddsRatio_working_3-way'!Y52+2*PI())/3)</f>
        <v>-0.47049840739684923</v>
      </c>
      <c r="AH52" s="11">
        <f>-'OddsRatio_working_3-way'!U52/(3*'OddsRatio_working_3-way'!X52^(1/3))*COS(('OddsRatio_working_3-way'!Y52+4*PI())/3)</f>
        <v>-8.8628139578046133E-2</v>
      </c>
      <c r="AI52" s="11">
        <f>'OddsRatio_working_3-way'!U52/(3*'OddsRatio_working_3-way'!X52^(1/3))*SIN(('OddsRatio_working_3-way'!Y52)/3)</f>
        <v>-0.22047290192070051</v>
      </c>
      <c r="AJ52" s="11">
        <f>'OddsRatio_working_3-way'!U52/(3*'OddsRatio_working_3-way'!X52^(1/3))*SIN(('OddsRatio_working_3-way'!Y52+2*PI())/3)</f>
        <v>-0.37398134265018224</v>
      </c>
      <c r="AK52" s="11">
        <f>'OddsRatio_working_3-way'!U52/(3*'OddsRatio_working_3-way'!X52^(1/3))*SIN(('OddsRatio_working_3-way'!Y52+4*PI())/3)</f>
        <v>0.59445424457088281</v>
      </c>
      <c r="AL52" s="11">
        <f>'OddsRatio_working_3-way'!Z52+'OddsRatio_working_3-way'!AF52</f>
        <v>1.1182530939497903</v>
      </c>
      <c r="AM52" s="11">
        <f>'OddsRatio_working_3-way'!AA52+'OddsRatio_working_3-way'!AG52</f>
        <v>-0.94099681479369857</v>
      </c>
      <c r="AN52" s="11">
        <f>'OddsRatio_working_3-way'!AB52+'OddsRatio_working_3-way'!AH52</f>
        <v>-0.17725627915609227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1.1182530939497903</v>
      </c>
      <c r="AS52" s="11">
        <f>IF(('OddsRatio_working_3-way'!X52=0),IF(Q52&gt;0,-Q52^(1/3),(-Q52)^(1/3)),'OddsRatio_working_3-way'!AM52-'OddsRatio_working_3-way'!R52/3)</f>
        <v>-0.94099681479369857</v>
      </c>
      <c r="AT52" s="11">
        <f>IF(('OddsRatio_working_3-way'!X52=0),IF(Q52&gt;0,-Q52^(1/3),(-Q52)^(1/3)),'OddsRatio_working_3-way'!AN52-'OddsRatio_working_3-way'!R52/3)</f>
        <v>-0.17725627915609227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2.4</v>
      </c>
      <c r="B53" s="4">
        <f>IF('True_Odds_Calculator_3-way'!B54="","",'True_Odds_Calculator_3-way'!B54)</f>
        <v>3.15</v>
      </c>
      <c r="C53" s="4">
        <f>IF('True_Odds_Calculator_3-way'!C54="","",'True_Odds_Calculator_3-way'!C54)</f>
        <v>3.23</v>
      </c>
      <c r="D53" s="9">
        <f t="shared" si="13"/>
        <v>0.40081911470853165</v>
      </c>
      <c r="E53" s="9">
        <f t="shared" si="14"/>
        <v>0.3034233321500816</v>
      </c>
      <c r="F53" s="9">
        <f t="shared" si="15"/>
        <v>0.29575755314138685</v>
      </c>
      <c r="G53" s="9">
        <f t="shared" si="16"/>
        <v>1.0677792823029089</v>
      </c>
      <c r="H53" s="9">
        <f t="shared" si="17"/>
        <v>2.4948909952240719</v>
      </c>
      <c r="I53" s="9">
        <f t="shared" si="18"/>
        <v>3.2957254569512546</v>
      </c>
      <c r="J53" s="9">
        <f t="shared" si="19"/>
        <v>3.3811477995354871</v>
      </c>
      <c r="K53" s="11">
        <f t="shared" si="20"/>
        <v>0.41666666666666669</v>
      </c>
      <c r="L53" s="11">
        <f t="shared" si="21"/>
        <v>0.31746031746031744</v>
      </c>
      <c r="M53" s="11">
        <f t="shared" si="22"/>
        <v>0.30959752321981426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-0.27488246760692581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0.23670286828181564</v>
      </c>
      <c r="Q53" s="11">
        <f>2*'OddsRatio_working_3-way'!K53*'OddsRatio_working_3-way'!L53*'OddsRatio_working_3-way'!M53</f>
        <v>8.1904106671908533E-2</v>
      </c>
      <c r="R53" s="11">
        <f t="shared" si="23"/>
        <v>0</v>
      </c>
      <c r="S53" s="11">
        <f t="shared" si="24"/>
        <v>-0.86110573126946055</v>
      </c>
      <c r="T53" s="11">
        <f t="shared" si="25"/>
        <v>-0.29796046064687221</v>
      </c>
      <c r="U53" s="11">
        <f>'OddsRatio_working_3-way'!S53-'OddsRatio_working_3-way'!R53^2/3</f>
        <v>-0.86110573126946055</v>
      </c>
      <c r="V53" s="11">
        <f>'OddsRatio_working_3-way'!S53*'OddsRatio_working_3-way'!R53/3-2*'OddsRatio_working_3-way'!R53^3/27-'OddsRatio_working_3-way'!T53</f>
        <v>0.29796046064687221</v>
      </c>
      <c r="W53" s="11">
        <f>'OddsRatio_working_3-way'!V53^2+4*'OddsRatio_working_3-way'!U53^3/27</f>
        <v>-5.8140160848850625E-3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0.15378105555771601</v>
      </c>
      <c r="Y53" s="11">
        <f>IF('OddsRatio_working_3-way'!W53&gt;=0,IF('OddsRatio_working_3-way'!V53+SQRT('OddsRatio_working_3-way'!W53)&gt;0,0,PI()),ACOS('OddsRatio_working_3-way'!V53/(2*'OddsRatio_working_3-way'!X53)))</f>
        <v>0.25052893250392816</v>
      </c>
      <c r="Z53" s="11">
        <f>'OddsRatio_working_3-way'!X53^(1/3)*COS('OddsRatio_working_3-way'!Y53/3)</f>
        <v>0.53388964115145454</v>
      </c>
      <c r="AA53" s="11">
        <f>'OddsRatio_working_3-way'!X53^(1/3)*COS(('OddsRatio_working_3-way'!Y53+2*PI())/3)</f>
        <v>-0.30564651460510373</v>
      </c>
      <c r="AB53" s="11">
        <f>'OddsRatio_working_3-way'!X53^(1/3)*COS(('OddsRatio_working_3-way'!Y53+4*PI())/3)</f>
        <v>-0.22824312654635101</v>
      </c>
      <c r="AC53" s="11">
        <f>'OddsRatio_working_3-way'!X53^(1/3)*SIN('OddsRatio_working_3-way'!Y53/3)</f>
        <v>4.4688866931910098E-2</v>
      </c>
      <c r="AD53" s="11">
        <f>'OddsRatio_working_3-way'!X53^(1/3)*SIN(('OddsRatio_working_3-way'!Y53+2*PI())/3)</f>
        <v>0.44001755858856251</v>
      </c>
      <c r="AE53" s="11">
        <f>'OddsRatio_working_3-way'!X53^(1/3)*SIN(('OddsRatio_working_3-way'!Y53+4*PI())/3)</f>
        <v>-0.48470642552047244</v>
      </c>
      <c r="AF53" s="11">
        <f>-'OddsRatio_working_3-way'!U53/(3*'OddsRatio_working_3-way'!X53^(1/3))*COS(('OddsRatio_working_3-way'!Y53)/3)</f>
        <v>0.53388964115145443</v>
      </c>
      <c r="AG53" s="11">
        <f>-'OddsRatio_working_3-way'!U53/(3*'OddsRatio_working_3-way'!X53^(1/3))*COS(('OddsRatio_working_3-way'!Y53+2*PI())/3)</f>
        <v>-0.30564651460510367</v>
      </c>
      <c r="AH53" s="11">
        <f>-'OddsRatio_working_3-way'!U53/(3*'OddsRatio_working_3-way'!X53^(1/3))*COS(('OddsRatio_working_3-way'!Y53+4*PI())/3)</f>
        <v>-0.22824312654635096</v>
      </c>
      <c r="AI53" s="11">
        <f>'OddsRatio_working_3-way'!U53/(3*'OddsRatio_working_3-way'!X53^(1/3))*SIN(('OddsRatio_working_3-way'!Y53)/3)</f>
        <v>-4.4688866931910085E-2</v>
      </c>
      <c r="AJ53" s="11">
        <f>'OddsRatio_working_3-way'!U53/(3*'OddsRatio_working_3-way'!X53^(1/3))*SIN(('OddsRatio_working_3-way'!Y53+2*PI())/3)</f>
        <v>-0.4400175585885624</v>
      </c>
      <c r="AK53" s="11">
        <f>'OddsRatio_working_3-way'!U53/(3*'OddsRatio_working_3-way'!X53^(1/3))*SIN(('OddsRatio_working_3-way'!Y53+4*PI())/3)</f>
        <v>0.48470642552047233</v>
      </c>
      <c r="AL53" s="11">
        <f>'OddsRatio_working_3-way'!Z53+'OddsRatio_working_3-way'!AF53</f>
        <v>1.0677792823029089</v>
      </c>
      <c r="AM53" s="11">
        <f>'OddsRatio_working_3-way'!AA53+'OddsRatio_working_3-way'!AG53</f>
        <v>-0.61129302921020745</v>
      </c>
      <c r="AN53" s="11">
        <f>'OddsRatio_working_3-way'!AB53+'OddsRatio_working_3-way'!AH53</f>
        <v>-0.45648625309270197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1.0677792823029089</v>
      </c>
      <c r="AS53" s="11">
        <f>IF(('OddsRatio_working_3-way'!X53=0),IF(Q53&gt;0,-Q53^(1/3),(-Q53)^(1/3)),'OddsRatio_working_3-way'!AM53-'OddsRatio_working_3-way'!R53/3)</f>
        <v>-0.61129302921020745</v>
      </c>
      <c r="AT53" s="11">
        <f>IF(('OddsRatio_working_3-way'!X53=0),IF(Q53&gt;0,-Q53^(1/3),(-Q53)^(1/3)),'OddsRatio_working_3-way'!AN53-'OddsRatio_working_3-way'!R53/3)</f>
        <v>-0.45648625309270197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2.69</v>
      </c>
      <c r="B54" s="4">
        <f>IF('True_Odds_Calculator_3-way'!B55="","",'True_Odds_Calculator_3-way'!B55)</f>
        <v>3.14</v>
      </c>
      <c r="C54" s="4">
        <f>IF('True_Odds_Calculator_3-way'!C55="","",'True_Odds_Calculator_3-way'!C55)</f>
        <v>2.82</v>
      </c>
      <c r="D54" s="9">
        <f t="shared" si="13"/>
        <v>0.35631512485219707</v>
      </c>
      <c r="E54" s="9">
        <f t="shared" si="14"/>
        <v>0.30418006647870172</v>
      </c>
      <c r="F54" s="9">
        <f t="shared" si="15"/>
        <v>0.33950480866910099</v>
      </c>
      <c r="G54" s="9">
        <f t="shared" si="16"/>
        <v>1.0689375717794873</v>
      </c>
      <c r="H54" s="9">
        <f t="shared" si="17"/>
        <v>2.8065044963073333</v>
      </c>
      <c r="I54" s="9">
        <f t="shared" si="18"/>
        <v>3.2875264036081031</v>
      </c>
      <c r="J54" s="9">
        <f t="shared" si="19"/>
        <v>2.9454663806386669</v>
      </c>
      <c r="K54" s="11">
        <f t="shared" si="20"/>
        <v>0.37174721189591081</v>
      </c>
      <c r="L54" s="11">
        <f t="shared" si="21"/>
        <v>0.31847133757961782</v>
      </c>
      <c r="M54" s="11">
        <f t="shared" si="22"/>
        <v>0.3546099290780142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-0.27633813966524445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0.23720148927269913</v>
      </c>
      <c r="Q54" s="11">
        <f>2*'OddsRatio_working_3-way'!K54*'OddsRatio_working_3-way'!L54*'OddsRatio_working_3-way'!M54</f>
        <v>8.396512894608818E-2</v>
      </c>
      <c r="R54" s="11">
        <f t="shared" si="23"/>
        <v>0</v>
      </c>
      <c r="S54" s="11">
        <f t="shared" si="24"/>
        <v>-0.85837405419333213</v>
      </c>
      <c r="T54" s="11">
        <f t="shared" si="25"/>
        <v>-0.30384922272330339</v>
      </c>
      <c r="U54" s="11">
        <f>'OddsRatio_working_3-way'!S54-'OddsRatio_working_3-way'!R54^2/3</f>
        <v>-0.85837405419333213</v>
      </c>
      <c r="V54" s="11">
        <f>'OddsRatio_working_3-way'!S54*'OddsRatio_working_3-way'!R54/3-2*'OddsRatio_working_3-way'!R54^3/27-'OddsRatio_working_3-way'!T54</f>
        <v>0.30384922272330339</v>
      </c>
      <c r="W54" s="11">
        <f>'OddsRatio_working_3-way'!V54^2+4*'OddsRatio_working_3-way'!U54^3/27</f>
        <v>-1.3727117602294892E-3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0.15304987905074044</v>
      </c>
      <c r="Y54" s="11">
        <f>IF('OddsRatio_working_3-way'!W54&gt;=0,IF('OddsRatio_working_3-way'!V54+SQRT('OddsRatio_working_3-way'!W54)&gt;0,0,PI()),ACOS('OddsRatio_working_3-way'!V54/(2*'OddsRatio_working_3-way'!X54)))</f>
        <v>0.12133689427931538</v>
      </c>
      <c r="Z54" s="11">
        <f>'OddsRatio_working_3-way'!X54^(1/3)*COS('OddsRatio_working_3-way'!Y54/3)</f>
        <v>0.53446878588974356</v>
      </c>
      <c r="AA54" s="11">
        <f>'OddsRatio_working_3-way'!X54^(1/3)*COS(('OddsRatio_working_3-way'!Y54+2*PI())/3)</f>
        <v>-0.28596541615479343</v>
      </c>
      <c r="AB54" s="11">
        <f>'OddsRatio_working_3-way'!X54^(1/3)*COS(('OddsRatio_working_3-way'!Y54+4*PI())/3)</f>
        <v>-0.24850336973495013</v>
      </c>
      <c r="AC54" s="11">
        <f>'OddsRatio_working_3-way'!X54^(1/3)*SIN('OddsRatio_working_3-way'!Y54/3)</f>
        <v>2.1628722584891073E-2</v>
      </c>
      <c r="AD54" s="11">
        <f>'OddsRatio_working_3-way'!X54^(1/3)*SIN(('OddsRatio_working_3-way'!Y54+2*PI())/3)</f>
        <v>0.45204918481789835</v>
      </c>
      <c r="AE54" s="11">
        <f>'OddsRatio_working_3-way'!X54^(1/3)*SIN(('OddsRatio_working_3-way'!Y54+4*PI())/3)</f>
        <v>-0.4736779074027892</v>
      </c>
      <c r="AF54" s="11">
        <f>-'OddsRatio_working_3-way'!U54/(3*'OddsRatio_working_3-way'!X54^(1/3))*COS(('OddsRatio_working_3-way'!Y54)/3)</f>
        <v>0.53446878588974367</v>
      </c>
      <c r="AG54" s="11">
        <f>-'OddsRatio_working_3-way'!U54/(3*'OddsRatio_working_3-way'!X54^(1/3))*COS(('OddsRatio_working_3-way'!Y54+2*PI())/3)</f>
        <v>-0.28596541615479348</v>
      </c>
      <c r="AH54" s="11">
        <f>-'OddsRatio_working_3-way'!U54/(3*'OddsRatio_working_3-way'!X54^(1/3))*COS(('OddsRatio_working_3-way'!Y54+4*PI())/3)</f>
        <v>-0.24850336973495019</v>
      </c>
      <c r="AI54" s="11">
        <f>'OddsRatio_working_3-way'!U54/(3*'OddsRatio_working_3-way'!X54^(1/3))*SIN(('OddsRatio_working_3-way'!Y54)/3)</f>
        <v>-2.1628722584891076E-2</v>
      </c>
      <c r="AJ54" s="11">
        <f>'OddsRatio_working_3-way'!U54/(3*'OddsRatio_working_3-way'!X54^(1/3))*SIN(('OddsRatio_working_3-way'!Y54+2*PI())/3)</f>
        <v>-0.45204918481789841</v>
      </c>
      <c r="AK54" s="11">
        <f>'OddsRatio_working_3-way'!U54/(3*'OddsRatio_working_3-way'!X54^(1/3))*SIN(('OddsRatio_working_3-way'!Y54+4*PI())/3)</f>
        <v>0.47367790740278926</v>
      </c>
      <c r="AL54" s="11">
        <f>'OddsRatio_working_3-way'!Z54+'OddsRatio_working_3-way'!AF54</f>
        <v>1.0689375717794873</v>
      </c>
      <c r="AM54" s="11">
        <f>'OddsRatio_working_3-way'!AA54+'OddsRatio_working_3-way'!AG54</f>
        <v>-0.57193083230958686</v>
      </c>
      <c r="AN54" s="11">
        <f>'OddsRatio_working_3-way'!AB54+'OddsRatio_working_3-way'!AH54</f>
        <v>-0.49700673946990032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1.0689375717794873</v>
      </c>
      <c r="AS54" s="11">
        <f>IF(('OddsRatio_working_3-way'!X54=0),IF(Q54&gt;0,-Q54^(1/3),(-Q54)^(1/3)),'OddsRatio_working_3-way'!AM54-'OddsRatio_working_3-way'!R54/3)</f>
        <v>-0.57193083230958686</v>
      </c>
      <c r="AT54" s="11">
        <f>IF(('OddsRatio_working_3-way'!X54=0),IF(Q54&gt;0,-Q54^(1/3),(-Q54)^(1/3)),'OddsRatio_working_3-way'!AN54-'OddsRatio_working_3-way'!R54/3)</f>
        <v>-0.49700673946990032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2.77</v>
      </c>
      <c r="B55" s="4">
        <f>IF('True_Odds_Calculator_3-way'!B56="","",'True_Odds_Calculator_3-way'!B56)</f>
        <v>3.51</v>
      </c>
      <c r="C55" s="4">
        <f>IF('True_Odds_Calculator_3-way'!C56="","",'True_Odds_Calculator_3-way'!C56)</f>
        <v>2.5099999999999998</v>
      </c>
      <c r="D55" s="9">
        <f t="shared" si="13"/>
        <v>0.34583535324864279</v>
      </c>
      <c r="E55" s="9">
        <f t="shared" si="14"/>
        <v>0.27156448571156278</v>
      </c>
      <c r="F55" s="9">
        <f t="shared" si="15"/>
        <v>0.38260016103979438</v>
      </c>
      <c r="G55" s="9">
        <f t="shared" si="16"/>
        <v>1.0686719640299178</v>
      </c>
      <c r="H55" s="9">
        <f t="shared" si="17"/>
        <v>2.8915493763329545</v>
      </c>
      <c r="I55" s="9">
        <f t="shared" si="18"/>
        <v>3.682366629715093</v>
      </c>
      <c r="J55" s="9">
        <f t="shared" si="19"/>
        <v>2.6136946656851765</v>
      </c>
      <c r="K55" s="11">
        <f t="shared" si="20"/>
        <v>0.36101083032490977</v>
      </c>
      <c r="L55" s="11">
        <f t="shared" si="21"/>
        <v>0.28490028490028491</v>
      </c>
      <c r="M55" s="11">
        <f t="shared" si="22"/>
        <v>0.39840637450199207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-0.27489277669783074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0.23725641111692575</v>
      </c>
      <c r="Q55" s="11">
        <f>2*'OddsRatio_working_3-way'!K55*'OddsRatio_working_3-way'!L55*'OddsRatio_working_3-way'!M55</f>
        <v>8.1953855308091808E-2</v>
      </c>
      <c r="R55" s="11">
        <f t="shared" si="23"/>
        <v>0</v>
      </c>
      <c r="S55" s="11">
        <f t="shared" si="24"/>
        <v>-0.86308710605998984</v>
      </c>
      <c r="T55" s="11">
        <f t="shared" si="25"/>
        <v>-0.2981302611606183</v>
      </c>
      <c r="U55" s="11">
        <f>'OddsRatio_working_3-way'!S55-'OddsRatio_working_3-way'!R55^2/3</f>
        <v>-0.86308710605998984</v>
      </c>
      <c r="V55" s="11">
        <f>'OddsRatio_working_3-way'!S55*'OddsRatio_working_3-way'!R55/3-2*'OddsRatio_working_3-way'!R55^3/27-'OddsRatio_working_3-way'!T55</f>
        <v>0.2981302611606183</v>
      </c>
      <c r="W55" s="11">
        <f>'OddsRatio_working_3-way'!V55^2+4*'OddsRatio_working_3-way'!U55^3/27</f>
        <v>-6.3672789838848248E-3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0.15431212817175397</v>
      </c>
      <c r="Y55" s="11">
        <f>IF('OddsRatio_working_3-way'!W55&gt;=0,IF('OddsRatio_working_3-way'!V55+SQRT('OddsRatio_working_3-way'!W55)&gt;0,0,PI()),ACOS('OddsRatio_working_3-way'!V55/(2*'OddsRatio_working_3-way'!X55)))</f>
        <v>0.2615223048890134</v>
      </c>
      <c r="Z55" s="11">
        <f>'OddsRatio_working_3-way'!X55^(1/3)*COS('OddsRatio_working_3-way'!Y55/3)</f>
        <v>0.53433598201495891</v>
      </c>
      <c r="AA55" s="11">
        <f>'OddsRatio_working_3-way'!X55^(1/3)*COS(('OddsRatio_working_3-way'!Y55+2*PI())/3)</f>
        <v>-0.3076101751482937</v>
      </c>
      <c r="AB55" s="11">
        <f>'OddsRatio_working_3-way'!X55^(1/3)*COS(('OddsRatio_working_3-way'!Y55+4*PI())/3)</f>
        <v>-0.22672580686666541</v>
      </c>
      <c r="AC55" s="11">
        <f>'OddsRatio_working_3-way'!X55^(1/3)*SIN('OddsRatio_working_3-way'!Y55/3)</f>
        <v>4.6698611800631167E-2</v>
      </c>
      <c r="AD55" s="11">
        <f>'OddsRatio_working_3-way'!X55^(1/3)*SIN(('OddsRatio_working_3-way'!Y55+2*PI())/3)</f>
        <v>0.43939922868074388</v>
      </c>
      <c r="AE55" s="11">
        <f>'OddsRatio_working_3-way'!X55^(1/3)*SIN(('OddsRatio_working_3-way'!Y55+4*PI())/3)</f>
        <v>-0.48609784048137478</v>
      </c>
      <c r="AF55" s="11">
        <f>-'OddsRatio_working_3-way'!U55/(3*'OddsRatio_working_3-way'!X55^(1/3))*COS(('OddsRatio_working_3-way'!Y55)/3)</f>
        <v>0.53433598201495902</v>
      </c>
      <c r="AG55" s="11">
        <f>-'OddsRatio_working_3-way'!U55/(3*'OddsRatio_working_3-way'!X55^(1/3))*COS(('OddsRatio_working_3-way'!Y55+2*PI())/3)</f>
        <v>-0.30761017514829375</v>
      </c>
      <c r="AH55" s="11">
        <f>-'OddsRatio_working_3-way'!U55/(3*'OddsRatio_working_3-way'!X55^(1/3))*COS(('OddsRatio_working_3-way'!Y55+4*PI())/3)</f>
        <v>-0.22672580686666546</v>
      </c>
      <c r="AI55" s="11">
        <f>'OddsRatio_working_3-way'!U55/(3*'OddsRatio_working_3-way'!X55^(1/3))*SIN(('OddsRatio_working_3-way'!Y55)/3)</f>
        <v>-4.6698611800631173E-2</v>
      </c>
      <c r="AJ55" s="11">
        <f>'OddsRatio_working_3-way'!U55/(3*'OddsRatio_working_3-way'!X55^(1/3))*SIN(('OddsRatio_working_3-way'!Y55+2*PI())/3)</f>
        <v>-0.43939922868074399</v>
      </c>
      <c r="AK55" s="11">
        <f>'OddsRatio_working_3-way'!U55/(3*'OddsRatio_working_3-way'!X55^(1/3))*SIN(('OddsRatio_working_3-way'!Y55+4*PI())/3)</f>
        <v>0.48609784048137489</v>
      </c>
      <c r="AL55" s="11">
        <f>'OddsRatio_working_3-way'!Z55+'OddsRatio_working_3-way'!AF55</f>
        <v>1.0686719640299178</v>
      </c>
      <c r="AM55" s="11">
        <f>'OddsRatio_working_3-way'!AA55+'OddsRatio_working_3-way'!AG55</f>
        <v>-0.61522035029658739</v>
      </c>
      <c r="AN55" s="11">
        <f>'OddsRatio_working_3-way'!AB55+'OddsRatio_working_3-way'!AH55</f>
        <v>-0.45345161373333087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1.0686719640299178</v>
      </c>
      <c r="AS55" s="11">
        <f>IF(('OddsRatio_working_3-way'!X55=0),IF(Q55&gt;0,-Q55^(1/3),(-Q55)^(1/3)),'OddsRatio_working_3-way'!AM55-'OddsRatio_working_3-way'!R55/3)</f>
        <v>-0.61522035029658739</v>
      </c>
      <c r="AT55" s="11">
        <f>IF(('OddsRatio_working_3-way'!X55=0),IF(Q55&gt;0,-Q55^(1/3),(-Q55)^(1/3)),'OddsRatio_working_3-way'!AN55-'OddsRatio_working_3-way'!R55/3)</f>
        <v>-0.45345161373333087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2.52</v>
      </c>
      <c r="B56" s="4">
        <f>IF('True_Odds_Calculator_3-way'!B57="","",'True_Odds_Calculator_3-way'!B57)</f>
        <v>3.2</v>
      </c>
      <c r="C56" s="4">
        <f>IF('True_Odds_Calculator_3-way'!C57="","",'True_Odds_Calculator_3-way'!C57)</f>
        <v>2.98</v>
      </c>
      <c r="D56" s="9">
        <f t="shared" si="13"/>
        <v>0.38090671104478857</v>
      </c>
      <c r="E56" s="9">
        <f t="shared" si="14"/>
        <v>0.29829115998806077</v>
      </c>
      <c r="F56" s="9">
        <f t="shared" si="15"/>
        <v>0.32080212896715082</v>
      </c>
      <c r="G56" s="9">
        <f t="shared" si="16"/>
        <v>1.0692860078540609</v>
      </c>
      <c r="H56" s="9">
        <f t="shared" si="17"/>
        <v>2.6253147319381722</v>
      </c>
      <c r="I56" s="9">
        <f t="shared" si="18"/>
        <v>3.3524292172789343</v>
      </c>
      <c r="J56" s="9">
        <f t="shared" si="19"/>
        <v>3.1171862955510403</v>
      </c>
      <c r="K56" s="11">
        <f t="shared" si="20"/>
        <v>0.3968253968253968</v>
      </c>
      <c r="L56" s="11">
        <f t="shared" si="21"/>
        <v>0.3125</v>
      </c>
      <c r="M56" s="11">
        <f t="shared" si="22"/>
        <v>0.33557046979865773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-0.27552732502396937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0.23719638862256309</v>
      </c>
      <c r="Q56" s="11">
        <f>2*'OddsRatio_working_3-way'!K56*'OddsRatio_working_3-way'!L56*'OddsRatio_working_3-way'!M56</f>
        <v>8.3226803025460747E-2</v>
      </c>
      <c r="R56" s="11">
        <f t="shared" si="23"/>
        <v>0</v>
      </c>
      <c r="S56" s="11">
        <f t="shared" si="24"/>
        <v>-0.86088154269972428</v>
      </c>
      <c r="T56" s="11">
        <f t="shared" si="25"/>
        <v>-0.30206369919288573</v>
      </c>
      <c r="U56" s="11">
        <f>'OddsRatio_working_3-way'!S56-'OddsRatio_working_3-way'!R56^2/3</f>
        <v>-0.86088154269972428</v>
      </c>
      <c r="V56" s="11">
        <f>'OddsRatio_working_3-way'!S56*'OddsRatio_working_3-way'!R56/3-2*'OddsRatio_working_3-way'!R56^3/27-'OddsRatio_working_3-way'!T56</f>
        <v>0.30206369919288573</v>
      </c>
      <c r="W56" s="11">
        <f>'OddsRatio_working_3-way'!V56^2+4*'OddsRatio_working_3-way'!U56^3/27</f>
        <v>-3.278110161827108E-3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0.15372100420235132</v>
      </c>
      <c r="Y56" s="11">
        <f>IF('OddsRatio_working_3-way'!W56&gt;=0,IF('OddsRatio_working_3-way'!V56+SQRT('OddsRatio_working_3-way'!W56)&gt;0,0,PI()),ACOS('OddsRatio_working_3-way'!V56/(2*'OddsRatio_working_3-way'!X56)))</f>
        <v>0.18732314342057776</v>
      </c>
      <c r="Z56" s="11">
        <f>'OddsRatio_working_3-way'!X56^(1/3)*COS('OddsRatio_working_3-way'!Y56/3)</f>
        <v>0.53464300392703046</v>
      </c>
      <c r="AA56" s="11">
        <f>'OddsRatio_working_3-way'!X56^(1/3)*COS(('OddsRatio_working_3-way'!Y56+2*PI())/3)</f>
        <v>-0.2962702400852707</v>
      </c>
      <c r="AB56" s="11">
        <f>'OddsRatio_working_3-way'!X56^(1/3)*COS(('OddsRatio_working_3-way'!Y56+4*PI())/3)</f>
        <v>-0.2383727638417599</v>
      </c>
      <c r="AC56" s="11">
        <f>'OddsRatio_working_3-way'!X56^(1/3)*SIN('OddsRatio_working_3-way'!Y56/3)</f>
        <v>3.3427123494590934E-2</v>
      </c>
      <c r="AD56" s="11">
        <f>'OddsRatio_working_3-way'!X56^(1/3)*SIN(('OddsRatio_working_3-way'!Y56+2*PI())/3)</f>
        <v>0.44630086160913635</v>
      </c>
      <c r="AE56" s="11">
        <f>'OddsRatio_working_3-way'!X56^(1/3)*SIN(('OddsRatio_working_3-way'!Y56+4*PI())/3)</f>
        <v>-0.47972798510372727</v>
      </c>
      <c r="AF56" s="11">
        <f>-'OddsRatio_working_3-way'!U56/(3*'OddsRatio_working_3-way'!X56^(1/3))*COS(('OddsRatio_working_3-way'!Y56)/3)</f>
        <v>0.53464300392703046</v>
      </c>
      <c r="AG56" s="11">
        <f>-'OddsRatio_working_3-way'!U56/(3*'OddsRatio_working_3-way'!X56^(1/3))*COS(('OddsRatio_working_3-way'!Y56+2*PI())/3)</f>
        <v>-0.2962702400852707</v>
      </c>
      <c r="AH56" s="11">
        <f>-'OddsRatio_working_3-way'!U56/(3*'OddsRatio_working_3-way'!X56^(1/3))*COS(('OddsRatio_working_3-way'!Y56+4*PI())/3)</f>
        <v>-0.2383727638417599</v>
      </c>
      <c r="AI56" s="11">
        <f>'OddsRatio_working_3-way'!U56/(3*'OddsRatio_working_3-way'!X56^(1/3))*SIN(('OddsRatio_working_3-way'!Y56)/3)</f>
        <v>-3.3427123494590934E-2</v>
      </c>
      <c r="AJ56" s="11">
        <f>'OddsRatio_working_3-way'!U56/(3*'OddsRatio_working_3-way'!X56^(1/3))*SIN(('OddsRatio_working_3-way'!Y56+2*PI())/3)</f>
        <v>-0.44630086160913635</v>
      </c>
      <c r="AK56" s="11">
        <f>'OddsRatio_working_3-way'!U56/(3*'OddsRatio_working_3-way'!X56^(1/3))*SIN(('OddsRatio_working_3-way'!Y56+4*PI())/3)</f>
        <v>0.47972798510372727</v>
      </c>
      <c r="AL56" s="11">
        <f>'OddsRatio_working_3-way'!Z56+'OddsRatio_working_3-way'!AF56</f>
        <v>1.0692860078540609</v>
      </c>
      <c r="AM56" s="11">
        <f>'OddsRatio_working_3-way'!AA56+'OddsRatio_working_3-way'!AG56</f>
        <v>-0.59254048017054139</v>
      </c>
      <c r="AN56" s="11">
        <f>'OddsRatio_working_3-way'!AB56+'OddsRatio_working_3-way'!AH56</f>
        <v>-0.4767455276835198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1.0692860078540609</v>
      </c>
      <c r="AS56" s="11">
        <f>IF(('OddsRatio_working_3-way'!X56=0),IF(Q56&gt;0,-Q56^(1/3),(-Q56)^(1/3)),'OddsRatio_working_3-way'!AM56-'OddsRatio_working_3-way'!R56/3)</f>
        <v>-0.59254048017054139</v>
      </c>
      <c r="AT56" s="11">
        <f>IF(('OddsRatio_working_3-way'!X56=0),IF(Q56&gt;0,-Q56^(1/3),(-Q56)^(1/3)),'OddsRatio_working_3-way'!AN56-'OddsRatio_working_3-way'!R56/3)</f>
        <v>-0.4767455276835198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2.41</v>
      </c>
      <c r="B57" s="4">
        <f>IF('True_Odds_Calculator_3-way'!B58="","",'True_Odds_Calculator_3-way'!B58)</f>
        <v>3.19</v>
      </c>
      <c r="C57" s="4">
        <f>IF('True_Odds_Calculator_3-way'!C58="","",'True_Odds_Calculator_3-way'!C58)</f>
        <v>3.16</v>
      </c>
      <c r="D57" s="9">
        <f t="shared" si="13"/>
        <v>0.3987131137899852</v>
      </c>
      <c r="E57" s="9">
        <f t="shared" si="14"/>
        <v>0.29919338058152967</v>
      </c>
      <c r="F57" s="9">
        <f t="shared" si="15"/>
        <v>0.30209350562848541</v>
      </c>
      <c r="G57" s="9">
        <f t="shared" si="16"/>
        <v>1.0695524812197887</v>
      </c>
      <c r="H57" s="9">
        <f t="shared" si="17"/>
        <v>2.5080689985199021</v>
      </c>
      <c r="I57" s="9">
        <f t="shared" si="18"/>
        <v>3.342319933871337</v>
      </c>
      <c r="J57" s="9">
        <f t="shared" si="19"/>
        <v>3.3102333594347439</v>
      </c>
      <c r="K57" s="11">
        <f t="shared" si="20"/>
        <v>0.41493775933609955</v>
      </c>
      <c r="L57" s="11">
        <f t="shared" si="21"/>
        <v>0.31347962382445144</v>
      </c>
      <c r="M57" s="11">
        <f t="shared" si="22"/>
        <v>0.31645569620253161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-0.27455045665216815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0.23709788240307259</v>
      </c>
      <c r="Q57" s="11">
        <f>2*'OddsRatio_working_3-way'!K57*'OddsRatio_working_3-way'!L57*'OddsRatio_working_3-way'!M57</f>
        <v>8.2325653612178001E-2</v>
      </c>
      <c r="R57" s="11">
        <f t="shared" si="23"/>
        <v>0</v>
      </c>
      <c r="S57" s="11">
        <f t="shared" si="24"/>
        <v>-0.86358582423869445</v>
      </c>
      <c r="T57" s="11">
        <f t="shared" si="25"/>
        <v>-0.29985618897176897</v>
      </c>
      <c r="U57" s="11">
        <f>'OddsRatio_working_3-way'!S57-'OddsRatio_working_3-way'!R57^2/3</f>
        <v>-0.86358582423869445</v>
      </c>
      <c r="V57" s="11">
        <f>'OddsRatio_working_3-way'!S57*'OddsRatio_working_3-way'!R57/3-2*'OddsRatio_working_3-way'!R57^3/27-'OddsRatio_working_3-way'!T57</f>
        <v>0.29985618897176897</v>
      </c>
      <c r="W57" s="11">
        <f>'OddsRatio_working_3-way'!V57^2+4*'OddsRatio_working_3-way'!U57^3/27</f>
        <v>-5.5004062193777098E-3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0.15444589690572144</v>
      </c>
      <c r="Y57" s="11">
        <f>IF('OddsRatio_working_3-way'!W57&gt;=0,IF('OddsRatio_working_3-way'!V57+SQRT('OddsRatio_working_3-way'!W57)&gt;0,0,PI()),ACOS('OddsRatio_working_3-way'!V57/(2*'OddsRatio_working_3-way'!X57)))</f>
        <v>0.24246820893182708</v>
      </c>
      <c r="Z57" s="11">
        <f>'OddsRatio_working_3-way'!X57^(1/3)*COS('OddsRatio_working_3-way'!Y57/3)</f>
        <v>0.53477624060989437</v>
      </c>
      <c r="AA57" s="11">
        <f>'OddsRatio_working_3-way'!X57^(1/3)*COS(('OddsRatio_working_3-way'!Y57+2*PI())/3)</f>
        <v>-0.30490125692446812</v>
      </c>
      <c r="AB57" s="11">
        <f>'OddsRatio_working_3-way'!X57^(1/3)*COS(('OddsRatio_working_3-way'!Y57+4*PI())/3)</f>
        <v>-0.22987498368542642</v>
      </c>
      <c r="AC57" s="11">
        <f>'OddsRatio_working_3-way'!X57^(1/3)*SIN('OddsRatio_working_3-way'!Y57/3)</f>
        <v>4.3316439050855179E-2</v>
      </c>
      <c r="AD57" s="11">
        <f>'OddsRatio_working_3-way'!X57^(1/3)*SIN(('OddsRatio_working_3-way'!Y57+2*PI())/3)</f>
        <v>0.4414715901830803</v>
      </c>
      <c r="AE57" s="11">
        <f>'OddsRatio_working_3-way'!X57^(1/3)*SIN(('OddsRatio_working_3-way'!Y57+4*PI())/3)</f>
        <v>-0.48478802923393549</v>
      </c>
      <c r="AF57" s="11">
        <f>-'OddsRatio_working_3-way'!U57/(3*'OddsRatio_working_3-way'!X57^(1/3))*COS(('OddsRatio_working_3-way'!Y57)/3)</f>
        <v>0.53477624060989437</v>
      </c>
      <c r="AG57" s="11">
        <f>-'OddsRatio_working_3-way'!U57/(3*'OddsRatio_working_3-way'!X57^(1/3))*COS(('OddsRatio_working_3-way'!Y57+2*PI())/3)</f>
        <v>-0.30490125692446812</v>
      </c>
      <c r="AH57" s="11">
        <f>-'OddsRatio_working_3-way'!U57/(3*'OddsRatio_working_3-way'!X57^(1/3))*COS(('OddsRatio_working_3-way'!Y57+4*PI())/3)</f>
        <v>-0.22987498368542642</v>
      </c>
      <c r="AI57" s="11">
        <f>'OddsRatio_working_3-way'!U57/(3*'OddsRatio_working_3-way'!X57^(1/3))*SIN(('OddsRatio_working_3-way'!Y57)/3)</f>
        <v>-4.3316439050855179E-2</v>
      </c>
      <c r="AJ57" s="11">
        <f>'OddsRatio_working_3-way'!U57/(3*'OddsRatio_working_3-way'!X57^(1/3))*SIN(('OddsRatio_working_3-way'!Y57+2*PI())/3)</f>
        <v>-0.4414715901830803</v>
      </c>
      <c r="AK57" s="11">
        <f>'OddsRatio_working_3-way'!U57/(3*'OddsRatio_working_3-way'!X57^(1/3))*SIN(('OddsRatio_working_3-way'!Y57+4*PI())/3)</f>
        <v>0.48478802923393549</v>
      </c>
      <c r="AL57" s="11">
        <f>'OddsRatio_working_3-way'!Z57+'OddsRatio_working_3-way'!AF57</f>
        <v>1.0695524812197887</v>
      </c>
      <c r="AM57" s="11">
        <f>'OddsRatio_working_3-way'!AA57+'OddsRatio_working_3-way'!AG57</f>
        <v>-0.60980251384893625</v>
      </c>
      <c r="AN57" s="11">
        <f>'OddsRatio_working_3-way'!AB57+'OddsRatio_working_3-way'!AH57</f>
        <v>-0.45974996737085283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1.0695524812197887</v>
      </c>
      <c r="AS57" s="11">
        <f>IF(('OddsRatio_working_3-way'!X57=0),IF(Q57&gt;0,-Q57^(1/3),(-Q57)^(1/3)),'OddsRatio_working_3-way'!AM57-'OddsRatio_working_3-way'!R57/3)</f>
        <v>-0.60980251384893625</v>
      </c>
      <c r="AT57" s="11">
        <f>IF(('OddsRatio_working_3-way'!X57=0),IF(Q57&gt;0,-Q57^(1/3),(-Q57)^(1/3)),'OddsRatio_working_3-way'!AN57-'OddsRatio_working_3-way'!R57/3)</f>
        <v>-0.45974996737085283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1.65</v>
      </c>
      <c r="B58" s="4">
        <f>IF('True_Odds_Calculator_3-way'!B59="","",'True_Odds_Calculator_3-way'!B59)</f>
        <v>3.92</v>
      </c>
      <c r="C58" s="4">
        <f>IF('True_Odds_Calculator_3-way'!C59="","",'True_Odds_Calculator_3-way'!C59)</f>
        <v>5.27</v>
      </c>
      <c r="D58" s="9">
        <f t="shared" si="13"/>
        <v>0.58478084622252435</v>
      </c>
      <c r="E58" s="9">
        <f t="shared" si="14"/>
        <v>0.23867894366669054</v>
      </c>
      <c r="F58" s="9">
        <f t="shared" si="15"/>
        <v>0.17654021011078511</v>
      </c>
      <c r="G58" s="9">
        <f t="shared" si="16"/>
        <v>1.0923728132438075</v>
      </c>
      <c r="H58" s="9">
        <f t="shared" si="17"/>
        <v>1.7100423286084749</v>
      </c>
      <c r="I58" s="9">
        <f t="shared" si="18"/>
        <v>4.1897286146719175</v>
      </c>
      <c r="J58" s="9">
        <f t="shared" si="19"/>
        <v>5.6644319125510574</v>
      </c>
      <c r="K58" s="11">
        <f t="shared" si="20"/>
        <v>0.60606060606060608</v>
      </c>
      <c r="L58" s="11">
        <f t="shared" si="21"/>
        <v>0.25510204081632654</v>
      </c>
      <c r="M58" s="11">
        <f t="shared" si="22"/>
        <v>0.18975332068311196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-0.23776255370183264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0.23000402507043877</v>
      </c>
      <c r="Q58" s="11">
        <f>2*'OddsRatio_working_3-way'!K58*'OddsRatio_working_3-way'!L58*'OddsRatio_working_3-way'!M58</f>
        <v>5.8674496191438455E-2</v>
      </c>
      <c r="R58" s="11">
        <f t="shared" si="23"/>
        <v>0</v>
      </c>
      <c r="S58" s="11">
        <f t="shared" si="24"/>
        <v>-0.96736858470521181</v>
      </c>
      <c r="T58" s="11">
        <f t="shared" si="25"/>
        <v>-0.24677770017990097</v>
      </c>
      <c r="U58" s="11">
        <f>'OddsRatio_working_3-way'!S58-'OddsRatio_working_3-way'!R58^2/3</f>
        <v>-0.96736858470521181</v>
      </c>
      <c r="V58" s="11">
        <f>'OddsRatio_working_3-way'!S58*'OddsRatio_working_3-way'!R58/3-2*'OddsRatio_working_3-way'!R58^3/27-'OddsRatio_working_3-way'!T58</f>
        <v>0.24677770017990097</v>
      </c>
      <c r="W58" s="11">
        <f>'OddsRatio_working_3-way'!V58^2+4*'OddsRatio_working_3-way'!U58^3/27</f>
        <v>-7.321416457165969E-2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0.1831074806484847</v>
      </c>
      <c r="Y58" s="11">
        <f>IF('OddsRatio_working_3-way'!W58&gt;=0,IF('OddsRatio_working_3-way'!V58+SQRT('OddsRatio_working_3-way'!W58)&gt;0,0,PI()),ACOS('OddsRatio_working_3-way'!V58/(2*'OddsRatio_working_3-way'!X58)))</f>
        <v>0.83137531260191044</v>
      </c>
      <c r="Z58" s="11">
        <f>'OddsRatio_working_3-way'!X58^(1/3)*COS('OddsRatio_working_3-way'!Y58/3)</f>
        <v>0.54618640662190376</v>
      </c>
      <c r="AA58" s="11">
        <f>'OddsRatio_working_3-way'!X58^(1/3)*COS(('OddsRatio_working_3-way'!Y58+2*PI())/3)</f>
        <v>-0.40763856031888523</v>
      </c>
      <c r="AB58" s="11">
        <f>'OddsRatio_working_3-way'!X58^(1/3)*COS(('OddsRatio_working_3-way'!Y58+4*PI())/3)</f>
        <v>-0.13854784630301839</v>
      </c>
      <c r="AC58" s="11">
        <f>'OddsRatio_working_3-way'!X58^(1/3)*SIN('OddsRatio_working_3-way'!Y58/3)</f>
        <v>0.15535959617348935</v>
      </c>
      <c r="AD58" s="11">
        <f>'OddsRatio_working_3-way'!X58^(1/3)*SIN(('OddsRatio_working_3-way'!Y58+2*PI())/3)</f>
        <v>0.39533150524956118</v>
      </c>
      <c r="AE58" s="11">
        <f>'OddsRatio_working_3-way'!X58^(1/3)*SIN(('OddsRatio_working_3-way'!Y58+4*PI())/3)</f>
        <v>-0.55069110142305044</v>
      </c>
      <c r="AF58" s="11">
        <f>-'OddsRatio_working_3-way'!U58/(3*'OddsRatio_working_3-way'!X58^(1/3))*COS(('OddsRatio_working_3-way'!Y58)/3)</f>
        <v>0.54618640662190376</v>
      </c>
      <c r="AG58" s="11">
        <f>-'OddsRatio_working_3-way'!U58/(3*'OddsRatio_working_3-way'!X58^(1/3))*COS(('OddsRatio_working_3-way'!Y58+2*PI())/3)</f>
        <v>-0.40763856031888523</v>
      </c>
      <c r="AH58" s="11">
        <f>-'OddsRatio_working_3-way'!U58/(3*'OddsRatio_working_3-way'!X58^(1/3))*COS(('OddsRatio_working_3-way'!Y58+4*PI())/3)</f>
        <v>-0.13854784630301839</v>
      </c>
      <c r="AI58" s="11">
        <f>'OddsRatio_working_3-way'!U58/(3*'OddsRatio_working_3-way'!X58^(1/3))*SIN(('OddsRatio_working_3-way'!Y58)/3)</f>
        <v>-0.15535959617348935</v>
      </c>
      <c r="AJ58" s="11">
        <f>'OddsRatio_working_3-way'!U58/(3*'OddsRatio_working_3-way'!X58^(1/3))*SIN(('OddsRatio_working_3-way'!Y58+2*PI())/3)</f>
        <v>-0.39533150524956118</v>
      </c>
      <c r="AK58" s="11">
        <f>'OddsRatio_working_3-way'!U58/(3*'OddsRatio_working_3-way'!X58^(1/3))*SIN(('OddsRatio_working_3-way'!Y58+4*PI())/3)</f>
        <v>0.55069110142305044</v>
      </c>
      <c r="AL58" s="11">
        <f>'OddsRatio_working_3-way'!Z58+'OddsRatio_working_3-way'!AF58</f>
        <v>1.0923728132438075</v>
      </c>
      <c r="AM58" s="11">
        <f>'OddsRatio_working_3-way'!AA58+'OddsRatio_working_3-way'!AG58</f>
        <v>-0.81527712063777047</v>
      </c>
      <c r="AN58" s="11">
        <f>'OddsRatio_working_3-way'!AB58+'OddsRatio_working_3-way'!AH58</f>
        <v>-0.27709569260603678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1.0923728132438075</v>
      </c>
      <c r="AS58" s="11">
        <f>IF(('OddsRatio_working_3-way'!X58=0),IF(Q58&gt;0,-Q58^(1/3),(-Q58)^(1/3)),'OddsRatio_working_3-way'!AM58-'OddsRatio_working_3-way'!R58/3)</f>
        <v>-0.81527712063777047</v>
      </c>
      <c r="AT58" s="11">
        <f>IF(('OddsRatio_working_3-way'!X58=0),IF(Q58&gt;0,-Q58^(1/3),(-Q58)^(1/3)),'OddsRatio_working_3-way'!AN58-'OddsRatio_working_3-way'!R58/3)</f>
        <v>-0.27709569260603678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2.5499999999999998</v>
      </c>
      <c r="B59" s="4">
        <f>IF('True_Odds_Calculator_3-way'!B60="","",'True_Odds_Calculator_3-way'!B60)</f>
        <v>3.05</v>
      </c>
      <c r="C59" s="4">
        <f>IF('True_Odds_Calculator_3-way'!C60="","",'True_Odds_Calculator_3-way'!C60)</f>
        <v>3.09</v>
      </c>
      <c r="D59" s="9">
        <f t="shared" si="13"/>
        <v>0.37675942259780859</v>
      </c>
      <c r="E59" s="9">
        <f t="shared" si="14"/>
        <v>0.31369292039358909</v>
      </c>
      <c r="F59" s="9">
        <f t="shared" si="15"/>
        <v>0.30954765700860226</v>
      </c>
      <c r="G59" s="9">
        <f t="shared" si="16"/>
        <v>1.0672346090927649</v>
      </c>
      <c r="H59" s="9">
        <f t="shared" si="17"/>
        <v>2.6542136440937854</v>
      </c>
      <c r="I59" s="9">
        <f t="shared" si="18"/>
        <v>3.1878309486401686</v>
      </c>
      <c r="J59" s="9">
        <f t="shared" si="19"/>
        <v>3.2305203330038781</v>
      </c>
      <c r="K59" s="11">
        <f t="shared" si="20"/>
        <v>0.39215686274509809</v>
      </c>
      <c r="L59" s="11">
        <f t="shared" si="21"/>
        <v>0.32786885245901642</v>
      </c>
      <c r="M59" s="11">
        <f t="shared" si="22"/>
        <v>0.3236245954692557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-0.27633337806447322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0.23676296344841724</v>
      </c>
      <c r="Q59" s="11">
        <f>2*'OddsRatio_working_3-way'!K59*'OddsRatio_working_3-way'!L59*'OddsRatio_working_3-way'!M59</f>
        <v>8.3220725289426117E-2</v>
      </c>
      <c r="R59" s="11">
        <f t="shared" si="23"/>
        <v>0</v>
      </c>
      <c r="S59" s="11">
        <f t="shared" si="24"/>
        <v>-0.85680190032337122</v>
      </c>
      <c r="T59" s="11">
        <f t="shared" si="25"/>
        <v>-0.30116059765320613</v>
      </c>
      <c r="U59" s="11">
        <f>'OddsRatio_working_3-way'!S59-'OddsRatio_working_3-way'!R59^2/3</f>
        <v>-0.85680190032337122</v>
      </c>
      <c r="V59" s="11">
        <f>'OddsRatio_working_3-way'!S59*'OddsRatio_working_3-way'!R59/3-2*'OddsRatio_working_3-way'!R59^3/27-'OddsRatio_working_3-way'!T59</f>
        <v>0.30116059765320613</v>
      </c>
      <c r="W59" s="11">
        <f>'OddsRatio_working_3-way'!V59^2+4*'OddsRatio_working_3-way'!U59^3/27</f>
        <v>-2.4854665039810014E-3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0.15262959418377658</v>
      </c>
      <c r="Y59" s="11">
        <f>IF('OddsRatio_working_3-way'!W59&gt;=0,IF('OddsRatio_working_3-way'!V59+SQRT('OddsRatio_working_3-way'!W59)&gt;0,0,PI()),ACOS('OddsRatio_working_3-way'!V59/(2*'OddsRatio_working_3-way'!X59)))</f>
        <v>0.16405332095518066</v>
      </c>
      <c r="Z59" s="11">
        <f>'OddsRatio_working_3-way'!X59^(1/3)*COS('OddsRatio_working_3-way'!Y59/3)</f>
        <v>0.53361730454638245</v>
      </c>
      <c r="AA59" s="11">
        <f>'OddsRatio_working_3-way'!X59^(1/3)*COS(('OddsRatio_working_3-way'!Y59+2*PI())/3)</f>
        <v>-0.29210498199378188</v>
      </c>
      <c r="AB59" s="11">
        <f>'OddsRatio_working_3-way'!X59^(1/3)*COS(('OddsRatio_working_3-way'!Y59+4*PI())/3)</f>
        <v>-0.24151232255260086</v>
      </c>
      <c r="AC59" s="11">
        <f>'OddsRatio_working_3-way'!X59^(1/3)*SIN('OddsRatio_working_3-way'!Y59/3)</f>
        <v>2.920968554738515E-2</v>
      </c>
      <c r="AD59" s="11">
        <f>'OddsRatio_working_3-way'!X59^(1/3)*SIN(('OddsRatio_working_3-way'!Y59+2*PI())/3)</f>
        <v>0.44752129886245201</v>
      </c>
      <c r="AE59" s="11">
        <f>'OddsRatio_working_3-way'!X59^(1/3)*SIN(('OddsRatio_working_3-way'!Y59+4*PI())/3)</f>
        <v>-0.47673098440983691</v>
      </c>
      <c r="AF59" s="11">
        <f>-'OddsRatio_working_3-way'!U59/(3*'OddsRatio_working_3-way'!X59^(1/3))*COS(('OddsRatio_working_3-way'!Y59)/3)</f>
        <v>0.53361730454638245</v>
      </c>
      <c r="AG59" s="11">
        <f>-'OddsRatio_working_3-way'!U59/(3*'OddsRatio_working_3-way'!X59^(1/3))*COS(('OddsRatio_working_3-way'!Y59+2*PI())/3)</f>
        <v>-0.29210498199378188</v>
      </c>
      <c r="AH59" s="11">
        <f>-'OddsRatio_working_3-way'!U59/(3*'OddsRatio_working_3-way'!X59^(1/3))*COS(('OddsRatio_working_3-way'!Y59+4*PI())/3)</f>
        <v>-0.24151232255260086</v>
      </c>
      <c r="AI59" s="11">
        <f>'OddsRatio_working_3-way'!U59/(3*'OddsRatio_working_3-way'!X59^(1/3))*SIN(('OddsRatio_working_3-way'!Y59)/3)</f>
        <v>-2.920968554738515E-2</v>
      </c>
      <c r="AJ59" s="11">
        <f>'OddsRatio_working_3-way'!U59/(3*'OddsRatio_working_3-way'!X59^(1/3))*SIN(('OddsRatio_working_3-way'!Y59+2*PI())/3)</f>
        <v>-0.44752129886245201</v>
      </c>
      <c r="AK59" s="11">
        <f>'OddsRatio_working_3-way'!U59/(3*'OddsRatio_working_3-way'!X59^(1/3))*SIN(('OddsRatio_working_3-way'!Y59+4*PI())/3)</f>
        <v>0.47673098440983691</v>
      </c>
      <c r="AL59" s="11">
        <f>'OddsRatio_working_3-way'!Z59+'OddsRatio_working_3-way'!AF59</f>
        <v>1.0672346090927649</v>
      </c>
      <c r="AM59" s="11">
        <f>'OddsRatio_working_3-way'!AA59+'OddsRatio_working_3-way'!AG59</f>
        <v>-0.58420996398756375</v>
      </c>
      <c r="AN59" s="11">
        <f>'OddsRatio_working_3-way'!AB59+'OddsRatio_working_3-way'!AH59</f>
        <v>-0.48302464510520171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1.0672346090927649</v>
      </c>
      <c r="AS59" s="11">
        <f>IF(('OddsRatio_working_3-way'!X59=0),IF(Q59&gt;0,-Q59^(1/3),(-Q59)^(1/3)),'OddsRatio_working_3-way'!AM59-'OddsRatio_working_3-way'!R59/3)</f>
        <v>-0.58420996398756375</v>
      </c>
      <c r="AT59" s="11">
        <f>IF(('OddsRatio_working_3-way'!X59=0),IF(Q59&gt;0,-Q59^(1/3),(-Q59)^(1/3)),'OddsRatio_working_3-way'!AN59-'OddsRatio_working_3-way'!R59/3)</f>
        <v>-0.48302464510520171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3.83</v>
      </c>
      <c r="B60" s="4">
        <f>IF('True_Odds_Calculator_3-way'!B61="","",'True_Odds_Calculator_3-way'!B61)</f>
        <v>3.67</v>
      </c>
      <c r="C60" s="4">
        <f>IF('True_Odds_Calculator_3-way'!C61="","",'True_Odds_Calculator_3-way'!C61)</f>
        <v>1.95</v>
      </c>
      <c r="D60" s="9">
        <f t="shared" si="13"/>
        <v>0.24723526681420827</v>
      </c>
      <c r="E60" s="9">
        <f t="shared" si="14"/>
        <v>0.25822510437146984</v>
      </c>
      <c r="F60" s="9">
        <f t="shared" si="15"/>
        <v>0.49453962881432195</v>
      </c>
      <c r="G60" s="9">
        <f t="shared" si="16"/>
        <v>1.0758764669519945</v>
      </c>
      <c r="H60" s="9">
        <f t="shared" si="17"/>
        <v>4.044730401474145</v>
      </c>
      <c r="I60" s="9">
        <f t="shared" si="18"/>
        <v>3.872590166761825</v>
      </c>
      <c r="J60" s="9">
        <f t="shared" si="19"/>
        <v>2.0220826436043944</v>
      </c>
      <c r="K60" s="11">
        <f t="shared" si="20"/>
        <v>0.2610966057441253</v>
      </c>
      <c r="L60" s="11">
        <f t="shared" si="21"/>
        <v>0.27247956403269757</v>
      </c>
      <c r="M60" s="11">
        <f t="shared" si="22"/>
        <v>0.51282051282051289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-0.2618917710514953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0.23532077231182963</v>
      </c>
      <c r="Q60" s="11">
        <f>2*'OddsRatio_working_3-way'!K60*'OddsRatio_working_3-way'!L60*'OddsRatio_working_3-way'!M60</f>
        <v>7.2967681337001419E-2</v>
      </c>
      <c r="R60" s="11">
        <f t="shared" si="23"/>
        <v>0</v>
      </c>
      <c r="S60" s="11">
        <f t="shared" si="24"/>
        <v>-0.89854206326154074</v>
      </c>
      <c r="T60" s="11">
        <f t="shared" si="25"/>
        <v>-0.27861769403458619</v>
      </c>
      <c r="U60" s="11">
        <f>'OddsRatio_working_3-way'!S60-'OddsRatio_working_3-way'!R60^2/3</f>
        <v>-0.89854206326154074</v>
      </c>
      <c r="V60" s="11">
        <f>'OddsRatio_working_3-way'!S60*'OddsRatio_working_3-way'!R60/3-2*'OddsRatio_working_3-way'!R60^3/27-'OddsRatio_working_3-way'!T60</f>
        <v>0.27861769403458619</v>
      </c>
      <c r="W60" s="11">
        <f>'OddsRatio_working_3-way'!V60^2+4*'OddsRatio_working_3-way'!U60^3/27</f>
        <v>-2.984817311771247E-2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0.16391765657401183</v>
      </c>
      <c r="Y60" s="11">
        <f>IF('OddsRatio_working_3-way'!W60&gt;=0,IF('OddsRatio_working_3-way'!V60+SQRT('OddsRatio_working_3-way'!W60)&gt;0,0,PI()),ACOS('OddsRatio_working_3-way'!V60/(2*'OddsRatio_working_3-way'!X60)))</f>
        <v>0.55505604905016326</v>
      </c>
      <c r="Z60" s="11">
        <f>'OddsRatio_working_3-way'!X60^(1/3)*COS('OddsRatio_working_3-way'!Y60/3)</f>
        <v>0.53793823347599723</v>
      </c>
      <c r="AA60" s="11">
        <f>'OddsRatio_working_3-way'!X60^(1/3)*COS(('OddsRatio_working_3-way'!Y60+2*PI())/3)</f>
        <v>-0.3561606217079657</v>
      </c>
      <c r="AB60" s="11">
        <f>'OddsRatio_working_3-way'!X60^(1/3)*COS(('OddsRatio_working_3-way'!Y60+4*PI())/3)</f>
        <v>-0.18177761176803142</v>
      </c>
      <c r="AC60" s="11">
        <f>'OddsRatio_working_3-way'!X60^(1/3)*SIN('OddsRatio_working_3-way'!Y60/3)</f>
        <v>0.10068007773091817</v>
      </c>
      <c r="AD60" s="11">
        <f>'OddsRatio_working_3-way'!X60^(1/3)*SIN(('OddsRatio_working_3-way'!Y60+2*PI())/3)</f>
        <v>0.41552813699167906</v>
      </c>
      <c r="AE60" s="11">
        <f>'OddsRatio_working_3-way'!X60^(1/3)*SIN(('OddsRatio_working_3-way'!Y60+4*PI())/3)</f>
        <v>-0.51620821472259726</v>
      </c>
      <c r="AF60" s="11">
        <f>-'OddsRatio_working_3-way'!U60/(3*'OddsRatio_working_3-way'!X60^(1/3))*COS(('OddsRatio_working_3-way'!Y60)/3)</f>
        <v>0.53793823347599712</v>
      </c>
      <c r="AG60" s="11">
        <f>-'OddsRatio_working_3-way'!U60/(3*'OddsRatio_working_3-way'!X60^(1/3))*COS(('OddsRatio_working_3-way'!Y60+2*PI())/3)</f>
        <v>-0.35616062170796564</v>
      </c>
      <c r="AH60" s="11">
        <f>-'OddsRatio_working_3-way'!U60/(3*'OddsRatio_working_3-way'!X60^(1/3))*COS(('OddsRatio_working_3-way'!Y60+4*PI())/3)</f>
        <v>-0.18177761176803139</v>
      </c>
      <c r="AI60" s="11">
        <f>'OddsRatio_working_3-way'!U60/(3*'OddsRatio_working_3-way'!X60^(1/3))*SIN(('OddsRatio_working_3-way'!Y60)/3)</f>
        <v>-0.10068007773091815</v>
      </c>
      <c r="AJ60" s="11">
        <f>'OddsRatio_working_3-way'!U60/(3*'OddsRatio_working_3-way'!X60^(1/3))*SIN(('OddsRatio_working_3-way'!Y60+2*PI())/3)</f>
        <v>-0.41552813699167895</v>
      </c>
      <c r="AK60" s="11">
        <f>'OddsRatio_working_3-way'!U60/(3*'OddsRatio_working_3-way'!X60^(1/3))*SIN(('OddsRatio_working_3-way'!Y60+4*PI())/3)</f>
        <v>0.51620821472259715</v>
      </c>
      <c r="AL60" s="11">
        <f>'OddsRatio_working_3-way'!Z60+'OddsRatio_working_3-way'!AF60</f>
        <v>1.0758764669519945</v>
      </c>
      <c r="AM60" s="11">
        <f>'OddsRatio_working_3-way'!AA60+'OddsRatio_working_3-way'!AG60</f>
        <v>-0.71232124341593139</v>
      </c>
      <c r="AN60" s="11">
        <f>'OddsRatio_working_3-way'!AB60+'OddsRatio_working_3-way'!AH60</f>
        <v>-0.36355522353606284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1.0758764669519945</v>
      </c>
      <c r="AS60" s="11">
        <f>IF(('OddsRatio_working_3-way'!X60=0),IF(Q60&gt;0,-Q60^(1/3),(-Q60)^(1/3)),'OddsRatio_working_3-way'!AM60-'OddsRatio_working_3-way'!R60/3)</f>
        <v>-0.71232124341593139</v>
      </c>
      <c r="AT60" s="11">
        <f>IF(('OddsRatio_working_3-way'!X60=0),IF(Q60&gt;0,-Q60^(1/3),(-Q60)^(1/3)),'OddsRatio_working_3-way'!AN60-'OddsRatio_working_3-way'!R60/3)</f>
        <v>-0.36355522353606284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1.54</v>
      </c>
      <c r="B61" s="4">
        <f>IF('True_Odds_Calculator_3-way'!B62="","",'True_Odds_Calculator_3-way'!B62)</f>
        <v>4.05</v>
      </c>
      <c r="C61" s="4">
        <f>IF('True_Odds_Calculator_3-way'!C62="","",'True_Odds_Calculator_3-way'!C62)</f>
        <v>6.58</v>
      </c>
      <c r="D61" s="9">
        <f t="shared" si="13"/>
        <v>0.6286409268962323</v>
      </c>
      <c r="E61" s="9">
        <f t="shared" si="14"/>
        <v>0.23059812572392899</v>
      </c>
      <c r="F61" s="9">
        <f t="shared" si="15"/>
        <v>0.14076094737983855</v>
      </c>
      <c r="G61" s="9">
        <f t="shared" si="16"/>
        <v>1.0939503901290153</v>
      </c>
      <c r="H61" s="9">
        <f t="shared" si="17"/>
        <v>1.5907332106696686</v>
      </c>
      <c r="I61" s="9">
        <f t="shared" si="18"/>
        <v>4.3365486898934966</v>
      </c>
      <c r="J61" s="9">
        <f t="shared" si="19"/>
        <v>7.1042431769199066</v>
      </c>
      <c r="K61" s="11">
        <f t="shared" si="20"/>
        <v>0.64935064935064934</v>
      </c>
      <c r="L61" s="11">
        <f t="shared" si="21"/>
        <v>0.24691358024691359</v>
      </c>
      <c r="M61" s="11">
        <f t="shared" si="22"/>
        <v>0.1519756838905775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-0.22393715706785622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0.22344348585483337</v>
      </c>
      <c r="Q61" s="11">
        <f>2*'OddsRatio_working_3-way'!K61*'OddsRatio_working_3-way'!L61*'OddsRatio_working_3-way'!M61</f>
        <v>4.8733584701163221E-2</v>
      </c>
      <c r="R61" s="11">
        <f t="shared" si="23"/>
        <v>0</v>
      </c>
      <c r="S61" s="11">
        <f t="shared" si="24"/>
        <v>-0.99779549218411634</v>
      </c>
      <c r="T61" s="11">
        <f t="shared" si="25"/>
        <v>-0.21762169949489998</v>
      </c>
      <c r="U61" s="11">
        <f>'OddsRatio_working_3-way'!S61-'OddsRatio_working_3-way'!R61^2/3</f>
        <v>-0.99779549218411634</v>
      </c>
      <c r="V61" s="11">
        <f>'OddsRatio_working_3-way'!S61*'OddsRatio_working_3-way'!R61/3-2*'OddsRatio_working_3-way'!R61^3/27-'OddsRatio_working_3-way'!T61</f>
        <v>0.21762169949489998</v>
      </c>
      <c r="W61" s="11">
        <f>'OddsRatio_working_3-way'!V61^2+4*'OddsRatio_working_3-way'!U61^3/27</f>
        <v>-9.9811321153824378E-2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0.19181405399818396</v>
      </c>
      <c r="Y61" s="11">
        <f>IF('OddsRatio_working_3-way'!W61&gt;=0,IF('OddsRatio_working_3-way'!V61+SQRT('OddsRatio_working_3-way'!W61)&gt;0,0,PI()),ACOS('OddsRatio_working_3-way'!V61/(2*'OddsRatio_working_3-way'!X61)))</f>
        <v>0.96760615083618062</v>
      </c>
      <c r="Z61" s="11">
        <f>'OddsRatio_working_3-way'!X61^(1/3)*COS('OddsRatio_working_3-way'!Y61/3)</f>
        <v>0.54697519506450754</v>
      </c>
      <c r="AA61" s="11">
        <f>'OddsRatio_working_3-way'!X61^(1/3)*COS(('OddsRatio_working_3-way'!Y61+2*PI())/3)</f>
        <v>-0.43179892067162068</v>
      </c>
      <c r="AB61" s="11">
        <f>'OddsRatio_working_3-way'!X61^(1/3)*COS(('OddsRatio_working_3-way'!Y61+4*PI())/3)</f>
        <v>-0.11517627439288693</v>
      </c>
      <c r="AC61" s="11">
        <f>'OddsRatio_working_3-way'!X61^(1/3)*SIN('OddsRatio_working_3-way'!Y61/3)</f>
        <v>0.18280217006055857</v>
      </c>
      <c r="AD61" s="11">
        <f>'OddsRatio_working_3-way'!X61^(1/3)*SIN(('OddsRatio_working_3-way'!Y61+2*PI())/3)</f>
        <v>0.38229332913553282</v>
      </c>
      <c r="AE61" s="11">
        <f>'OddsRatio_working_3-way'!X61^(1/3)*SIN(('OddsRatio_working_3-way'!Y61+4*PI())/3)</f>
        <v>-0.56509549919609148</v>
      </c>
      <c r="AF61" s="11">
        <f>-'OddsRatio_working_3-way'!U61/(3*'OddsRatio_working_3-way'!X61^(1/3))*COS(('OddsRatio_working_3-way'!Y61)/3)</f>
        <v>0.54697519506450765</v>
      </c>
      <c r="AG61" s="11">
        <f>-'OddsRatio_working_3-way'!U61/(3*'OddsRatio_working_3-way'!X61^(1/3))*COS(('OddsRatio_working_3-way'!Y61+2*PI())/3)</f>
        <v>-0.43179892067162073</v>
      </c>
      <c r="AH61" s="11">
        <f>-'OddsRatio_working_3-way'!U61/(3*'OddsRatio_working_3-way'!X61^(1/3))*COS(('OddsRatio_working_3-way'!Y61+4*PI())/3)</f>
        <v>-0.11517627439288694</v>
      </c>
      <c r="AI61" s="11">
        <f>'OddsRatio_working_3-way'!U61/(3*'OddsRatio_working_3-way'!X61^(1/3))*SIN(('OddsRatio_working_3-way'!Y61)/3)</f>
        <v>-0.18280217006055863</v>
      </c>
      <c r="AJ61" s="11">
        <f>'OddsRatio_working_3-way'!U61/(3*'OddsRatio_working_3-way'!X61^(1/3))*SIN(('OddsRatio_working_3-way'!Y61+2*PI())/3)</f>
        <v>-0.38229332913553288</v>
      </c>
      <c r="AK61" s="11">
        <f>'OddsRatio_working_3-way'!U61/(3*'OddsRatio_working_3-way'!X61^(1/3))*SIN(('OddsRatio_working_3-way'!Y61+4*PI())/3)</f>
        <v>0.56509549919609159</v>
      </c>
      <c r="AL61" s="11">
        <f>'OddsRatio_working_3-way'!Z61+'OddsRatio_working_3-way'!AF61</f>
        <v>1.0939503901290153</v>
      </c>
      <c r="AM61" s="11">
        <f>'OddsRatio_working_3-way'!AA61+'OddsRatio_working_3-way'!AG61</f>
        <v>-0.86359784134324147</v>
      </c>
      <c r="AN61" s="11">
        <f>'OddsRatio_working_3-way'!AB61+'OddsRatio_working_3-way'!AH61</f>
        <v>-0.23035254878577388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1.0939503901290153</v>
      </c>
      <c r="AS61" s="11">
        <f>IF(('OddsRatio_working_3-way'!X61=0),IF(Q61&gt;0,-Q61^(1/3),(-Q61)^(1/3)),'OddsRatio_working_3-way'!AM61-'OddsRatio_working_3-way'!R61/3)</f>
        <v>-0.86359784134324147</v>
      </c>
      <c r="AT61" s="11">
        <f>IF(('OddsRatio_working_3-way'!X61=0),IF(Q61&gt;0,-Q61^(1/3),(-Q61)^(1/3)),'OddsRatio_working_3-way'!AN61-'OddsRatio_working_3-way'!R61/3)</f>
        <v>-0.23035254878577388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2.37</v>
      </c>
      <c r="B62" s="4">
        <f>IF('True_Odds_Calculator_3-way'!B63="","",'True_Odds_Calculator_3-way'!B63)</f>
        <v>3.2</v>
      </c>
      <c r="C62" s="4">
        <f>IF('True_Odds_Calculator_3-way'!C63="","",'True_Odds_Calculator_3-way'!C63)</f>
        <v>3.22</v>
      </c>
      <c r="D62" s="9">
        <f t="shared" si="13"/>
        <v>0.40555190597333673</v>
      </c>
      <c r="E62" s="9">
        <f t="shared" si="14"/>
        <v>0.29816921808228503</v>
      </c>
      <c r="F62" s="9">
        <f t="shared" si="15"/>
        <v>0.29627887594437829</v>
      </c>
      <c r="G62" s="9">
        <f t="shared" si="16"/>
        <v>1.069909207370769</v>
      </c>
      <c r="H62" s="9">
        <f t="shared" si="17"/>
        <v>2.4657756140979536</v>
      </c>
      <c r="I62" s="9">
        <f t="shared" si="18"/>
        <v>3.3538002562156919</v>
      </c>
      <c r="J62" s="9">
        <f t="shared" si="19"/>
        <v>3.3751984403631066</v>
      </c>
      <c r="K62" s="11">
        <f t="shared" si="20"/>
        <v>0.42194092827004215</v>
      </c>
      <c r="L62" s="11">
        <f t="shared" si="21"/>
        <v>0.3125</v>
      </c>
      <c r="M62" s="11">
        <f t="shared" si="22"/>
        <v>0.3105590062111801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-0.27399461435647465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0.23709607673559246</v>
      </c>
      <c r="Q62" s="11">
        <f>2*'OddsRatio_working_3-way'!K62*'OddsRatio_working_3-way'!L62*'OddsRatio_working_3-way'!M62</f>
        <v>8.189847210210445E-2</v>
      </c>
      <c r="R62" s="11">
        <f t="shared" si="23"/>
        <v>0</v>
      </c>
      <c r="S62" s="11">
        <f t="shared" si="24"/>
        <v>-0.86533115730196009</v>
      </c>
      <c r="T62" s="11">
        <f t="shared" si="25"/>
        <v>-0.29890540839445934</v>
      </c>
      <c r="U62" s="11">
        <f>'OddsRatio_working_3-way'!S62-'OddsRatio_working_3-way'!R62^2/3</f>
        <v>-0.86533115730196009</v>
      </c>
      <c r="V62" s="11">
        <f>'OddsRatio_working_3-way'!S62*'OddsRatio_working_3-way'!R62/3-2*'OddsRatio_working_3-way'!R62^3/27-'OddsRatio_working_3-way'!T62</f>
        <v>0.29890540839445934</v>
      </c>
      <c r="W62" s="11">
        <f>'OddsRatio_working_3-way'!V62^2+4*'OddsRatio_working_3-way'!U62^3/27</f>
        <v>-6.6493716672348518E-3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0.15491434313411184</v>
      </c>
      <c r="Y62" s="11">
        <f>IF('OddsRatio_working_3-way'!W62&gt;=0,IF('OddsRatio_working_3-way'!V62+SQRT('OddsRatio_working_3-way'!W62)&gt;0,0,PI()),ACOS('OddsRatio_working_3-way'!V62/(2*'OddsRatio_working_3-way'!X62)))</f>
        <v>0.26632685243486609</v>
      </c>
      <c r="Z62" s="11">
        <f>'OddsRatio_working_3-way'!X62^(1/3)*COS('OddsRatio_working_3-way'!Y62/3)</f>
        <v>0.53495460368538461</v>
      </c>
      <c r="AA62" s="11">
        <f>'OddsRatio_working_3-way'!X62^(1/3)*COS(('OddsRatio_working_3-way'!Y62+2*PI())/3)</f>
        <v>-0.30871403695048105</v>
      </c>
      <c r="AB62" s="11">
        <f>'OddsRatio_working_3-way'!X62^(1/3)*COS(('OddsRatio_working_3-way'!Y62+4*PI())/3)</f>
        <v>-0.22624056673490364</v>
      </c>
      <c r="AC62" s="11">
        <f>'OddsRatio_working_3-way'!X62^(1/3)*SIN('OddsRatio_working_3-way'!Y62/3)</f>
        <v>4.7616080229966232E-2</v>
      </c>
      <c r="AD62" s="11">
        <f>'OddsRatio_working_3-way'!X62^(1/3)*SIN(('OddsRatio_working_3-way'!Y62+2*PI())/3)</f>
        <v>0.43947623654799639</v>
      </c>
      <c r="AE62" s="11">
        <f>'OddsRatio_working_3-way'!X62^(1/3)*SIN(('OddsRatio_working_3-way'!Y62+4*PI())/3)</f>
        <v>-0.48709231677796261</v>
      </c>
      <c r="AF62" s="11">
        <f>-'OddsRatio_working_3-way'!U62/(3*'OddsRatio_working_3-way'!X62^(1/3))*COS(('OddsRatio_working_3-way'!Y62)/3)</f>
        <v>0.5349546036853845</v>
      </c>
      <c r="AG62" s="11">
        <f>-'OddsRatio_working_3-way'!U62/(3*'OddsRatio_working_3-way'!X62^(1/3))*COS(('OddsRatio_working_3-way'!Y62+2*PI())/3)</f>
        <v>-0.30871403695048094</v>
      </c>
      <c r="AH62" s="11">
        <f>-'OddsRatio_working_3-way'!U62/(3*'OddsRatio_working_3-way'!X62^(1/3))*COS(('OddsRatio_working_3-way'!Y62+4*PI())/3)</f>
        <v>-0.22624056673490359</v>
      </c>
      <c r="AI62" s="11">
        <f>'OddsRatio_working_3-way'!U62/(3*'OddsRatio_working_3-way'!X62^(1/3))*SIN(('OddsRatio_working_3-way'!Y62)/3)</f>
        <v>-4.7616080229966225E-2</v>
      </c>
      <c r="AJ62" s="11">
        <f>'OddsRatio_working_3-way'!U62/(3*'OddsRatio_working_3-way'!X62^(1/3))*SIN(('OddsRatio_working_3-way'!Y62+2*PI())/3)</f>
        <v>-0.43947623654799628</v>
      </c>
      <c r="AK62" s="11">
        <f>'OddsRatio_working_3-way'!U62/(3*'OddsRatio_working_3-way'!X62^(1/3))*SIN(('OddsRatio_working_3-way'!Y62+4*PI())/3)</f>
        <v>0.4870923167779625</v>
      </c>
      <c r="AL62" s="11">
        <f>'OddsRatio_working_3-way'!Z62+'OddsRatio_working_3-way'!AF62</f>
        <v>1.069909207370769</v>
      </c>
      <c r="AM62" s="11">
        <f>'OddsRatio_working_3-way'!AA62+'OddsRatio_working_3-way'!AG62</f>
        <v>-0.61742807390096199</v>
      </c>
      <c r="AN62" s="11">
        <f>'OddsRatio_working_3-way'!AB62+'OddsRatio_working_3-way'!AH62</f>
        <v>-0.45248113346980723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1.069909207370769</v>
      </c>
      <c r="AS62" s="11">
        <f>IF(('OddsRatio_working_3-way'!X62=0),IF(Q62&gt;0,-Q62^(1/3),(-Q62)^(1/3)),'OddsRatio_working_3-way'!AM62-'OddsRatio_working_3-way'!R62/3)</f>
        <v>-0.61742807390096199</v>
      </c>
      <c r="AT62" s="11">
        <f>IF(('OddsRatio_working_3-way'!X62=0),IF(Q62&gt;0,-Q62^(1/3),(-Q62)^(1/3)),'OddsRatio_working_3-way'!AN62-'OddsRatio_working_3-way'!R62/3)</f>
        <v>-0.45248113346980723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1.83</v>
      </c>
      <c r="B63" s="4">
        <f>IF('True_Odds_Calculator_3-way'!B64="","",'True_Odds_Calculator_3-way'!B64)</f>
        <v>3.7</v>
      </c>
      <c r="C63" s="4">
        <f>IF('True_Odds_Calculator_3-way'!C64="","",'True_Odds_Calculator_3-way'!C64)</f>
        <v>3.88</v>
      </c>
      <c r="D63" s="9">
        <f t="shared" si="13"/>
        <v>0.5168636684176805</v>
      </c>
      <c r="E63" s="9">
        <f t="shared" si="14"/>
        <v>0.24747938932764862</v>
      </c>
      <c r="F63" s="9">
        <f t="shared" si="15"/>
        <v>0.23565694225467107</v>
      </c>
      <c r="G63" s="9">
        <f t="shared" si="16"/>
        <v>1.1262001980983478</v>
      </c>
      <c r="H63" s="9">
        <f t="shared" si="17"/>
        <v>1.9347461644216291</v>
      </c>
      <c r="I63" s="9">
        <f t="shared" si="18"/>
        <v>4.0407405348655399</v>
      </c>
      <c r="J63" s="9">
        <f t="shared" si="19"/>
        <v>4.2434565705232412</v>
      </c>
      <c r="K63" s="11">
        <f t="shared" si="20"/>
        <v>0.54644808743169393</v>
      </c>
      <c r="L63" s="11">
        <f t="shared" si="21"/>
        <v>0.27027027027027023</v>
      </c>
      <c r="M63" s="11">
        <f t="shared" si="22"/>
        <v>0.25773195876288663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-0.24566868710860623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0.2439908219864278</v>
      </c>
      <c r="Q63" s="11">
        <f>2*'OddsRatio_working_3-way'!K63*'OddsRatio_working_3-way'!L63*'OddsRatio_working_3-way'!M63</f>
        <v>7.6128181587028956E-2</v>
      </c>
      <c r="R63" s="11">
        <f t="shared" si="23"/>
        <v>0</v>
      </c>
      <c r="S63" s="11">
        <f t="shared" si="24"/>
        <v>-0.99317021171104036</v>
      </c>
      <c r="T63" s="11">
        <f t="shared" si="25"/>
        <v>-0.30988150131389719</v>
      </c>
      <c r="U63" s="11">
        <f>'OddsRatio_working_3-way'!S63-'OddsRatio_working_3-way'!R63^2/3</f>
        <v>-0.99317021171104036</v>
      </c>
      <c r="V63" s="11">
        <f>'OddsRatio_working_3-way'!S63*'OddsRatio_working_3-way'!R63/3-2*'OddsRatio_working_3-way'!R63^3/27-'OddsRatio_working_3-way'!T63</f>
        <v>0.30988150131389719</v>
      </c>
      <c r="W63" s="11">
        <f>'OddsRatio_working_3-way'!V63^2+4*'OddsRatio_working_3-way'!U63^3/27</f>
        <v>-4.9106826191589945E-2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0.19048186990376853</v>
      </c>
      <c r="Y63" s="11">
        <f>IF('OddsRatio_working_3-way'!W63&gt;=0,IF('OddsRatio_working_3-way'!V63+SQRT('OddsRatio_working_3-way'!W63)&gt;0,0,PI()),ACOS('OddsRatio_working_3-way'!V63/(2*'OddsRatio_working_3-way'!X63)))</f>
        <v>0.62079773206366995</v>
      </c>
      <c r="Z63" s="11">
        <f>'OddsRatio_working_3-way'!X63^(1/3)*COS('OddsRatio_working_3-way'!Y63/3)</f>
        <v>0.5631000990491738</v>
      </c>
      <c r="AA63" s="11">
        <f>'OddsRatio_working_3-way'!X63^(1/3)*COS(('OddsRatio_working_3-way'!Y63+2*PI())/3)</f>
        <v>-0.38392808313467364</v>
      </c>
      <c r="AB63" s="11">
        <f>'OddsRatio_working_3-way'!X63^(1/3)*COS(('OddsRatio_working_3-way'!Y63+4*PI())/3)</f>
        <v>-0.17917201591450008</v>
      </c>
      <c r="AC63" s="11">
        <f>'OddsRatio_working_3-way'!X63^(1/3)*SIN('OddsRatio_working_3-way'!Y63/3)</f>
        <v>0.11821597052777633</v>
      </c>
      <c r="AD63" s="11">
        <f>'OddsRatio_working_3-way'!X63^(1/3)*SIN(('OddsRatio_working_3-way'!Y63+2*PI())/3)</f>
        <v>0.42855100538623003</v>
      </c>
      <c r="AE63" s="11">
        <f>'OddsRatio_working_3-way'!X63^(1/3)*SIN(('OddsRatio_working_3-way'!Y63+4*PI())/3)</f>
        <v>-0.54676697591400625</v>
      </c>
      <c r="AF63" s="11">
        <f>-'OddsRatio_working_3-way'!U63/(3*'OddsRatio_working_3-way'!X63^(1/3))*COS(('OddsRatio_working_3-way'!Y63)/3)</f>
        <v>0.56310009904917391</v>
      </c>
      <c r="AG63" s="11">
        <f>-'OddsRatio_working_3-way'!U63/(3*'OddsRatio_working_3-way'!X63^(1/3))*COS(('OddsRatio_working_3-way'!Y63+2*PI())/3)</f>
        <v>-0.38392808313467375</v>
      </c>
      <c r="AH63" s="11">
        <f>-'OddsRatio_working_3-way'!U63/(3*'OddsRatio_working_3-way'!X63^(1/3))*COS(('OddsRatio_working_3-way'!Y63+4*PI())/3)</f>
        <v>-0.1791720159145001</v>
      </c>
      <c r="AI63" s="11">
        <f>'OddsRatio_working_3-way'!U63/(3*'OddsRatio_working_3-way'!X63^(1/3))*SIN(('OddsRatio_working_3-way'!Y63)/3)</f>
        <v>-0.11821597052777635</v>
      </c>
      <c r="AJ63" s="11">
        <f>'OddsRatio_working_3-way'!U63/(3*'OddsRatio_working_3-way'!X63^(1/3))*SIN(('OddsRatio_working_3-way'!Y63+2*PI())/3)</f>
        <v>-0.42855100538623009</v>
      </c>
      <c r="AK63" s="11">
        <f>'OddsRatio_working_3-way'!U63/(3*'OddsRatio_working_3-way'!X63^(1/3))*SIN(('OddsRatio_working_3-way'!Y63+4*PI())/3)</f>
        <v>0.54676697591400636</v>
      </c>
      <c r="AL63" s="11">
        <f>'OddsRatio_working_3-way'!Z63+'OddsRatio_working_3-way'!AF63</f>
        <v>1.1262001980983478</v>
      </c>
      <c r="AM63" s="11">
        <f>'OddsRatio_working_3-way'!AA63+'OddsRatio_working_3-way'!AG63</f>
        <v>-0.76785616626934738</v>
      </c>
      <c r="AN63" s="11">
        <f>'OddsRatio_working_3-way'!AB63+'OddsRatio_working_3-way'!AH63</f>
        <v>-0.35834403182900021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1.1262001980983478</v>
      </c>
      <c r="AS63" s="11">
        <f>IF(('OddsRatio_working_3-way'!X63=0),IF(Q63&gt;0,-Q63^(1/3),(-Q63)^(1/3)),'OddsRatio_working_3-way'!AM63-'OddsRatio_working_3-way'!R63/3)</f>
        <v>-0.76785616626934738</v>
      </c>
      <c r="AT63" s="11">
        <f>IF(('OddsRatio_working_3-way'!X63=0),IF(Q63&gt;0,-Q63^(1/3),(-Q63)^(1/3)),'OddsRatio_working_3-way'!AN63-'OddsRatio_working_3-way'!R63/3)</f>
        <v>-0.35834403182900021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2.29</v>
      </c>
      <c r="B64" s="4">
        <f>IF('True_Odds_Calculator_3-way'!B65="","",'True_Odds_Calculator_3-way'!B65)</f>
        <v>3.6</v>
      </c>
      <c r="C64" s="4">
        <f>IF('True_Odds_Calculator_3-way'!C65="","",'True_Odds_Calculator_3-way'!C65)</f>
        <v>2.93</v>
      </c>
      <c r="D64" s="9">
        <f t="shared" si="13"/>
        <v>0.41611874891246048</v>
      </c>
      <c r="E64" s="9">
        <f t="shared" si="14"/>
        <v>0.26122791916122473</v>
      </c>
      <c r="F64" s="9">
        <f t="shared" si="15"/>
        <v>0.32265333192631479</v>
      </c>
      <c r="G64" s="9">
        <f t="shared" si="16"/>
        <v>1.0877210557250816</v>
      </c>
      <c r="H64" s="9">
        <f t="shared" si="17"/>
        <v>2.4031601618853551</v>
      </c>
      <c r="I64" s="9">
        <f t="shared" si="18"/>
        <v>3.8280747448852113</v>
      </c>
      <c r="J64" s="9">
        <f t="shared" si="19"/>
        <v>3.0993016375494076</v>
      </c>
      <c r="K64" s="11">
        <f t="shared" si="20"/>
        <v>0.4366812227074236</v>
      </c>
      <c r="L64" s="11">
        <f t="shared" si="21"/>
        <v>0.27777777777777779</v>
      </c>
      <c r="M64" s="11">
        <f t="shared" si="22"/>
        <v>0.34129692832764502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-0.26798763978518658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0.24094470194891976</v>
      </c>
      <c r="Q64" s="11">
        <f>2*'OddsRatio_working_3-way'!K64*'OddsRatio_working_3-way'!L64*'OddsRatio_working_3-way'!M64</f>
        <v>8.2798866649113304E-2</v>
      </c>
      <c r="R64" s="11">
        <f t="shared" si="23"/>
        <v>0</v>
      </c>
      <c r="S64" s="11">
        <f t="shared" si="24"/>
        <v>-0.89908886149397083</v>
      </c>
      <c r="T64" s="11">
        <f t="shared" si="25"/>
        <v>-0.30896524449964624</v>
      </c>
      <c r="U64" s="11">
        <f>'OddsRatio_working_3-way'!S64-'OddsRatio_working_3-way'!R64^2/3</f>
        <v>-0.89908886149397083</v>
      </c>
      <c r="V64" s="11">
        <f>'OddsRatio_working_3-way'!S64*'OddsRatio_working_3-way'!R64/3-2*'OddsRatio_working_3-way'!R64^3/27-'OddsRatio_working_3-way'!T64</f>
        <v>0.30896524449964624</v>
      </c>
      <c r="W64" s="11">
        <f>'OddsRatio_working_3-way'!V64^2+4*'OddsRatio_working_3-way'!U64^3/27</f>
        <v>-1.2212799786394488E-2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0.16406730485925636</v>
      </c>
      <c r="Y64" s="11">
        <f>IF('OddsRatio_working_3-way'!W64&gt;=0,IF('OddsRatio_working_3-way'!V64+SQRT('OddsRatio_working_3-way'!W64)&gt;0,0,PI()),ACOS('OddsRatio_working_3-way'!V64/(2*'OddsRatio_working_3-way'!X64)))</f>
        <v>0.34350267346296914</v>
      </c>
      <c r="Z64" s="11">
        <f>'OddsRatio_working_3-way'!X64^(1/3)*COS('OddsRatio_working_3-way'!Y64/3)</f>
        <v>0.5438605278625408</v>
      </c>
      <c r="AA64" s="11">
        <f>'OddsRatio_working_3-way'!X64^(1/3)*COS(('OddsRatio_working_3-way'!Y64+2*PI())/3)</f>
        <v>-0.3260967669409861</v>
      </c>
      <c r="AB64" s="11">
        <f>'OddsRatio_working_3-way'!X64^(1/3)*COS(('OddsRatio_working_3-way'!Y64+4*PI())/3)</f>
        <v>-0.21776376092155478</v>
      </c>
      <c r="AC64" s="11">
        <f>'OddsRatio_working_3-way'!X64^(1/3)*SIN('OddsRatio_working_3-way'!Y64/3)</f>
        <v>6.254609018744009E-2</v>
      </c>
      <c r="AD64" s="11">
        <f>'OddsRatio_working_3-way'!X64^(1/3)*SIN(('OddsRatio_working_3-way'!Y64+2*PI())/3)</f>
        <v>0.43972398815085478</v>
      </c>
      <c r="AE64" s="11">
        <f>'OddsRatio_working_3-way'!X64^(1/3)*SIN(('OddsRatio_working_3-way'!Y64+4*PI())/3)</f>
        <v>-0.50227007833829485</v>
      </c>
      <c r="AF64" s="11">
        <f>-'OddsRatio_working_3-way'!U64/(3*'OddsRatio_working_3-way'!X64^(1/3))*COS(('OddsRatio_working_3-way'!Y64)/3)</f>
        <v>0.54386052786254091</v>
      </c>
      <c r="AG64" s="11">
        <f>-'OddsRatio_working_3-way'!U64/(3*'OddsRatio_working_3-way'!X64^(1/3))*COS(('OddsRatio_working_3-way'!Y64+2*PI())/3)</f>
        <v>-0.32609676694098616</v>
      </c>
      <c r="AH64" s="11">
        <f>-'OddsRatio_working_3-way'!U64/(3*'OddsRatio_working_3-way'!X64^(1/3))*COS(('OddsRatio_working_3-way'!Y64+4*PI())/3)</f>
        <v>-0.21776376092155483</v>
      </c>
      <c r="AI64" s="11">
        <f>'OddsRatio_working_3-way'!U64/(3*'OddsRatio_working_3-way'!X64^(1/3))*SIN(('OddsRatio_working_3-way'!Y64)/3)</f>
        <v>-6.2546090187440104E-2</v>
      </c>
      <c r="AJ64" s="11">
        <f>'OddsRatio_working_3-way'!U64/(3*'OddsRatio_working_3-way'!X64^(1/3))*SIN(('OddsRatio_working_3-way'!Y64+2*PI())/3)</f>
        <v>-0.43972398815085489</v>
      </c>
      <c r="AK64" s="11">
        <f>'OddsRatio_working_3-way'!U64/(3*'OddsRatio_working_3-way'!X64^(1/3))*SIN(('OddsRatio_working_3-way'!Y64+4*PI())/3)</f>
        <v>0.50227007833829496</v>
      </c>
      <c r="AL64" s="11">
        <f>'OddsRatio_working_3-way'!Z64+'OddsRatio_working_3-way'!AF64</f>
        <v>1.0877210557250816</v>
      </c>
      <c r="AM64" s="11">
        <f>'OddsRatio_working_3-way'!AA64+'OddsRatio_working_3-way'!AG64</f>
        <v>-0.65219353388197221</v>
      </c>
      <c r="AN64" s="11">
        <f>'OddsRatio_working_3-way'!AB64+'OddsRatio_working_3-way'!AH64</f>
        <v>-0.43552752184310961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1.0877210557250816</v>
      </c>
      <c r="AS64" s="11">
        <f>IF(('OddsRatio_working_3-way'!X64=0),IF(Q64&gt;0,-Q64^(1/3),(-Q64)^(1/3)),'OddsRatio_working_3-way'!AM64-'OddsRatio_working_3-way'!R64/3)</f>
        <v>-0.65219353388197221</v>
      </c>
      <c r="AT64" s="11">
        <f>IF(('OddsRatio_working_3-way'!X64=0),IF(Q64&gt;0,-Q64^(1/3),(-Q64)^(1/3)),'OddsRatio_working_3-way'!AN64-'OddsRatio_working_3-way'!R64/3)</f>
        <v>-0.43552752184310961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2.5</v>
      </c>
      <c r="B65" s="4">
        <f>IF('True_Odds_Calculator_3-way'!B66="","",'True_Odds_Calculator_3-way'!B66)</f>
        <v>3.1</v>
      </c>
      <c r="C65" s="4">
        <f>IF('True_Odds_Calculator_3-way'!C66="","",'True_Odds_Calculator_3-way'!C66)</f>
        <v>3.01</v>
      </c>
      <c r="D65" s="9">
        <f t="shared" si="13"/>
        <v>0.38059388482604656</v>
      </c>
      <c r="E65" s="9">
        <f t="shared" si="14"/>
        <v>0.30502110880553196</v>
      </c>
      <c r="F65" s="9">
        <f t="shared" si="15"/>
        <v>0.31438500636842165</v>
      </c>
      <c r="G65" s="9">
        <f t="shared" si="16"/>
        <v>1.084981726137574</v>
      </c>
      <c r="H65" s="9">
        <f t="shared" si="17"/>
        <v>2.6274725892063606</v>
      </c>
      <c r="I65" s="9">
        <f t="shared" si="18"/>
        <v>3.2784616248889056</v>
      </c>
      <c r="J65" s="9">
        <f t="shared" si="19"/>
        <v>3.1808132695365234</v>
      </c>
      <c r="K65" s="11">
        <f t="shared" si="20"/>
        <v>0.4</v>
      </c>
      <c r="L65" s="11">
        <f t="shared" si="21"/>
        <v>0.32258064516129031</v>
      </c>
      <c r="M65" s="11">
        <f t="shared" si="22"/>
        <v>0.33222591362126247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-0.27141785446361588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0.24048869360197186</v>
      </c>
      <c r="Q65" s="11">
        <f>2*'OddsRatio_working_3-way'!K65*'OddsRatio_working_3-way'!L65*'OddsRatio_working_3-way'!M65</f>
        <v>8.5735719644196767E-2</v>
      </c>
      <c r="R65" s="11">
        <f t="shared" si="23"/>
        <v>0</v>
      </c>
      <c r="S65" s="11">
        <f t="shared" si="24"/>
        <v>-0.88604596067282626</v>
      </c>
      <c r="T65" s="11">
        <f t="shared" si="25"/>
        <v>-0.31588091289583831</v>
      </c>
      <c r="U65" s="11">
        <f>'OddsRatio_working_3-way'!S65-'OddsRatio_working_3-way'!R65^2/3</f>
        <v>-0.88604596067282626</v>
      </c>
      <c r="V65" s="11">
        <f>'OddsRatio_working_3-way'!S65*'OddsRatio_working_3-way'!R65/3-2*'OddsRatio_working_3-way'!R65^3/27-'OddsRatio_working_3-way'!T65</f>
        <v>0.31588091289583831</v>
      </c>
      <c r="W65" s="11">
        <f>'OddsRatio_working_3-way'!V65^2+4*'OddsRatio_working_3-way'!U65^3/27</f>
        <v>-3.2732782677643985E-3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0.16051014718676868</v>
      </c>
      <c r="Y65" s="11">
        <f>IF('OddsRatio_working_3-way'!W65&gt;=0,IF('OddsRatio_working_3-way'!V65+SQRT('OddsRatio_working_3-way'!W65)&gt;0,0,PI()),ACOS('OddsRatio_working_3-way'!V65/(2*'OddsRatio_working_3-way'!X65)))</f>
        <v>0.1791782510147395</v>
      </c>
      <c r="Z65" s="11">
        <f>'OddsRatio_working_3-way'!X65^(1/3)*COS('OddsRatio_working_3-way'!Y65/3)</f>
        <v>0.54249086306878702</v>
      </c>
      <c r="AA65" s="11">
        <f>'OddsRatio_working_3-way'!X65^(1/3)*COS(('OddsRatio_working_3-way'!Y65+2*PI())/3)</f>
        <v>-0.29933880768195614</v>
      </c>
      <c r="AB65" s="11">
        <f>'OddsRatio_working_3-way'!X65^(1/3)*COS(('OddsRatio_working_3-way'!Y65+4*PI())/3)</f>
        <v>-0.24315205538683102</v>
      </c>
      <c r="AC65" s="11">
        <f>'OddsRatio_working_3-way'!X65^(1/3)*SIN('OddsRatio_working_3-way'!Y65/3)</f>
        <v>3.2439436562481244E-2</v>
      </c>
      <c r="AD65" s="11">
        <f>'OddsRatio_working_3-way'!X65^(1/3)*SIN(('OddsRatio_working_3-way'!Y65+2*PI())/3)</f>
        <v>0.45359115045727416</v>
      </c>
      <c r="AE65" s="11">
        <f>'OddsRatio_working_3-way'!X65^(1/3)*SIN(('OddsRatio_working_3-way'!Y65+4*PI())/3)</f>
        <v>-0.48603058701975554</v>
      </c>
      <c r="AF65" s="11">
        <f>-'OddsRatio_working_3-way'!U65/(3*'OddsRatio_working_3-way'!X65^(1/3))*COS(('OddsRatio_working_3-way'!Y65)/3)</f>
        <v>0.54249086306878713</v>
      </c>
      <c r="AG65" s="11">
        <f>-'OddsRatio_working_3-way'!U65/(3*'OddsRatio_working_3-way'!X65^(1/3))*COS(('OddsRatio_working_3-way'!Y65+2*PI())/3)</f>
        <v>-0.2993388076819562</v>
      </c>
      <c r="AH65" s="11">
        <f>-'OddsRatio_working_3-way'!U65/(3*'OddsRatio_working_3-way'!X65^(1/3))*COS(('OddsRatio_working_3-way'!Y65+4*PI())/3)</f>
        <v>-0.24315205538683107</v>
      </c>
      <c r="AI65" s="11">
        <f>'OddsRatio_working_3-way'!U65/(3*'OddsRatio_working_3-way'!X65^(1/3))*SIN(('OddsRatio_working_3-way'!Y65)/3)</f>
        <v>-3.2439436562481251E-2</v>
      </c>
      <c r="AJ65" s="11">
        <f>'OddsRatio_working_3-way'!U65/(3*'OddsRatio_working_3-way'!X65^(1/3))*SIN(('OddsRatio_working_3-way'!Y65+2*PI())/3)</f>
        <v>-0.45359115045727427</v>
      </c>
      <c r="AK65" s="11">
        <f>'OddsRatio_working_3-way'!U65/(3*'OddsRatio_working_3-way'!X65^(1/3))*SIN(('OddsRatio_working_3-way'!Y65+4*PI())/3)</f>
        <v>0.48603058701975566</v>
      </c>
      <c r="AL65" s="11">
        <f>'OddsRatio_working_3-way'!Z65+'OddsRatio_working_3-way'!AF65</f>
        <v>1.084981726137574</v>
      </c>
      <c r="AM65" s="11">
        <f>'OddsRatio_working_3-way'!AA65+'OddsRatio_working_3-way'!AG65</f>
        <v>-0.5986776153639124</v>
      </c>
      <c r="AN65" s="11">
        <f>'OddsRatio_working_3-way'!AB65+'OddsRatio_working_3-way'!AH65</f>
        <v>-0.48630411077366209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1.084981726137574</v>
      </c>
      <c r="AS65" s="11">
        <f>IF(('OddsRatio_working_3-way'!X65=0),IF(Q65&gt;0,-Q65^(1/3),(-Q65)^(1/3)),'OddsRatio_working_3-way'!AM65-'OddsRatio_working_3-way'!R65/3)</f>
        <v>-0.5986776153639124</v>
      </c>
      <c r="AT65" s="11">
        <f>IF(('OddsRatio_working_3-way'!X65=0),IF(Q65&gt;0,-Q65^(1/3),(-Q65)^(1/3)),'OddsRatio_working_3-way'!AN65-'OddsRatio_working_3-way'!R65/3)</f>
        <v>-0.48630411077366209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3.55</v>
      </c>
      <c r="B66" s="4">
        <f>IF('True_Odds_Calculator_3-way'!B67="","",'True_Odds_Calculator_3-way'!B67)</f>
        <v>3.68</v>
      </c>
      <c r="C66" s="4">
        <f>IF('True_Odds_Calculator_3-way'!C67="","",'True_Odds_Calculator_3-way'!C67)</f>
        <v>1.99</v>
      </c>
      <c r="D66" s="9">
        <f t="shared" si="13"/>
        <v>0.26440530787489658</v>
      </c>
      <c r="E66" s="9">
        <f t="shared" si="14"/>
        <v>0.25484826700214075</v>
      </c>
      <c r="F66" s="9">
        <f t="shared" si="15"/>
        <v>0.48074642512296289</v>
      </c>
      <c r="G66" s="9">
        <f t="shared" si="16"/>
        <v>1.0910087586146937</v>
      </c>
      <c r="H66" s="9">
        <f t="shared" si="17"/>
        <v>3.7820723344674692</v>
      </c>
      <c r="I66" s="9">
        <f t="shared" si="18"/>
        <v>3.9239034730873801</v>
      </c>
      <c r="J66" s="9">
        <f t="shared" si="19"/>
        <v>2.080098671028547</v>
      </c>
      <c r="K66" s="11">
        <f t="shared" si="20"/>
        <v>0.28169014084507044</v>
      </c>
      <c r="L66" s="11">
        <f t="shared" si="21"/>
        <v>0.27173913043478259</v>
      </c>
      <c r="M66" s="11">
        <f t="shared" si="22"/>
        <v>0.50251256281407031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-0.26024411709496675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0.2392550628217634</v>
      </c>
      <c r="Q66" s="11">
        <f>2*'OddsRatio_working_3-way'!K66*'OddsRatio_working_3-way'!L66*'OddsRatio_working_3-way'!M66</f>
        <v>7.6930888367126499E-2</v>
      </c>
      <c r="R66" s="11">
        <f t="shared" si="23"/>
        <v>0</v>
      </c>
      <c r="S66" s="11">
        <f t="shared" si="24"/>
        <v>-0.9193485927463092</v>
      </c>
      <c r="T66" s="11">
        <f t="shared" si="25"/>
        <v>-0.2956104799827361</v>
      </c>
      <c r="U66" s="11">
        <f>'OddsRatio_working_3-way'!S66-'OddsRatio_working_3-way'!R66^2/3</f>
        <v>-0.9193485927463092</v>
      </c>
      <c r="V66" s="11">
        <f>'OddsRatio_working_3-way'!S66*'OddsRatio_working_3-way'!R66/3-2*'OddsRatio_working_3-way'!R66^3/27-'OddsRatio_working_3-way'!T66</f>
        <v>0.2956104799827361</v>
      </c>
      <c r="W66" s="11">
        <f>'OddsRatio_working_3-way'!V66^2+4*'OddsRatio_working_3-way'!U66^3/27</f>
        <v>-2.773075783988864E-2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0.16964397551601432</v>
      </c>
      <c r="Y66" s="11">
        <f>IF('OddsRatio_working_3-way'!W66&gt;=0,IF('OddsRatio_working_3-way'!V66+SQRT('OddsRatio_working_3-way'!W66)&gt;0,0,PI()),ACOS('OddsRatio_working_3-way'!V66/(2*'OddsRatio_working_3-way'!X66)))</f>
        <v>0.51301793183469635</v>
      </c>
      <c r="Z66" s="11">
        <f>'OddsRatio_working_3-way'!X66^(1/3)*COS('OddsRatio_working_3-way'!Y66/3)</f>
        <v>0.54550437930734696</v>
      </c>
      <c r="AA66" s="11">
        <f>'OddsRatio_working_3-way'!X66^(1/3)*COS(('OddsRatio_working_3-way'!Y66+2*PI())/3)</f>
        <v>-0.35433574990913741</v>
      </c>
      <c r="AB66" s="11">
        <f>'OddsRatio_working_3-way'!X66^(1/3)*COS(('OddsRatio_working_3-way'!Y66+4*PI())/3)</f>
        <v>-0.19116862939820942</v>
      </c>
      <c r="AC66" s="11">
        <f>'OddsRatio_working_3-way'!X66^(1/3)*SIN('OddsRatio_working_3-way'!Y66/3)</f>
        <v>9.4204580949880407E-2</v>
      </c>
      <c r="AD66" s="11">
        <f>'OddsRatio_working_3-way'!X66^(1/3)*SIN(('OddsRatio_working_3-way'!Y66+2*PI())/3)</f>
        <v>0.42531835988088457</v>
      </c>
      <c r="AE66" s="11">
        <f>'OddsRatio_working_3-way'!X66^(1/3)*SIN(('OddsRatio_working_3-way'!Y66+4*PI())/3)</f>
        <v>-0.519522940830765</v>
      </c>
      <c r="AF66" s="11">
        <f>-'OddsRatio_working_3-way'!U66/(3*'OddsRatio_working_3-way'!X66^(1/3))*COS(('OddsRatio_working_3-way'!Y66)/3)</f>
        <v>0.54550437930734685</v>
      </c>
      <c r="AG66" s="11">
        <f>-'OddsRatio_working_3-way'!U66/(3*'OddsRatio_working_3-way'!X66^(1/3))*COS(('OddsRatio_working_3-way'!Y66+2*PI())/3)</f>
        <v>-0.35433574990913735</v>
      </c>
      <c r="AH66" s="11">
        <f>-'OddsRatio_working_3-way'!U66/(3*'OddsRatio_working_3-way'!X66^(1/3))*COS(('OddsRatio_working_3-way'!Y66+4*PI())/3)</f>
        <v>-0.19116862939820939</v>
      </c>
      <c r="AI66" s="11">
        <f>'OddsRatio_working_3-way'!U66/(3*'OddsRatio_working_3-way'!X66^(1/3))*SIN(('OddsRatio_working_3-way'!Y66)/3)</f>
        <v>-9.4204580949880379E-2</v>
      </c>
      <c r="AJ66" s="11">
        <f>'OddsRatio_working_3-way'!U66/(3*'OddsRatio_working_3-way'!X66^(1/3))*SIN(('OddsRatio_working_3-way'!Y66+2*PI())/3)</f>
        <v>-0.42531835988088446</v>
      </c>
      <c r="AK66" s="11">
        <f>'OddsRatio_working_3-way'!U66/(3*'OddsRatio_working_3-way'!X66^(1/3))*SIN(('OddsRatio_working_3-way'!Y66+4*PI())/3)</f>
        <v>0.51952294083076489</v>
      </c>
      <c r="AL66" s="11">
        <f>'OddsRatio_working_3-way'!Z66+'OddsRatio_working_3-way'!AF66</f>
        <v>1.0910087586146937</v>
      </c>
      <c r="AM66" s="11">
        <f>'OddsRatio_working_3-way'!AA66+'OddsRatio_working_3-way'!AG66</f>
        <v>-0.70867149981827482</v>
      </c>
      <c r="AN66" s="11">
        <f>'OddsRatio_working_3-way'!AB66+'OddsRatio_working_3-way'!AH66</f>
        <v>-0.38233725879641878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1.0910087586146937</v>
      </c>
      <c r="AS66" s="11">
        <f>IF(('OddsRatio_working_3-way'!X66=0),IF(Q66&gt;0,-Q66^(1/3),(-Q66)^(1/3)),'OddsRatio_working_3-way'!AM66-'OddsRatio_working_3-way'!R66/3)</f>
        <v>-0.70867149981827482</v>
      </c>
      <c r="AT66" s="11">
        <f>IF(('OddsRatio_working_3-way'!X66=0),IF(Q66&gt;0,-Q66^(1/3),(-Q66)^(1/3)),'OddsRatio_working_3-way'!AN66-'OddsRatio_working_3-way'!R66/3)</f>
        <v>-0.38233725879641878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1.45</v>
      </c>
      <c r="B67" s="4">
        <f>IF('True_Odds_Calculator_3-way'!B68="","",'True_Odds_Calculator_3-way'!B68)</f>
        <v>4.4400000000000004</v>
      </c>
      <c r="C67" s="4">
        <f>IF('True_Odds_Calculator_3-way'!C68="","",'True_Odds_Calculator_3-way'!C68)</f>
        <v>6.72</v>
      </c>
      <c r="D67" s="9">
        <f t="shared" si="13"/>
        <v>0.6622378268129312</v>
      </c>
      <c r="E67" s="9">
        <f t="shared" si="14"/>
        <v>0.20412713595273679</v>
      </c>
      <c r="F67" s="9">
        <f t="shared" si="15"/>
        <v>0.13363503723433229</v>
      </c>
      <c r="G67" s="9">
        <f t="shared" si="16"/>
        <v>1.1334034038717027</v>
      </c>
      <c r="H67" s="9">
        <f t="shared" si="17"/>
        <v>1.5100315317422661</v>
      </c>
      <c r="I67" s="9">
        <f t="shared" si="18"/>
        <v>4.8989077093186575</v>
      </c>
      <c r="J67" s="9">
        <f t="shared" si="19"/>
        <v>7.483067470146139</v>
      </c>
      <c r="K67" s="11">
        <f t="shared" si="20"/>
        <v>0.68965517241379315</v>
      </c>
      <c r="L67" s="11">
        <f t="shared" si="21"/>
        <v>0.2252252252252252</v>
      </c>
      <c r="M67" s="11">
        <f t="shared" si="22"/>
        <v>0.14880952380952381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-0.20466648914924801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0.22212791609343333</v>
      </c>
      <c r="Q67" s="11">
        <f>2*'OddsRatio_working_3-way'!K67*'OddsRatio_working_3-way'!L67*'OddsRatio_working_3-way'!M67</f>
        <v>4.6228494504356572E-2</v>
      </c>
      <c r="R67" s="11">
        <f t="shared" si="23"/>
        <v>0</v>
      </c>
      <c r="S67" s="11">
        <f t="shared" si="24"/>
        <v>-1.0853164922932352</v>
      </c>
      <c r="T67" s="11">
        <f t="shared" si="25"/>
        <v>-0.22587231889557444</v>
      </c>
      <c r="U67" s="11">
        <f>'OddsRatio_working_3-way'!S67-'OddsRatio_working_3-way'!R67^2/3</f>
        <v>-1.0853164922932352</v>
      </c>
      <c r="V67" s="11">
        <f>'OddsRatio_working_3-way'!S67*'OddsRatio_working_3-way'!R67/3-2*'OddsRatio_working_3-way'!R67^3/27-'OddsRatio_working_3-way'!T67</f>
        <v>0.22587231889557444</v>
      </c>
      <c r="W67" s="11">
        <f>'OddsRatio_working_3-way'!V67^2+4*'OddsRatio_working_3-way'!U67^3/27</f>
        <v>-0.13837535466728532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0.21759690893401346</v>
      </c>
      <c r="Y67" s="11">
        <f>IF('OddsRatio_working_3-way'!W67&gt;=0,IF('OddsRatio_working_3-way'!V67+SQRT('OddsRatio_working_3-way'!W67)&gt;0,0,PI()),ACOS('OddsRatio_working_3-way'!V67/(2*'OddsRatio_working_3-way'!X67)))</f>
        <v>1.0250976067922264</v>
      </c>
      <c r="Z67" s="11">
        <f>'OddsRatio_working_3-way'!X67^(1/3)*COS('OddsRatio_working_3-way'!Y67/3)</f>
        <v>0.56670170193585123</v>
      </c>
      <c r="AA67" s="11">
        <f>'OddsRatio_working_3-way'!X67^(1/3)*COS(('OddsRatio_working_3-way'!Y67+2*PI())/3)</f>
        <v>-0.45789599939825565</v>
      </c>
      <c r="AB67" s="11">
        <f>'OddsRatio_working_3-way'!X67^(1/3)*COS(('OddsRatio_working_3-way'!Y67+4*PI())/3)</f>
        <v>-0.10880570253759551</v>
      </c>
      <c r="AC67" s="11">
        <f>'OddsRatio_working_3-way'!X67^(1/3)*SIN('OddsRatio_working_3-way'!Y67/3)</f>
        <v>0.20154737686398855</v>
      </c>
      <c r="AD67" s="11">
        <f>'OddsRatio_working_3-way'!X67^(1/3)*SIN(('OddsRatio_working_3-way'!Y67+2*PI())/3)</f>
        <v>0.39000438181232999</v>
      </c>
      <c r="AE67" s="11">
        <f>'OddsRatio_working_3-way'!X67^(1/3)*SIN(('OddsRatio_working_3-way'!Y67+4*PI())/3)</f>
        <v>-0.59155175867631848</v>
      </c>
      <c r="AF67" s="11">
        <f>-'OddsRatio_working_3-way'!U67/(3*'OddsRatio_working_3-way'!X67^(1/3))*COS(('OddsRatio_working_3-way'!Y67)/3)</f>
        <v>0.56670170193585134</v>
      </c>
      <c r="AG67" s="11">
        <f>-'OddsRatio_working_3-way'!U67/(3*'OddsRatio_working_3-way'!X67^(1/3))*COS(('OddsRatio_working_3-way'!Y67+2*PI())/3)</f>
        <v>-0.45789599939825576</v>
      </c>
      <c r="AH67" s="11">
        <f>-'OddsRatio_working_3-way'!U67/(3*'OddsRatio_working_3-way'!X67^(1/3))*COS(('OddsRatio_working_3-way'!Y67+4*PI())/3)</f>
        <v>-0.10880570253759554</v>
      </c>
      <c r="AI67" s="11">
        <f>'OddsRatio_working_3-way'!U67/(3*'OddsRatio_working_3-way'!X67^(1/3))*SIN(('OddsRatio_working_3-way'!Y67)/3)</f>
        <v>-0.20154737686398858</v>
      </c>
      <c r="AJ67" s="11">
        <f>'OddsRatio_working_3-way'!U67/(3*'OddsRatio_working_3-way'!X67^(1/3))*SIN(('OddsRatio_working_3-way'!Y67+2*PI())/3)</f>
        <v>-0.3900043818123301</v>
      </c>
      <c r="AK67" s="11">
        <f>'OddsRatio_working_3-way'!U67/(3*'OddsRatio_working_3-way'!X67^(1/3))*SIN(('OddsRatio_working_3-way'!Y67+4*PI())/3)</f>
        <v>0.5915517586763186</v>
      </c>
      <c r="AL67" s="11">
        <f>'OddsRatio_working_3-way'!Z67+'OddsRatio_working_3-way'!AF67</f>
        <v>1.1334034038717027</v>
      </c>
      <c r="AM67" s="11">
        <f>'OddsRatio_working_3-way'!AA67+'OddsRatio_working_3-way'!AG67</f>
        <v>-0.91579199879651141</v>
      </c>
      <c r="AN67" s="11">
        <f>'OddsRatio_working_3-way'!AB67+'OddsRatio_working_3-way'!AH67</f>
        <v>-0.21761140507519106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1.1334034038717027</v>
      </c>
      <c r="AS67" s="11">
        <f>IF(('OddsRatio_working_3-way'!X67=0),IF(Q67&gt;0,-Q67^(1/3),(-Q67)^(1/3)),'OddsRatio_working_3-way'!AM67-'OddsRatio_working_3-way'!R67/3)</f>
        <v>-0.91579199879651141</v>
      </c>
      <c r="AT67" s="11">
        <f>IF(('OddsRatio_working_3-way'!X67=0),IF(Q67&gt;0,-Q67^(1/3),(-Q67)^(1/3)),'OddsRatio_working_3-way'!AN67-'OddsRatio_working_3-way'!R67/3)</f>
        <v>-0.21761140507519106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2.76</v>
      </c>
      <c r="B68" s="4">
        <f>IF('True_Odds_Calculator_3-way'!B69="","",'True_Odds_Calculator_3-way'!B69)</f>
        <v>3.47</v>
      </c>
      <c r="C68" s="4">
        <f>IF('True_Odds_Calculator_3-way'!C69="","",'True_Odds_Calculator_3-way'!C69)</f>
        <v>2.4700000000000002</v>
      </c>
      <c r="D68" s="9">
        <f t="shared" ref="D68:D131" si="26">(K68/(AR68+K68-(AR68*K68)))</f>
        <v>0.34341774792581664</v>
      </c>
      <c r="E68" s="9">
        <f t="shared" ref="E68:E131" si="27">(L68/(AR68+L68-(AR68*L68)))</f>
        <v>0.27150411402290653</v>
      </c>
      <c r="F68" s="9">
        <f t="shared" ref="F68:F131" si="28">(M68/(AR68+M68-(AR68*M68)))</f>
        <v>0.38507813805127666</v>
      </c>
      <c r="G68" s="9">
        <f t="shared" ref="G68:G131" si="29">AR68</f>
        <v>1.0863098952300174</v>
      </c>
      <c r="H68" s="9">
        <f t="shared" ref="H68:H131" si="30">IF(A68="","",1/D68)</f>
        <v>2.9119054156048305</v>
      </c>
      <c r="I68" s="9">
        <f t="shared" ref="I68:I131" si="31">IF(B68="","",1/E68)</f>
        <v>3.6831854412181428</v>
      </c>
      <c r="J68" s="9">
        <f t="shared" ref="J68:J131" si="32">IF(C68="","",1/F68)</f>
        <v>2.5968755459881261</v>
      </c>
      <c r="K68" s="11">
        <f t="shared" ref="K68:K131" si="33">1/A68</f>
        <v>0.3623188405797102</v>
      </c>
      <c r="L68" s="11">
        <f t="shared" ref="L68:L131" si="34">1/B68</f>
        <v>0.28818443804034583</v>
      </c>
      <c r="M68" s="11">
        <f t="shared" ref="M68:M131" si="35">1/C68</f>
        <v>0.40485829959514169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-0.27014158626738494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0.24095688799360021</v>
      </c>
      <c r="Q68" s="11">
        <f>2*'OddsRatio_working_3-way'!K68*'OddsRatio_working_3-way'!L68*'OddsRatio_working_3-way'!M68</f>
        <v>8.4546276488982539E-2</v>
      </c>
      <c r="R68" s="11">
        <f t="shared" ref="R68:R131" si="36">O68/N68</f>
        <v>0</v>
      </c>
      <c r="S68" s="11">
        <f t="shared" ref="S68:S131" si="37">P68/N68</f>
        <v>-0.89196517767946382</v>
      </c>
      <c r="T68" s="11">
        <f t="shared" ref="T68:T131" si="38">Q68/N68</f>
        <v>-0.31297023778226807</v>
      </c>
      <c r="U68" s="11">
        <f>'OddsRatio_working_3-way'!S68-'OddsRatio_working_3-way'!R68^2/3</f>
        <v>-0.89196517767946382</v>
      </c>
      <c r="V68" s="11">
        <f>'OddsRatio_working_3-way'!S68*'OddsRatio_working_3-way'!R68/3-2*'OddsRatio_working_3-way'!R68^3/27-'OddsRatio_working_3-way'!T68</f>
        <v>0.31297023778226807</v>
      </c>
      <c r="W68" s="11">
        <f>'OddsRatio_working_3-way'!V68^2+4*'OddsRatio_working_3-way'!U68^3/27</f>
        <v>-7.1828407283354712E-3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0.1621212589898568</v>
      </c>
      <c r="Y68" s="11">
        <f>IF('OddsRatio_working_3-way'!W68&gt;=0,IF('OddsRatio_working_3-way'!V68+SQRT('OddsRatio_working_3-way'!W68)&gt;0,0,PI()),ACOS('OddsRatio_working_3-way'!V68/(2*'OddsRatio_working_3-way'!X68)))</f>
        <v>0.26445524621521832</v>
      </c>
      <c r="Z68" s="11">
        <f>'OddsRatio_working_3-way'!X68^(1/3)*COS('OddsRatio_working_3-way'!Y68/3)</f>
        <v>0.54315494761500871</v>
      </c>
      <c r="AA68" s="11">
        <f>'OddsRatio_working_3-way'!X68^(1/3)*COS(('OddsRatio_working_3-way'!Y68+2*PI())/3)</f>
        <v>-0.31315056102590572</v>
      </c>
      <c r="AB68" s="11">
        <f>'OddsRatio_working_3-way'!X68^(1/3)*COS(('OddsRatio_working_3-way'!Y68+4*PI())/3)</f>
        <v>-0.2300043865891031</v>
      </c>
      <c r="AC68" s="11">
        <f>'OddsRatio_working_3-way'!X68^(1/3)*SIN('OddsRatio_working_3-way'!Y68/3)</f>
        <v>4.8004466193175659E-2</v>
      </c>
      <c r="AD68" s="11">
        <f>'OddsRatio_working_3-way'!X68^(1/3)*SIN(('OddsRatio_working_3-way'!Y68+2*PI())/3)</f>
        <v>0.44638374972921574</v>
      </c>
      <c r="AE68" s="11">
        <f>'OddsRatio_working_3-way'!X68^(1/3)*SIN(('OddsRatio_working_3-way'!Y68+4*PI())/3)</f>
        <v>-0.49438821592239124</v>
      </c>
      <c r="AF68" s="11">
        <f>-'OddsRatio_working_3-way'!U68/(3*'OddsRatio_working_3-way'!X68^(1/3))*COS(('OddsRatio_working_3-way'!Y68)/3)</f>
        <v>0.54315494761500871</v>
      </c>
      <c r="AG68" s="11">
        <f>-'OddsRatio_working_3-way'!U68/(3*'OddsRatio_working_3-way'!X68^(1/3))*COS(('OddsRatio_working_3-way'!Y68+2*PI())/3)</f>
        <v>-0.31315056102590572</v>
      </c>
      <c r="AH68" s="11">
        <f>-'OddsRatio_working_3-way'!U68/(3*'OddsRatio_working_3-way'!X68^(1/3))*COS(('OddsRatio_working_3-way'!Y68+4*PI())/3)</f>
        <v>-0.2300043865891031</v>
      </c>
      <c r="AI68" s="11">
        <f>'OddsRatio_working_3-way'!U68/(3*'OddsRatio_working_3-way'!X68^(1/3))*SIN(('OddsRatio_working_3-way'!Y68)/3)</f>
        <v>-4.8004466193175659E-2</v>
      </c>
      <c r="AJ68" s="11">
        <f>'OddsRatio_working_3-way'!U68/(3*'OddsRatio_working_3-way'!X68^(1/3))*SIN(('OddsRatio_working_3-way'!Y68+2*PI())/3)</f>
        <v>-0.44638374972921574</v>
      </c>
      <c r="AK68" s="11">
        <f>'OddsRatio_working_3-way'!U68/(3*'OddsRatio_working_3-way'!X68^(1/3))*SIN(('OddsRatio_working_3-way'!Y68+4*PI())/3)</f>
        <v>0.49438821592239124</v>
      </c>
      <c r="AL68" s="11">
        <f>'OddsRatio_working_3-way'!Z68+'OddsRatio_working_3-way'!AF68</f>
        <v>1.0863098952300174</v>
      </c>
      <c r="AM68" s="11">
        <f>'OddsRatio_working_3-way'!AA68+'OddsRatio_working_3-way'!AG68</f>
        <v>-0.62630112205181143</v>
      </c>
      <c r="AN68" s="11">
        <f>'OddsRatio_working_3-way'!AB68+'OddsRatio_working_3-way'!AH68</f>
        <v>-0.46000877317820621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1.0863098952300174</v>
      </c>
      <c r="AS68" s="11">
        <f>IF(('OddsRatio_working_3-way'!X68=0),IF(Q68&gt;0,-Q68^(1/3),(-Q68)^(1/3)),'OddsRatio_working_3-way'!AM68-'OddsRatio_working_3-way'!R68/3)</f>
        <v>-0.62630112205181143</v>
      </c>
      <c r="AT68" s="11">
        <f>IF(('OddsRatio_working_3-way'!X68=0),IF(Q68&gt;0,-Q68^(1/3),(-Q68)^(1/3)),'OddsRatio_working_3-way'!AN68-'OddsRatio_working_3-way'!R68/3)</f>
        <v>-0.46000877317820621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4.2699999999999996</v>
      </c>
      <c r="B69" s="4">
        <f>IF('True_Odds_Calculator_3-way'!B70="","",'True_Odds_Calculator_3-way'!B70)</f>
        <v>3.57</v>
      </c>
      <c r="C69" s="4">
        <f>IF('True_Odds_Calculator_3-way'!C70="","",'True_Odds_Calculator_3-way'!C70)</f>
        <v>1.84</v>
      </c>
      <c r="D69" s="9">
        <f t="shared" si="26"/>
        <v>0.21792630927216458</v>
      </c>
      <c r="E69" s="9">
        <f t="shared" si="27"/>
        <v>0.26174705544394894</v>
      </c>
      <c r="F69" s="9">
        <f t="shared" si="28"/>
        <v>0.52032663528388667</v>
      </c>
      <c r="G69" s="9">
        <f t="shared" si="29"/>
        <v>1.0974639412579354</v>
      </c>
      <c r="H69" s="9">
        <f t="shared" si="30"/>
        <v>4.5887070879134493</v>
      </c>
      <c r="I69" s="9">
        <f t="shared" si="31"/>
        <v>3.8204823290328935</v>
      </c>
      <c r="J69" s="9">
        <f t="shared" si="32"/>
        <v>1.9218697106566662</v>
      </c>
      <c r="K69" s="11">
        <f t="shared" si="33"/>
        <v>0.23419203747072601</v>
      </c>
      <c r="L69" s="11">
        <f t="shared" si="34"/>
        <v>0.28011204481792717</v>
      </c>
      <c r="M69" s="11">
        <f t="shared" si="35"/>
        <v>0.54347826086956519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-0.25167857592074627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0.23815655984417999</v>
      </c>
      <c r="Q69" s="11">
        <f>2*'OddsRatio_working_3-way'!K69*'OddsRatio_working_3-way'!L69*'OddsRatio_working_3-way'!M69</f>
        <v>7.130435923478444E-2</v>
      </c>
      <c r="R69" s="11">
        <f t="shared" si="36"/>
        <v>0</v>
      </c>
      <c r="S69" s="11">
        <f t="shared" si="37"/>
        <v>-0.94627267725472042</v>
      </c>
      <c r="T69" s="11">
        <f t="shared" si="38"/>
        <v>-0.28331517283075469</v>
      </c>
      <c r="U69" s="11">
        <f>'OddsRatio_working_3-way'!S69-'OddsRatio_working_3-way'!R69^2/3</f>
        <v>-0.94627267725472042</v>
      </c>
      <c r="V69" s="11">
        <f>'OddsRatio_working_3-way'!S69*'OddsRatio_working_3-way'!R69/3-2*'OddsRatio_working_3-way'!R69^3/27-'OddsRatio_working_3-way'!T69</f>
        <v>0.28331517283075469</v>
      </c>
      <c r="W69" s="11">
        <f>'OddsRatio_working_3-way'!V69^2+4*'OddsRatio_working_3-way'!U69^3/27</f>
        <v>-4.5261819028771258E-2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0.17715057591276104</v>
      </c>
      <c r="Y69" s="11">
        <f>IF('OddsRatio_working_3-way'!W69&gt;=0,IF('OddsRatio_working_3-way'!V69+SQRT('OddsRatio_working_3-way'!W69)&gt;0,0,PI()),ACOS('OddsRatio_working_3-way'!V69/(2*'OddsRatio_working_3-way'!X69)))</f>
        <v>0.64409240937525625</v>
      </c>
      <c r="Z69" s="11">
        <f>'OddsRatio_working_3-way'!X69^(1/3)*COS('OddsRatio_working_3-way'!Y69/3)</f>
        <v>0.54873197062896772</v>
      </c>
      <c r="AA69" s="11">
        <f>'OddsRatio_working_3-way'!X69^(1/3)*COS(('OddsRatio_working_3-way'!Y69+2*PI())/3)</f>
        <v>-0.37799072956467411</v>
      </c>
      <c r="AB69" s="11">
        <f>'OddsRatio_working_3-way'!X69^(1/3)*COS(('OddsRatio_working_3-way'!Y69+4*PI())/3)</f>
        <v>-0.17074124106429378</v>
      </c>
      <c r="AC69" s="11">
        <f>'OddsRatio_working_3-way'!X69^(1/3)*SIN('OddsRatio_working_3-way'!Y69/3)</f>
        <v>0.11965554797510691</v>
      </c>
      <c r="AD69" s="11">
        <f>'OddsRatio_working_3-way'!X69^(1/3)*SIN(('OddsRatio_working_3-way'!Y69+2*PI())/3)</f>
        <v>0.4153880524458291</v>
      </c>
      <c r="AE69" s="11">
        <f>'OddsRatio_working_3-way'!X69^(1/3)*SIN(('OddsRatio_working_3-way'!Y69+4*PI())/3)</f>
        <v>-0.53504360042093602</v>
      </c>
      <c r="AF69" s="11">
        <f>-'OddsRatio_working_3-way'!U69/(3*'OddsRatio_working_3-way'!X69^(1/3))*COS(('OddsRatio_working_3-way'!Y69)/3)</f>
        <v>0.54873197062896772</v>
      </c>
      <c r="AG69" s="11">
        <f>-'OddsRatio_working_3-way'!U69/(3*'OddsRatio_working_3-way'!X69^(1/3))*COS(('OddsRatio_working_3-way'!Y69+2*PI())/3)</f>
        <v>-0.37799072956467411</v>
      </c>
      <c r="AH69" s="11">
        <f>-'OddsRatio_working_3-way'!U69/(3*'OddsRatio_working_3-way'!X69^(1/3))*COS(('OddsRatio_working_3-way'!Y69+4*PI())/3)</f>
        <v>-0.17074124106429378</v>
      </c>
      <c r="AI69" s="11">
        <f>'OddsRatio_working_3-way'!U69/(3*'OddsRatio_working_3-way'!X69^(1/3))*SIN(('OddsRatio_working_3-way'!Y69)/3)</f>
        <v>-0.11965554797510691</v>
      </c>
      <c r="AJ69" s="11">
        <f>'OddsRatio_working_3-way'!U69/(3*'OddsRatio_working_3-way'!X69^(1/3))*SIN(('OddsRatio_working_3-way'!Y69+2*PI())/3)</f>
        <v>-0.4153880524458291</v>
      </c>
      <c r="AK69" s="11">
        <f>'OddsRatio_working_3-way'!U69/(3*'OddsRatio_working_3-way'!X69^(1/3))*SIN(('OddsRatio_working_3-way'!Y69+4*PI())/3)</f>
        <v>0.53504360042093602</v>
      </c>
      <c r="AL69" s="11">
        <f>'OddsRatio_working_3-way'!Z69+'OddsRatio_working_3-way'!AF69</f>
        <v>1.0974639412579354</v>
      </c>
      <c r="AM69" s="11">
        <f>'OddsRatio_working_3-way'!AA69+'OddsRatio_working_3-way'!AG69</f>
        <v>-0.75598145912934822</v>
      </c>
      <c r="AN69" s="11">
        <f>'OddsRatio_working_3-way'!AB69+'OddsRatio_working_3-way'!AH69</f>
        <v>-0.34148248212858756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1.0974639412579354</v>
      </c>
      <c r="AS69" s="11">
        <f>IF(('OddsRatio_working_3-way'!X69=0),IF(Q69&gt;0,-Q69^(1/3),(-Q69)^(1/3)),'OddsRatio_working_3-way'!AM69-'OddsRatio_working_3-way'!R69/3)</f>
        <v>-0.75598145912934822</v>
      </c>
      <c r="AT69" s="11">
        <f>IF(('OddsRatio_working_3-way'!X69=0),IF(Q69&gt;0,-Q69^(1/3),(-Q69)^(1/3)),'OddsRatio_working_3-way'!AN69-'OddsRatio_working_3-way'!R69/3)</f>
        <v>-0.34148248212858756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1.97</v>
      </c>
      <c r="B70" s="4">
        <f>IF('True_Odds_Calculator_3-way'!B71="","",'True_Odds_Calculator_3-way'!B71)</f>
        <v>3.41</v>
      </c>
      <c r="C70" s="4">
        <f>IF('True_Odds_Calculator_3-way'!C71="","",'True_Odds_Calculator_3-way'!C71)</f>
        <v>3.9</v>
      </c>
      <c r="D70" s="9">
        <f t="shared" si="26"/>
        <v>0.48523637515953538</v>
      </c>
      <c r="E70" s="9">
        <f t="shared" si="27"/>
        <v>0.27504843710852961</v>
      </c>
      <c r="F70" s="9">
        <f t="shared" si="28"/>
        <v>0.23971518773193501</v>
      </c>
      <c r="G70" s="9">
        <f t="shared" si="29"/>
        <v>1.0936611030976171</v>
      </c>
      <c r="H70" s="9">
        <f t="shared" si="30"/>
        <v>2.0608512700046884</v>
      </c>
      <c r="I70" s="9">
        <f t="shared" si="31"/>
        <v>3.6357232584652586</v>
      </c>
      <c r="J70" s="9">
        <f t="shared" si="32"/>
        <v>4.171617198983089</v>
      </c>
      <c r="K70" s="11">
        <f t="shared" si="33"/>
        <v>0.50761421319796951</v>
      </c>
      <c r="L70" s="11">
        <f t="shared" si="34"/>
        <v>0.29325513196480935</v>
      </c>
      <c r="M70" s="11">
        <f t="shared" si="35"/>
        <v>0.25641025641025644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-0.25876263357841878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0.23970353100859076</v>
      </c>
      <c r="Q70" s="11">
        <f>2*'OddsRatio_working_3-way'!K70*'OddsRatio_working_3-way'!L70*'OddsRatio_working_3-way'!M70</f>
        <v>7.6338704142863298E-2</v>
      </c>
      <c r="R70" s="11">
        <f t="shared" si="36"/>
        <v>0</v>
      </c>
      <c r="S70" s="11">
        <f t="shared" si="37"/>
        <v>-0.92634522880579628</v>
      </c>
      <c r="T70" s="11">
        <f t="shared" si="38"/>
        <v>-0.29501440407827906</v>
      </c>
      <c r="U70" s="11">
        <f>'OddsRatio_working_3-way'!S70-'OddsRatio_working_3-way'!R70^2/3</f>
        <v>-0.92634522880579628</v>
      </c>
      <c r="V70" s="11">
        <f>'OddsRatio_working_3-way'!S70*'OddsRatio_working_3-way'!R70/3-2*'OddsRatio_working_3-way'!R70^3/27-'OddsRatio_working_3-way'!T70</f>
        <v>0.29501440407827906</v>
      </c>
      <c r="W70" s="11">
        <f>'OddsRatio_working_3-way'!V70^2+4*'OddsRatio_working_3-way'!U70^3/27</f>
        <v>-3.0731121146005611E-2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0.17158425026766569</v>
      </c>
      <c r="Y70" s="11">
        <f>IF('OddsRatio_working_3-way'!W70&gt;=0,IF('OddsRatio_working_3-way'!V70+SQRT('OddsRatio_working_3-way'!W70)&gt;0,0,PI()),ACOS('OddsRatio_working_3-way'!V70/(2*'OddsRatio_working_3-way'!X70)))</f>
        <v>0.53615736288173355</v>
      </c>
      <c r="Z70" s="11">
        <f>'OddsRatio_working_3-way'!X70^(1/3)*COS('OddsRatio_working_3-way'!Y70/3)</f>
        <v>0.54683055154880855</v>
      </c>
      <c r="AA70" s="11">
        <f>'OddsRatio_working_3-way'!X70^(1/3)*COS(('OddsRatio_working_3-way'!Y70+2*PI())/3)</f>
        <v>-0.35896390592748423</v>
      </c>
      <c r="AB70" s="11">
        <f>'OddsRatio_working_3-way'!X70^(1/3)*COS(('OddsRatio_working_3-way'!Y70+4*PI())/3)</f>
        <v>-0.18786664562132474</v>
      </c>
      <c r="AC70" s="11">
        <f>'OddsRatio_working_3-way'!X70^(1/3)*SIN('OddsRatio_working_3-way'!Y70/3)</f>
        <v>9.8783049295368838E-2</v>
      </c>
      <c r="AD70" s="11">
        <f>'OddsRatio_working_3-way'!X70^(1/3)*SIN(('OddsRatio_working_3-way'!Y70+2*PI())/3)</f>
        <v>0.42417762455903985</v>
      </c>
      <c r="AE70" s="11">
        <f>'OddsRatio_working_3-way'!X70^(1/3)*SIN(('OddsRatio_working_3-way'!Y70+4*PI())/3)</f>
        <v>-0.52296067385440859</v>
      </c>
      <c r="AF70" s="11">
        <f>-'OddsRatio_working_3-way'!U70/(3*'OddsRatio_working_3-way'!X70^(1/3))*COS(('OddsRatio_working_3-way'!Y70)/3)</f>
        <v>0.54683055154880844</v>
      </c>
      <c r="AG70" s="11">
        <f>-'OddsRatio_working_3-way'!U70/(3*'OddsRatio_working_3-way'!X70^(1/3))*COS(('OddsRatio_working_3-way'!Y70+2*PI())/3)</f>
        <v>-0.35896390592748412</v>
      </c>
      <c r="AH70" s="11">
        <f>-'OddsRatio_working_3-way'!U70/(3*'OddsRatio_working_3-way'!X70^(1/3))*COS(('OddsRatio_working_3-way'!Y70+4*PI())/3)</f>
        <v>-0.18786664562132471</v>
      </c>
      <c r="AI70" s="11">
        <f>'OddsRatio_working_3-way'!U70/(3*'OddsRatio_working_3-way'!X70^(1/3))*SIN(('OddsRatio_working_3-way'!Y70)/3)</f>
        <v>-9.8783049295368824E-2</v>
      </c>
      <c r="AJ70" s="11">
        <f>'OddsRatio_working_3-way'!U70/(3*'OddsRatio_working_3-way'!X70^(1/3))*SIN(('OddsRatio_working_3-way'!Y70+2*PI())/3)</f>
        <v>-0.42417762455903973</v>
      </c>
      <c r="AK70" s="11">
        <f>'OddsRatio_working_3-way'!U70/(3*'OddsRatio_working_3-way'!X70^(1/3))*SIN(('OddsRatio_working_3-way'!Y70+4*PI())/3)</f>
        <v>0.52296067385440848</v>
      </c>
      <c r="AL70" s="11">
        <f>'OddsRatio_working_3-way'!Z70+'OddsRatio_working_3-way'!AF70</f>
        <v>1.0936611030976171</v>
      </c>
      <c r="AM70" s="11">
        <f>'OddsRatio_working_3-way'!AA70+'OddsRatio_working_3-way'!AG70</f>
        <v>-0.71792781185496835</v>
      </c>
      <c r="AN70" s="11">
        <f>'OddsRatio_working_3-way'!AB70+'OddsRatio_working_3-way'!AH70</f>
        <v>-0.37573329124264943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1.0936611030976171</v>
      </c>
      <c r="AS70" s="11">
        <f>IF(('OddsRatio_working_3-way'!X70=0),IF(Q70&gt;0,-Q70^(1/3),(-Q70)^(1/3)),'OddsRatio_working_3-way'!AM70-'OddsRatio_working_3-way'!R70/3)</f>
        <v>-0.71792781185496835</v>
      </c>
      <c r="AT70" s="11">
        <f>IF(('OddsRatio_working_3-way'!X70=0),IF(Q70&gt;0,-Q70^(1/3),(-Q70)^(1/3)),'OddsRatio_working_3-way'!AN70-'OddsRatio_working_3-way'!R70/3)</f>
        <v>-0.37573329124264943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1.64</v>
      </c>
      <c r="B71" s="4">
        <f>IF('True_Odds_Calculator_3-way'!B72="","",'True_Odds_Calculator_3-way'!B72)</f>
        <v>3.82</v>
      </c>
      <c r="C71" s="4">
        <f>IF('True_Odds_Calculator_3-way'!C72="","",'True_Odds_Calculator_3-way'!C72)</f>
        <v>5.29</v>
      </c>
      <c r="D71" s="9">
        <f t="shared" si="26"/>
        <v>0.58451727898080197</v>
      </c>
      <c r="E71" s="9">
        <f t="shared" si="27"/>
        <v>0.24201228802728234</v>
      </c>
      <c r="F71" s="9">
        <f t="shared" si="28"/>
        <v>0.17347043299191556</v>
      </c>
      <c r="G71" s="9">
        <f t="shared" si="29"/>
        <v>1.110645955110968</v>
      </c>
      <c r="H71" s="9">
        <f t="shared" si="30"/>
        <v>1.7108134112710196</v>
      </c>
      <c r="I71" s="9">
        <f t="shared" si="31"/>
        <v>4.1320215934129294</v>
      </c>
      <c r="J71" s="9">
        <f t="shared" si="32"/>
        <v>5.7646711474260526</v>
      </c>
      <c r="K71" s="11">
        <f t="shared" si="33"/>
        <v>0.6097560975609756</v>
      </c>
      <c r="L71" s="11">
        <f t="shared" si="34"/>
        <v>0.26178010471204188</v>
      </c>
      <c r="M71" s="11">
        <f t="shared" si="35"/>
        <v>0.1890359168241966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-0.23362724704949711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0.23385077821918077</v>
      </c>
      <c r="Q71" s="11">
        <f>2*'OddsRatio_working_3-way'!K71*'OddsRatio_working_3-way'!L71*'OddsRatio_working_3-way'!M71</f>
        <v>6.034858792753052E-2</v>
      </c>
      <c r="R71" s="11">
        <f t="shared" si="36"/>
        <v>0</v>
      </c>
      <c r="S71" s="11">
        <f t="shared" si="37"/>
        <v>-1.000956785531254</v>
      </c>
      <c r="T71" s="11">
        <f t="shared" si="38"/>
        <v>-0.25831142852419459</v>
      </c>
      <c r="U71" s="11">
        <f>'OddsRatio_working_3-way'!S71-'OddsRatio_working_3-way'!R71^2/3</f>
        <v>-1.000956785531254</v>
      </c>
      <c r="V71" s="11">
        <f>'OddsRatio_working_3-way'!S71*'OddsRatio_working_3-way'!R71/3-2*'OddsRatio_working_3-way'!R71^3/27-'OddsRatio_working_3-way'!T71</f>
        <v>0.25831142852419459</v>
      </c>
      <c r="W71" s="11">
        <f>'OddsRatio_working_3-way'!V71^2+4*'OddsRatio_working_3-way'!U71^3/27</f>
        <v>-8.1848999047167512E-2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0.19272635597744384</v>
      </c>
      <c r="Y71" s="11">
        <f>IF('OddsRatio_working_3-way'!W71&gt;=0,IF('OddsRatio_working_3-way'!V71+SQRT('OddsRatio_working_3-way'!W71)&gt;0,0,PI()),ACOS('OddsRatio_working_3-way'!V71/(2*'OddsRatio_working_3-way'!X71)))</f>
        <v>0.83638443664403961</v>
      </c>
      <c r="Z71" s="11">
        <f>'OddsRatio_working_3-way'!X71^(1/3)*COS('OddsRatio_working_3-way'!Y71/3)</f>
        <v>0.55532297755548388</v>
      </c>
      <c r="AA71" s="11">
        <f>'OddsRatio_working_3-way'!X71^(1/3)*COS(('OddsRatio_working_3-way'!Y71+2*PI())/3)</f>
        <v>-0.41532589714823215</v>
      </c>
      <c r="AB71" s="11">
        <f>'OddsRatio_working_3-way'!X71^(1/3)*COS(('OddsRatio_working_3-way'!Y71+4*PI())/3)</f>
        <v>-0.13999708040725189</v>
      </c>
      <c r="AC71" s="11">
        <f>'OddsRatio_working_3-way'!X71^(1/3)*SIN('OddsRatio_working_3-way'!Y71/3)</f>
        <v>0.15896116646106626</v>
      </c>
      <c r="AD71" s="11">
        <f>'OddsRatio_working_3-way'!X71^(1/3)*SIN(('OddsRatio_working_3-way'!Y71+2*PI())/3)</f>
        <v>0.40144322263773163</v>
      </c>
      <c r="AE71" s="11">
        <f>'OddsRatio_working_3-way'!X71^(1/3)*SIN(('OddsRatio_working_3-way'!Y71+4*PI())/3)</f>
        <v>-0.56040438909879775</v>
      </c>
      <c r="AF71" s="11">
        <f>-'OddsRatio_working_3-way'!U71/(3*'OddsRatio_working_3-way'!X71^(1/3))*COS(('OddsRatio_working_3-way'!Y71)/3)</f>
        <v>0.55532297755548399</v>
      </c>
      <c r="AG71" s="11">
        <f>-'OddsRatio_working_3-way'!U71/(3*'OddsRatio_working_3-way'!X71^(1/3))*COS(('OddsRatio_working_3-way'!Y71+2*PI())/3)</f>
        <v>-0.41532589714823226</v>
      </c>
      <c r="AH71" s="11">
        <f>-'OddsRatio_working_3-way'!U71/(3*'OddsRatio_working_3-way'!X71^(1/3))*COS(('OddsRatio_working_3-way'!Y71+4*PI())/3)</f>
        <v>-0.13999708040725192</v>
      </c>
      <c r="AI71" s="11">
        <f>'OddsRatio_working_3-way'!U71/(3*'OddsRatio_working_3-way'!X71^(1/3))*SIN(('OddsRatio_working_3-way'!Y71)/3)</f>
        <v>-0.15896116646106628</v>
      </c>
      <c r="AJ71" s="11">
        <f>'OddsRatio_working_3-way'!U71/(3*'OddsRatio_working_3-way'!X71^(1/3))*SIN(('OddsRatio_working_3-way'!Y71+2*PI())/3)</f>
        <v>-0.40144322263773174</v>
      </c>
      <c r="AK71" s="11">
        <f>'OddsRatio_working_3-way'!U71/(3*'OddsRatio_working_3-way'!X71^(1/3))*SIN(('OddsRatio_working_3-way'!Y71+4*PI())/3)</f>
        <v>0.56040438909879786</v>
      </c>
      <c r="AL71" s="11">
        <f>'OddsRatio_working_3-way'!Z71+'OddsRatio_working_3-way'!AF71</f>
        <v>1.110645955110968</v>
      </c>
      <c r="AM71" s="11">
        <f>'OddsRatio_working_3-way'!AA71+'OddsRatio_working_3-way'!AG71</f>
        <v>-0.83065179429646441</v>
      </c>
      <c r="AN71" s="11">
        <f>'OddsRatio_working_3-way'!AB71+'OddsRatio_working_3-way'!AH71</f>
        <v>-0.27999416081450379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1.110645955110968</v>
      </c>
      <c r="AS71" s="11">
        <f>IF(('OddsRatio_working_3-way'!X71=0),IF(Q71&gt;0,-Q71^(1/3),(-Q71)^(1/3)),'OddsRatio_working_3-way'!AM71-'OddsRatio_working_3-way'!R71/3)</f>
        <v>-0.83065179429646441</v>
      </c>
      <c r="AT71" s="11">
        <f>IF(('OddsRatio_working_3-way'!X71=0),IF(Q71&gt;0,-Q71^(1/3),(-Q71)^(1/3)),'OddsRatio_working_3-way'!AN71-'OddsRatio_working_3-way'!R71/3)</f>
        <v>-0.27999416081450379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1.96</v>
      </c>
      <c r="B72" s="4">
        <f>IF('True_Odds_Calculator_3-way'!B73="","",'True_Odds_Calculator_3-way'!B73)</f>
        <v>3.55</v>
      </c>
      <c r="C72" s="4">
        <f>IF('True_Odds_Calculator_3-way'!C73="","",'True_Odds_Calculator_3-way'!C73)</f>
        <v>3.77</v>
      </c>
      <c r="D72" s="9">
        <f t="shared" si="26"/>
        <v>0.48785217575094197</v>
      </c>
      <c r="E72" s="9">
        <f t="shared" si="27"/>
        <v>0.26395430237357681</v>
      </c>
      <c r="F72" s="9">
        <f t="shared" si="28"/>
        <v>0.24819352187548138</v>
      </c>
      <c r="G72" s="9">
        <f t="shared" si="29"/>
        <v>1.0935429694556857</v>
      </c>
      <c r="H72" s="9">
        <f t="shared" si="30"/>
        <v>2.0498012506774583</v>
      </c>
      <c r="I72" s="9">
        <f t="shared" si="31"/>
        <v>3.788534572111999</v>
      </c>
      <c r="J72" s="9">
        <f t="shared" si="32"/>
        <v>4.0291140253922491</v>
      </c>
      <c r="K72" s="11">
        <f t="shared" si="33"/>
        <v>0.51020408163265307</v>
      </c>
      <c r="L72" s="11">
        <f t="shared" si="34"/>
        <v>0.28169014084507044</v>
      </c>
      <c r="M72" s="11">
        <f t="shared" si="35"/>
        <v>0.26525198938992045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-0.25850289306891006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0.23940535978279678</v>
      </c>
      <c r="Q72" s="11">
        <f>2*'OddsRatio_working_3-way'!K72*'OddsRatio_working_3-way'!L72*'OddsRatio_working_3-way'!M72</f>
        <v>7.6243745153756953E-2</v>
      </c>
      <c r="R72" s="11">
        <f t="shared" si="36"/>
        <v>0</v>
      </c>
      <c r="S72" s="11">
        <f t="shared" si="37"/>
        <v>-0.92612255491847673</v>
      </c>
      <c r="T72" s="11">
        <f t="shared" si="38"/>
        <v>-0.29494348882754046</v>
      </c>
      <c r="U72" s="11">
        <f>'OddsRatio_working_3-way'!S72-'OddsRatio_working_3-way'!R72^2/3</f>
        <v>-0.92612255491847673</v>
      </c>
      <c r="V72" s="11">
        <f>'OddsRatio_working_3-way'!S72*'OddsRatio_working_3-way'!R72/3-2*'OddsRatio_working_3-way'!R72^3/27-'OddsRatio_working_3-way'!T72</f>
        <v>0.29494348882754046</v>
      </c>
      <c r="W72" s="11">
        <f>'OddsRatio_working_3-way'!V72^2+4*'OddsRatio_working_3-way'!U72^3/27</f>
        <v>-3.068805416570769E-2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0.17152238612457352</v>
      </c>
      <c r="Y72" s="11">
        <f>IF('OddsRatio_working_3-way'!W72&gt;=0,IF('OddsRatio_working_3-way'!V72+SQRT('OddsRatio_working_3-way'!W72)&gt;0,0,PI()),ACOS('OddsRatio_working_3-way'!V72/(2*'OddsRatio_working_3-way'!X72)))</f>
        <v>0.53595502709639176</v>
      </c>
      <c r="Z72" s="11">
        <f>'OddsRatio_working_3-way'!X72^(1/3)*COS('OddsRatio_working_3-way'!Y72/3)</f>
        <v>0.54677148472784276</v>
      </c>
      <c r="AA72" s="11">
        <f>'OddsRatio_working_3-way'!X72^(1/3)*COS(('OddsRatio_working_3-way'!Y72+2*PI())/3)</f>
        <v>-0.35889215350368325</v>
      </c>
      <c r="AB72" s="11">
        <f>'OddsRatio_working_3-way'!X72^(1/3)*COS(('OddsRatio_working_3-way'!Y72+4*PI())/3)</f>
        <v>-0.18787933122415959</v>
      </c>
      <c r="AC72" s="11">
        <f>'OddsRatio_working_3-way'!X72^(1/3)*SIN('OddsRatio_working_3-way'!Y72/3)</f>
        <v>9.8734298977960586E-2</v>
      </c>
      <c r="AD72" s="11">
        <f>'OddsRatio_working_3-way'!X72^(1/3)*SIN(('OddsRatio_working_3-way'!Y72+2*PI())/3)</f>
        <v>0.42415084635026667</v>
      </c>
      <c r="AE72" s="11">
        <f>'OddsRatio_working_3-way'!X72^(1/3)*SIN(('OddsRatio_working_3-way'!Y72+4*PI())/3)</f>
        <v>-0.52288514532822727</v>
      </c>
      <c r="AF72" s="11">
        <f>-'OddsRatio_working_3-way'!U72/(3*'OddsRatio_working_3-way'!X72^(1/3))*COS(('OddsRatio_working_3-way'!Y72)/3)</f>
        <v>0.54677148472784287</v>
      </c>
      <c r="AG72" s="11">
        <f>-'OddsRatio_working_3-way'!U72/(3*'OddsRatio_working_3-way'!X72^(1/3))*COS(('OddsRatio_working_3-way'!Y72+2*PI())/3)</f>
        <v>-0.35889215350368331</v>
      </c>
      <c r="AH72" s="11">
        <f>-'OddsRatio_working_3-way'!U72/(3*'OddsRatio_working_3-way'!X72^(1/3))*COS(('OddsRatio_working_3-way'!Y72+4*PI())/3)</f>
        <v>-0.18787933122415962</v>
      </c>
      <c r="AI72" s="11">
        <f>'OddsRatio_working_3-way'!U72/(3*'OddsRatio_working_3-way'!X72^(1/3))*SIN(('OddsRatio_working_3-way'!Y72)/3)</f>
        <v>-9.87342989779606E-2</v>
      </c>
      <c r="AJ72" s="11">
        <f>'OddsRatio_working_3-way'!U72/(3*'OddsRatio_working_3-way'!X72^(1/3))*SIN(('OddsRatio_working_3-way'!Y72+2*PI())/3)</f>
        <v>-0.42415084635026673</v>
      </c>
      <c r="AK72" s="11">
        <f>'OddsRatio_working_3-way'!U72/(3*'OddsRatio_working_3-way'!X72^(1/3))*SIN(('OddsRatio_working_3-way'!Y72+4*PI())/3)</f>
        <v>0.52288514532822739</v>
      </c>
      <c r="AL72" s="11">
        <f>'OddsRatio_working_3-way'!Z72+'OddsRatio_working_3-way'!AF72</f>
        <v>1.0935429694556857</v>
      </c>
      <c r="AM72" s="11">
        <f>'OddsRatio_working_3-way'!AA72+'OddsRatio_working_3-way'!AG72</f>
        <v>-0.71778430700736662</v>
      </c>
      <c r="AN72" s="11">
        <f>'OddsRatio_working_3-way'!AB72+'OddsRatio_working_3-way'!AH72</f>
        <v>-0.37575866244831924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1.0935429694556857</v>
      </c>
      <c r="AS72" s="11">
        <f>IF(('OddsRatio_working_3-way'!X72=0),IF(Q72&gt;0,-Q72^(1/3),(-Q72)^(1/3)),'OddsRatio_working_3-way'!AM72-'OddsRatio_working_3-way'!R72/3)</f>
        <v>-0.71778430700736662</v>
      </c>
      <c r="AT72" s="11">
        <f>IF(('OddsRatio_working_3-way'!X72=0),IF(Q72&gt;0,-Q72^(1/3),(-Q72)^(1/3)),'OddsRatio_working_3-way'!AN72-'OddsRatio_working_3-way'!R72/3)</f>
        <v>-0.37575866244831924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1.31</v>
      </c>
      <c r="B73" s="4">
        <f>IF('True_Odds_Calculator_3-way'!B74="","",'True_Odds_Calculator_3-way'!B74)</f>
        <v>4.91</v>
      </c>
      <c r="C73" s="4">
        <f>IF('True_Odds_Calculator_3-way'!C74="","",'True_Odds_Calculator_3-way'!C74)</f>
        <v>10.35</v>
      </c>
      <c r="D73" s="9">
        <f t="shared" si="26"/>
        <v>0.73524342922943908</v>
      </c>
      <c r="E73" s="9">
        <f t="shared" si="27"/>
        <v>0.18044588287114574</v>
      </c>
      <c r="F73" s="9">
        <f t="shared" si="28"/>
        <v>8.4310687899415024E-2</v>
      </c>
      <c r="G73" s="9">
        <f t="shared" si="29"/>
        <v>1.1615927734215334</v>
      </c>
      <c r="H73" s="9">
        <f t="shared" si="30"/>
        <v>1.3600937597606755</v>
      </c>
      <c r="I73" s="9">
        <f t="shared" si="31"/>
        <v>5.541827744078196</v>
      </c>
      <c r="J73" s="9">
        <f t="shared" si="32"/>
        <v>11.860892431491338</v>
      </c>
      <c r="K73" s="11">
        <f t="shared" si="33"/>
        <v>0.76335877862595414</v>
      </c>
      <c r="L73" s="11">
        <f t="shared" si="34"/>
        <v>0.20366598778004072</v>
      </c>
      <c r="M73" s="11">
        <f t="shared" si="35"/>
        <v>9.6618357487922704E-2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-0.17023816310207995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0.2038387324685734</v>
      </c>
      <c r="Q73" s="11">
        <f>2*'OddsRatio_working_3-way'!K73*'OddsRatio_working_3-way'!L73*'OddsRatio_working_3-way'!M73</f>
        <v>3.0042554527424225E-2</v>
      </c>
      <c r="R73" s="11">
        <f t="shared" si="36"/>
        <v>0</v>
      </c>
      <c r="S73" s="11">
        <f t="shared" si="37"/>
        <v>-1.1973738952196373</v>
      </c>
      <c r="T73" s="11">
        <f t="shared" si="38"/>
        <v>-0.17647367652463331</v>
      </c>
      <c r="U73" s="11">
        <f>'OddsRatio_working_3-way'!S73-'OddsRatio_working_3-way'!R73^2/3</f>
        <v>-1.1973738952196373</v>
      </c>
      <c r="V73" s="11">
        <f>'OddsRatio_working_3-way'!S73*'OddsRatio_working_3-way'!R73/3-2*'OddsRatio_working_3-way'!R73^3/27-'OddsRatio_working_3-way'!T73</f>
        <v>0.17647367652463331</v>
      </c>
      <c r="W73" s="11">
        <f>'OddsRatio_working_3-way'!V73^2+4*'OddsRatio_working_3-way'!U73^3/27</f>
        <v>-0.22318000984541059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0.25215222007327809</v>
      </c>
      <c r="Y73" s="11">
        <f>IF('OddsRatio_working_3-way'!W73&gt;=0,IF('OddsRatio_working_3-way'!V73+SQRT('OddsRatio_working_3-way'!W73)&gt;0,0,PI()),ACOS('OddsRatio_working_3-way'!V73/(2*'OddsRatio_working_3-way'!X73)))</f>
        <v>1.213294818004985</v>
      </c>
      <c r="Z73" s="11">
        <f>'OddsRatio_working_3-way'!X73^(1/3)*COS('OddsRatio_working_3-way'!Y73/3)</f>
        <v>0.58079638671076672</v>
      </c>
      <c r="AA73" s="11">
        <f>'OddsRatio_working_3-way'!X73^(1/3)*COS(('OddsRatio_working_3-way'!Y73+2*PI())/3)</f>
        <v>-0.50568902384450898</v>
      </c>
      <c r="AB73" s="11">
        <f>'OddsRatio_working_3-way'!X73^(1/3)*COS(('OddsRatio_working_3-way'!Y73+4*PI())/3)</f>
        <v>-7.5107362866257868E-2</v>
      </c>
      <c r="AC73" s="11">
        <f>'OddsRatio_working_3-way'!X73^(1/3)*SIN('OddsRatio_working_3-way'!Y73/3)</f>
        <v>0.24859643787390956</v>
      </c>
      <c r="AD73" s="11">
        <f>'OddsRatio_working_3-way'!X73^(1/3)*SIN(('OddsRatio_working_3-way'!Y73+2*PI())/3)</f>
        <v>0.37868620638077993</v>
      </c>
      <c r="AE73" s="11">
        <f>'OddsRatio_working_3-way'!X73^(1/3)*SIN(('OddsRatio_working_3-way'!Y73+4*PI())/3)</f>
        <v>-0.62728264425468949</v>
      </c>
      <c r="AF73" s="11">
        <f>-'OddsRatio_working_3-way'!U73/(3*'OddsRatio_working_3-way'!X73^(1/3))*COS(('OddsRatio_working_3-way'!Y73)/3)</f>
        <v>0.58079638671076672</v>
      </c>
      <c r="AG73" s="11">
        <f>-'OddsRatio_working_3-way'!U73/(3*'OddsRatio_working_3-way'!X73^(1/3))*COS(('OddsRatio_working_3-way'!Y73+2*PI())/3)</f>
        <v>-0.50568902384450898</v>
      </c>
      <c r="AH73" s="11">
        <f>-'OddsRatio_working_3-way'!U73/(3*'OddsRatio_working_3-way'!X73^(1/3))*COS(('OddsRatio_working_3-way'!Y73+4*PI())/3)</f>
        <v>-7.5107362866257868E-2</v>
      </c>
      <c r="AI73" s="11">
        <f>'OddsRatio_working_3-way'!U73/(3*'OddsRatio_working_3-way'!X73^(1/3))*SIN(('OddsRatio_working_3-way'!Y73)/3)</f>
        <v>-0.24859643787390956</v>
      </c>
      <c r="AJ73" s="11">
        <f>'OddsRatio_working_3-way'!U73/(3*'OddsRatio_working_3-way'!X73^(1/3))*SIN(('OddsRatio_working_3-way'!Y73+2*PI())/3)</f>
        <v>-0.37868620638077993</v>
      </c>
      <c r="AK73" s="11">
        <f>'OddsRatio_working_3-way'!U73/(3*'OddsRatio_working_3-way'!X73^(1/3))*SIN(('OddsRatio_working_3-way'!Y73+4*PI())/3)</f>
        <v>0.62728264425468949</v>
      </c>
      <c r="AL73" s="11">
        <f>'OddsRatio_working_3-way'!Z73+'OddsRatio_working_3-way'!AF73</f>
        <v>1.1615927734215334</v>
      </c>
      <c r="AM73" s="11">
        <f>'OddsRatio_working_3-way'!AA73+'OddsRatio_working_3-way'!AG73</f>
        <v>-1.011378047689018</v>
      </c>
      <c r="AN73" s="11">
        <f>'OddsRatio_working_3-way'!AB73+'OddsRatio_working_3-way'!AH73</f>
        <v>-0.15021472573251574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1.1615927734215334</v>
      </c>
      <c r="AS73" s="11">
        <f>IF(('OddsRatio_working_3-way'!X73=0),IF(Q73&gt;0,-Q73^(1/3),(-Q73)^(1/3)),'OddsRatio_working_3-way'!AM73-'OddsRatio_working_3-way'!R73/3)</f>
        <v>-1.011378047689018</v>
      </c>
      <c r="AT73" s="11">
        <f>IF(('OddsRatio_working_3-way'!X73=0),IF(Q73&gt;0,-Q73^(1/3),(-Q73)^(1/3)),'OddsRatio_working_3-way'!AN73-'OddsRatio_working_3-way'!R73/3)</f>
        <v>-0.15021472573251574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1.72</v>
      </c>
      <c r="B74" s="4">
        <f>IF('True_Odds_Calculator_3-way'!B75="","",'True_Odds_Calculator_3-way'!B75)</f>
        <v>3.78</v>
      </c>
      <c r="C74" s="4">
        <f>IF('True_Odds_Calculator_3-way'!C75="","",'True_Odds_Calculator_3-way'!C75)</f>
        <v>5.63</v>
      </c>
      <c r="D74" s="9">
        <f t="shared" si="26"/>
        <v>0.57149284797778976</v>
      </c>
      <c r="E74" s="9">
        <f t="shared" si="27"/>
        <v>0.25673457333577826</v>
      </c>
      <c r="F74" s="9">
        <f t="shared" si="28"/>
        <v>0.17177257868643228</v>
      </c>
      <c r="G74" s="9">
        <f t="shared" si="29"/>
        <v>1.0413932988995156</v>
      </c>
      <c r="H74" s="9">
        <f t="shared" si="30"/>
        <v>1.7498031752076511</v>
      </c>
      <c r="I74" s="9">
        <f t="shared" si="31"/>
        <v>3.8950733709406524</v>
      </c>
      <c r="J74" s="9">
        <f t="shared" si="32"/>
        <v>5.8216509739047568</v>
      </c>
      <c r="K74" s="11">
        <f t="shared" si="33"/>
        <v>0.58139534883720934</v>
      </c>
      <c r="L74" s="11">
        <f t="shared" si="34"/>
        <v>0.26455026455026459</v>
      </c>
      <c r="M74" s="11">
        <f t="shared" si="35"/>
        <v>0.17761989342806395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-0.25318014355149321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0.22210682502309587</v>
      </c>
      <c r="Q74" s="11">
        <f>2*'OddsRatio_working_3-way'!K74*'OddsRatio_working_3-way'!L74*'OddsRatio_working_3-way'!M74</f>
        <v>5.4638825343935028E-2</v>
      </c>
      <c r="R74" s="11">
        <f t="shared" si="36"/>
        <v>0</v>
      </c>
      <c r="S74" s="11">
        <f t="shared" si="37"/>
        <v>-0.87726794806055763</v>
      </c>
      <c r="T74" s="11">
        <f t="shared" si="38"/>
        <v>-0.21581007332363045</v>
      </c>
      <c r="U74" s="11">
        <f>'OddsRatio_working_3-way'!S74-'OddsRatio_working_3-way'!R74^2/3</f>
        <v>-0.87726794806055763</v>
      </c>
      <c r="V74" s="11">
        <f>'OddsRatio_working_3-way'!S74*'OddsRatio_working_3-way'!R74/3-2*'OddsRatio_working_3-way'!R74^3/27-'OddsRatio_working_3-way'!T74</f>
        <v>0.21581007332363045</v>
      </c>
      <c r="W74" s="11">
        <f>'OddsRatio_working_3-way'!V74^2+4*'OddsRatio_working_3-way'!U74^3/27</f>
        <v>-5.3447431775982414E-2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0.15813081572224716</v>
      </c>
      <c r="Y74" s="11">
        <f>IF('OddsRatio_working_3-way'!W74&gt;=0,IF('OddsRatio_working_3-way'!V74+SQRT('OddsRatio_working_3-way'!W74)&gt;0,0,PI()),ACOS('OddsRatio_working_3-way'!V74/(2*'OddsRatio_working_3-way'!X74)))</f>
        <v>0.81978512495174594</v>
      </c>
      <c r="Z74" s="11">
        <f>'OddsRatio_working_3-way'!X74^(1/3)*COS('OddsRatio_working_3-way'!Y74/3)</f>
        <v>0.52069664944975791</v>
      </c>
      <c r="AA74" s="11">
        <f>'OddsRatio_working_3-way'!X74^(1/3)*COS(('OddsRatio_working_3-way'!Y74+2*PI())/3)</f>
        <v>-0.38673359464976537</v>
      </c>
      <c r="AB74" s="11">
        <f>'OddsRatio_working_3-way'!X74^(1/3)*COS(('OddsRatio_working_3-way'!Y74+4*PI())/3)</f>
        <v>-0.13396305479999268</v>
      </c>
      <c r="AC74" s="11">
        <f>'OddsRatio_working_3-way'!X74^(1/3)*SIN('OddsRatio_working_3-way'!Y74/3)</f>
        <v>0.14593713922547327</v>
      </c>
      <c r="AD74" s="11">
        <f>'OddsRatio_working_3-way'!X74^(1/3)*SIN(('OddsRatio_working_3-way'!Y74+2*PI())/3)</f>
        <v>0.37796795647619419</v>
      </c>
      <c r="AE74" s="11">
        <f>'OddsRatio_working_3-way'!X74^(1/3)*SIN(('OddsRatio_working_3-way'!Y74+4*PI())/3)</f>
        <v>-0.52390509570166754</v>
      </c>
      <c r="AF74" s="11">
        <f>-'OddsRatio_working_3-way'!U74/(3*'OddsRatio_working_3-way'!X74^(1/3))*COS(('OddsRatio_working_3-way'!Y74)/3)</f>
        <v>0.5206966494497578</v>
      </c>
      <c r="AG74" s="11">
        <f>-'OddsRatio_working_3-way'!U74/(3*'OddsRatio_working_3-way'!X74^(1/3))*COS(('OddsRatio_working_3-way'!Y74+2*PI())/3)</f>
        <v>-0.38673359464976531</v>
      </c>
      <c r="AH74" s="11">
        <f>-'OddsRatio_working_3-way'!U74/(3*'OddsRatio_working_3-way'!X74^(1/3))*COS(('OddsRatio_working_3-way'!Y74+4*PI())/3)</f>
        <v>-0.13396305479999265</v>
      </c>
      <c r="AI74" s="11">
        <f>'OddsRatio_working_3-way'!U74/(3*'OddsRatio_working_3-way'!X74^(1/3))*SIN(('OddsRatio_working_3-way'!Y74)/3)</f>
        <v>-0.14593713922547322</v>
      </c>
      <c r="AJ74" s="11">
        <f>'OddsRatio_working_3-way'!U74/(3*'OddsRatio_working_3-way'!X74^(1/3))*SIN(('OddsRatio_working_3-way'!Y74+2*PI())/3)</f>
        <v>-0.37796795647619413</v>
      </c>
      <c r="AK74" s="11">
        <f>'OddsRatio_working_3-way'!U74/(3*'OddsRatio_working_3-way'!X74^(1/3))*SIN(('OddsRatio_working_3-way'!Y74+4*PI())/3)</f>
        <v>0.52390509570166743</v>
      </c>
      <c r="AL74" s="11">
        <f>'OddsRatio_working_3-way'!Z74+'OddsRatio_working_3-way'!AF74</f>
        <v>1.0413932988995156</v>
      </c>
      <c r="AM74" s="11">
        <f>'OddsRatio_working_3-way'!AA74+'OddsRatio_working_3-way'!AG74</f>
        <v>-0.77346718929953062</v>
      </c>
      <c r="AN74" s="11">
        <f>'OddsRatio_working_3-way'!AB74+'OddsRatio_working_3-way'!AH74</f>
        <v>-0.26792610959998531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1.0413932988995156</v>
      </c>
      <c r="AS74" s="11">
        <f>IF(('OddsRatio_working_3-way'!X74=0),IF(Q74&gt;0,-Q74^(1/3),(-Q74)^(1/3)),'OddsRatio_working_3-way'!AM74-'OddsRatio_working_3-way'!R74/3)</f>
        <v>-0.77346718929953062</v>
      </c>
      <c r="AT74" s="11">
        <f>IF(('OddsRatio_working_3-way'!X74=0),IF(Q74&gt;0,-Q74^(1/3),(-Q74)^(1/3)),'OddsRatio_working_3-way'!AN74-'OddsRatio_working_3-way'!R74/3)</f>
        <v>-0.26792610959998531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3.02</v>
      </c>
      <c r="B75" s="4">
        <f>IF('True_Odds_Calculator_3-way'!B76="","",'True_Odds_Calculator_3-way'!B76)</f>
        <v>3.01</v>
      </c>
      <c r="C75" s="4">
        <f>IF('True_Odds_Calculator_3-way'!C76="","",'True_Odds_Calculator_3-way'!C76)</f>
        <v>2.79</v>
      </c>
      <c r="D75" s="9">
        <f t="shared" si="26"/>
        <v>0.3239651939353892</v>
      </c>
      <c r="E75" s="9">
        <f t="shared" si="27"/>
        <v>0.32505305124459144</v>
      </c>
      <c r="F75" s="9">
        <f t="shared" si="28"/>
        <v>0.35098175482001925</v>
      </c>
      <c r="G75" s="9">
        <f t="shared" si="29"/>
        <v>1.0330452231801648</v>
      </c>
      <c r="H75" s="9">
        <f t="shared" si="30"/>
        <v>3.086751350823933</v>
      </c>
      <c r="I75" s="9">
        <f t="shared" si="31"/>
        <v>3.0764208985921311</v>
      </c>
      <c r="J75" s="9">
        <f t="shared" si="32"/>
        <v>2.8491509494924951</v>
      </c>
      <c r="K75" s="11">
        <f t="shared" si="33"/>
        <v>0.33112582781456956</v>
      </c>
      <c r="L75" s="11">
        <f t="shared" si="34"/>
        <v>0.33222591362126247</v>
      </c>
      <c r="M75" s="11">
        <f t="shared" si="35"/>
        <v>0.35842293906810035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-0.28656478216053527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0.22948026505207186</v>
      </c>
      <c r="Q75" s="11">
        <f>2*'OddsRatio_working_3-way'!K75*'OddsRatio_working_3-way'!L75*'OddsRatio_working_3-way'!M75</f>
        <v>7.8859197612395848E-2</v>
      </c>
      <c r="R75" s="11">
        <f t="shared" si="36"/>
        <v>0</v>
      </c>
      <c r="S75" s="11">
        <f t="shared" si="37"/>
        <v>-0.80079716468269879</v>
      </c>
      <c r="T75" s="11">
        <f t="shared" si="38"/>
        <v>-0.27518802910058382</v>
      </c>
      <c r="U75" s="11">
        <f>'OddsRatio_working_3-way'!S75-'OddsRatio_working_3-way'!R75^2/3</f>
        <v>-0.80079716468269879</v>
      </c>
      <c r="V75" s="11">
        <f>'OddsRatio_working_3-way'!S75*'OddsRatio_working_3-way'!R75/3-2*'OddsRatio_working_3-way'!R75^3/27-'OddsRatio_working_3-way'!T75</f>
        <v>0.27518802910058382</v>
      </c>
      <c r="W75" s="11">
        <f>'OddsRatio_working_3-way'!V75^2+4*'OddsRatio_working_3-way'!U75^3/27</f>
        <v>-3.5037557737065128E-4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0.13791195283371419</v>
      </c>
      <c r="Y75" s="11">
        <f>IF('OddsRatio_working_3-way'!W75&gt;=0,IF('OddsRatio_working_3-way'!V75+SQRT('OddsRatio_working_3-way'!W75)&gt;0,0,PI()),ACOS('OddsRatio_working_3-way'!V75/(2*'OddsRatio_working_3-way'!X75)))</f>
        <v>6.7915503664207399E-2</v>
      </c>
      <c r="Z75" s="11">
        <f>'OddsRatio_working_3-way'!X75^(1/3)*COS('OddsRatio_working_3-way'!Y75/3)</f>
        <v>0.51652261159008239</v>
      </c>
      <c r="AA75" s="11">
        <f>'OddsRatio_working_3-way'!X75^(1/3)*COS(('OddsRatio_working_3-way'!Y75+2*PI())/3)</f>
        <v>-0.26838972905808511</v>
      </c>
      <c r="AB75" s="11">
        <f>'OddsRatio_working_3-way'!X75^(1/3)*COS(('OddsRatio_working_3-way'!Y75+4*PI())/3)</f>
        <v>-0.24813288253199742</v>
      </c>
      <c r="AC75" s="11">
        <f>'OddsRatio_working_3-way'!X75^(1/3)*SIN('OddsRatio_working_3-way'!Y75/3)</f>
        <v>1.1695295794769701E-2</v>
      </c>
      <c r="AD75" s="11">
        <f>'OddsRatio_working_3-way'!X75^(1/3)*SIN(('OddsRatio_working_3-way'!Y75+2*PI())/3)</f>
        <v>0.44147405536870904</v>
      </c>
      <c r="AE75" s="11">
        <f>'OddsRatio_working_3-way'!X75^(1/3)*SIN(('OddsRatio_working_3-way'!Y75+4*PI())/3)</f>
        <v>-0.45316935116347867</v>
      </c>
      <c r="AF75" s="11">
        <f>-'OddsRatio_working_3-way'!U75/(3*'OddsRatio_working_3-way'!X75^(1/3))*COS(('OddsRatio_working_3-way'!Y75)/3)</f>
        <v>0.51652261159008239</v>
      </c>
      <c r="AG75" s="11">
        <f>-'OddsRatio_working_3-way'!U75/(3*'OddsRatio_working_3-way'!X75^(1/3))*COS(('OddsRatio_working_3-way'!Y75+2*PI())/3)</f>
        <v>-0.26838972905808511</v>
      </c>
      <c r="AH75" s="11">
        <f>-'OddsRatio_working_3-way'!U75/(3*'OddsRatio_working_3-way'!X75^(1/3))*COS(('OddsRatio_working_3-way'!Y75+4*PI())/3)</f>
        <v>-0.24813288253199742</v>
      </c>
      <c r="AI75" s="11">
        <f>'OddsRatio_working_3-way'!U75/(3*'OddsRatio_working_3-way'!X75^(1/3))*SIN(('OddsRatio_working_3-way'!Y75)/3)</f>
        <v>-1.1695295794769701E-2</v>
      </c>
      <c r="AJ75" s="11">
        <f>'OddsRatio_working_3-way'!U75/(3*'OddsRatio_working_3-way'!X75^(1/3))*SIN(('OddsRatio_working_3-way'!Y75+2*PI())/3)</f>
        <v>-0.44147405536870904</v>
      </c>
      <c r="AK75" s="11">
        <f>'OddsRatio_working_3-way'!U75/(3*'OddsRatio_working_3-way'!X75^(1/3))*SIN(('OddsRatio_working_3-way'!Y75+4*PI())/3)</f>
        <v>0.45316935116347867</v>
      </c>
      <c r="AL75" s="11">
        <f>'OddsRatio_working_3-way'!Z75+'OddsRatio_working_3-way'!AF75</f>
        <v>1.0330452231801648</v>
      </c>
      <c r="AM75" s="11">
        <f>'OddsRatio_working_3-way'!AA75+'OddsRatio_working_3-way'!AG75</f>
        <v>-0.53677945811617023</v>
      </c>
      <c r="AN75" s="11">
        <f>'OddsRatio_working_3-way'!AB75+'OddsRatio_working_3-way'!AH75</f>
        <v>-0.49626576506399483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1.0330452231801648</v>
      </c>
      <c r="AS75" s="11">
        <f>IF(('OddsRatio_working_3-way'!X75=0),IF(Q75&gt;0,-Q75^(1/3),(-Q75)^(1/3)),'OddsRatio_working_3-way'!AM75-'OddsRatio_working_3-way'!R75/3)</f>
        <v>-0.53677945811617023</v>
      </c>
      <c r="AT75" s="11">
        <f>IF(('OddsRatio_working_3-way'!X75=0),IF(Q75&gt;0,-Q75^(1/3),(-Q75)^(1/3)),'OddsRatio_working_3-way'!AN75-'OddsRatio_working_3-way'!R75/3)</f>
        <v>-0.49626576506399483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3.1</v>
      </c>
      <c r="B76" s="4">
        <f>IF('True_Odds_Calculator_3-way'!B77="","",'True_Odds_Calculator_3-way'!B77)</f>
        <v>3.5</v>
      </c>
      <c r="C76" s="4">
        <f>IF('True_Odds_Calculator_3-way'!C77="","",'True_Odds_Calculator_3-way'!C77)</f>
        <v>2.29</v>
      </c>
      <c r="D76" s="9">
        <f t="shared" si="26"/>
        <v>0.30791132002512178</v>
      </c>
      <c r="E76" s="9">
        <f t="shared" si="27"/>
        <v>0.27204818325577784</v>
      </c>
      <c r="F76" s="9">
        <f t="shared" si="28"/>
        <v>0.42004049671910015</v>
      </c>
      <c r="G76" s="9">
        <f t="shared" si="29"/>
        <v>1.0703277750762357</v>
      </c>
      <c r="H76" s="9">
        <f t="shared" si="30"/>
        <v>3.2476883276600947</v>
      </c>
      <c r="I76" s="9">
        <f t="shared" si="31"/>
        <v>3.6758194376905906</v>
      </c>
      <c r="J76" s="9">
        <f t="shared" si="32"/>
        <v>2.3807228298483434</v>
      </c>
      <c r="K76" s="11">
        <f t="shared" si="33"/>
        <v>0.32258064516129031</v>
      </c>
      <c r="L76" s="11">
        <f t="shared" si="34"/>
        <v>0.2857142857142857</v>
      </c>
      <c r="M76" s="11">
        <f t="shared" si="35"/>
        <v>0.4366812227074236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-0.27257360191576263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0.23705552089831566</v>
      </c>
      <c r="Q76" s="11">
        <f>2*'OddsRatio_working_3-way'!K76*'OddsRatio_working_3-way'!L76*'OddsRatio_working_3-way'!M76</f>
        <v>8.0494234600446732E-2</v>
      </c>
      <c r="R76" s="11">
        <f t="shared" si="36"/>
        <v>0</v>
      </c>
      <c r="S76" s="11">
        <f t="shared" si="37"/>
        <v>-0.86969361387966093</v>
      </c>
      <c r="T76" s="11">
        <f t="shared" si="38"/>
        <v>-0.2953119232189001</v>
      </c>
      <c r="U76" s="11">
        <f>'OddsRatio_working_3-way'!S76-'OddsRatio_working_3-way'!R76^2/3</f>
        <v>-0.86969361387966093</v>
      </c>
      <c r="V76" s="11">
        <f>'OddsRatio_working_3-way'!S76*'OddsRatio_working_3-way'!R76/3-2*'OddsRatio_working_3-way'!R76^3/27-'OddsRatio_working_3-way'!T76</f>
        <v>0.2953119232189001</v>
      </c>
      <c r="W76" s="11">
        <f>'OddsRatio_working_3-way'!V76^2+4*'OddsRatio_working_3-way'!U76^3/27</f>
        <v>-1.0243836006960619E-2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0.15608728968289359</v>
      </c>
      <c r="Y76" s="11">
        <f>IF('OddsRatio_working_3-way'!W76&gt;=0,IF('OddsRatio_working_3-way'!V76+SQRT('OddsRatio_working_3-way'!W76)&gt;0,0,PI()),ACOS('OddsRatio_working_3-way'!V76/(2*'OddsRatio_working_3-way'!X76)))</f>
        <v>0.3301823140725979</v>
      </c>
      <c r="Z76" s="11">
        <f>'OddsRatio_working_3-way'!X76^(1/3)*COS('OddsRatio_working_3-way'!Y76/3)</f>
        <v>0.53516388753811783</v>
      </c>
      <c r="AA76" s="11">
        <f>'OddsRatio_working_3-way'!X76^(1/3)*COS(('OddsRatio_working_3-way'!Y76+2*PI())/3)</f>
        <v>-0.31879828467927851</v>
      </c>
      <c r="AB76" s="11">
        <f>'OddsRatio_working_3-way'!X76^(1/3)*COS(('OddsRatio_working_3-way'!Y76+4*PI())/3)</f>
        <v>-0.21636560285883924</v>
      </c>
      <c r="AC76" s="11">
        <f>'OddsRatio_working_3-way'!X76^(1/3)*SIN('OddsRatio_working_3-way'!Y76/3)</f>
        <v>5.9139536422845869E-2</v>
      </c>
      <c r="AD76" s="11">
        <f>'OddsRatio_working_3-way'!X76^(1/3)*SIN(('OddsRatio_working_3-way'!Y76+2*PI())/3)</f>
        <v>0.43389575358462545</v>
      </c>
      <c r="AE76" s="11">
        <f>'OddsRatio_working_3-way'!X76^(1/3)*SIN(('OddsRatio_working_3-way'!Y76+4*PI())/3)</f>
        <v>-0.49303529000747137</v>
      </c>
      <c r="AF76" s="11">
        <f>-'OddsRatio_working_3-way'!U76/(3*'OddsRatio_working_3-way'!X76^(1/3))*COS(('OddsRatio_working_3-way'!Y76)/3)</f>
        <v>0.53516388753811783</v>
      </c>
      <c r="AG76" s="11">
        <f>-'OddsRatio_working_3-way'!U76/(3*'OddsRatio_working_3-way'!X76^(1/3))*COS(('OddsRatio_working_3-way'!Y76+2*PI())/3)</f>
        <v>-0.31879828467927851</v>
      </c>
      <c r="AH76" s="11">
        <f>-'OddsRatio_working_3-way'!U76/(3*'OddsRatio_working_3-way'!X76^(1/3))*COS(('OddsRatio_working_3-way'!Y76+4*PI())/3)</f>
        <v>-0.21636560285883924</v>
      </c>
      <c r="AI76" s="11">
        <f>'OddsRatio_working_3-way'!U76/(3*'OddsRatio_working_3-way'!X76^(1/3))*SIN(('OddsRatio_working_3-way'!Y76)/3)</f>
        <v>-5.9139536422845869E-2</v>
      </c>
      <c r="AJ76" s="11">
        <f>'OddsRatio_working_3-way'!U76/(3*'OddsRatio_working_3-way'!X76^(1/3))*SIN(('OddsRatio_working_3-way'!Y76+2*PI())/3)</f>
        <v>-0.43389575358462545</v>
      </c>
      <c r="AK76" s="11">
        <f>'OddsRatio_working_3-way'!U76/(3*'OddsRatio_working_3-way'!X76^(1/3))*SIN(('OddsRatio_working_3-way'!Y76+4*PI())/3)</f>
        <v>0.49303529000747137</v>
      </c>
      <c r="AL76" s="11">
        <f>'OddsRatio_working_3-way'!Z76+'OddsRatio_working_3-way'!AF76</f>
        <v>1.0703277750762357</v>
      </c>
      <c r="AM76" s="11">
        <f>'OddsRatio_working_3-way'!AA76+'OddsRatio_working_3-way'!AG76</f>
        <v>-0.63759656935855702</v>
      </c>
      <c r="AN76" s="11">
        <f>'OddsRatio_working_3-way'!AB76+'OddsRatio_working_3-way'!AH76</f>
        <v>-0.43273120571767848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1.0703277750762357</v>
      </c>
      <c r="AS76" s="11">
        <f>IF(('OddsRatio_working_3-way'!X76=0),IF(Q76&gt;0,-Q76^(1/3),(-Q76)^(1/3)),'OddsRatio_working_3-way'!AM76-'OddsRatio_working_3-way'!R76/3)</f>
        <v>-0.63759656935855702</v>
      </c>
      <c r="AT76" s="11">
        <f>IF(('OddsRatio_working_3-way'!X76=0),IF(Q76&gt;0,-Q76^(1/3),(-Q76)^(1/3)),'OddsRatio_working_3-way'!AN76-'OddsRatio_working_3-way'!R76/3)</f>
        <v>-0.43273120571767848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2.56</v>
      </c>
      <c r="B77" s="4">
        <f>IF('True_Odds_Calculator_3-way'!B78="","",'True_Odds_Calculator_3-way'!B78)</f>
        <v>2.91</v>
      </c>
      <c r="C77" s="4">
        <f>IF('True_Odds_Calculator_3-way'!C78="","",'True_Odds_Calculator_3-way'!C78)</f>
        <v>3.23</v>
      </c>
      <c r="D77" s="9">
        <f t="shared" si="26"/>
        <v>0.37516824041348978</v>
      </c>
      <c r="E77" s="9">
        <f t="shared" si="27"/>
        <v>0.32904108522722469</v>
      </c>
      <c r="F77" s="9">
        <f t="shared" si="28"/>
        <v>0.29579067435928535</v>
      </c>
      <c r="G77" s="9">
        <f t="shared" si="29"/>
        <v>1.0676095044204068</v>
      </c>
      <c r="H77" s="9">
        <f t="shared" si="30"/>
        <v>2.6654708268958349</v>
      </c>
      <c r="I77" s="9">
        <f t="shared" si="31"/>
        <v>3.0391341534429772</v>
      </c>
      <c r="J77" s="9">
        <f t="shared" si="32"/>
        <v>3.3807691948575065</v>
      </c>
      <c r="K77" s="11">
        <f t="shared" si="33"/>
        <v>0.390625</v>
      </c>
      <c r="L77" s="11">
        <f t="shared" si="34"/>
        <v>0.3436426116838488</v>
      </c>
      <c r="M77" s="11">
        <f t="shared" si="35"/>
        <v>0.30959752321981426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-0.27613874836423968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0.23688599151000603</v>
      </c>
      <c r="Q77" s="11">
        <f>2*'OddsRatio_working_3-way'!K77*'OddsRatio_working_3-way'!L77*'OddsRatio_working_3-way'!M77</f>
        <v>8.311789175789687E-2</v>
      </c>
      <c r="R77" s="11">
        <f t="shared" si="36"/>
        <v>0</v>
      </c>
      <c r="S77" s="11">
        <f t="shared" si="37"/>
        <v>-0.85785132623815086</v>
      </c>
      <c r="T77" s="11">
        <f t="shared" si="38"/>
        <v>-0.30100046534671965</v>
      </c>
      <c r="U77" s="11">
        <f>'OddsRatio_working_3-way'!S77-'OddsRatio_working_3-way'!R77^2/3</f>
        <v>-0.85785132623815086</v>
      </c>
      <c r="V77" s="11">
        <f>'OddsRatio_working_3-way'!S77*'OddsRatio_working_3-way'!R77/3-2*'OddsRatio_working_3-way'!R77^3/27-'OddsRatio_working_3-way'!T77</f>
        <v>0.30100046534671965</v>
      </c>
      <c r="W77" s="11">
        <f>'OddsRatio_working_3-way'!V77^2+4*'OddsRatio_working_3-way'!U77^3/27</f>
        <v>-2.9247086134236017E-3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0.1529100951150425</v>
      </c>
      <c r="Y77" s="11">
        <f>IF('OddsRatio_working_3-way'!W77&gt;=0,IF('OddsRatio_working_3-way'!V77+SQRT('OddsRatio_working_3-way'!W77)&gt;0,0,PI()),ACOS('OddsRatio_working_3-way'!V77/(2*'OddsRatio_working_3-way'!X77)))</f>
        <v>0.17777270210086549</v>
      </c>
      <c r="Z77" s="11">
        <f>'OddsRatio_working_3-way'!X77^(1/3)*COS('OddsRatio_working_3-way'!Y77/3)</f>
        <v>0.5338047522102034</v>
      </c>
      <c r="AA77" s="11">
        <f>'OddsRatio_working_3-way'!X77^(1/3)*COS(('OddsRatio_working_3-way'!Y77+2*PI())/3)</f>
        <v>-0.2943285761315404</v>
      </c>
      <c r="AB77" s="11">
        <f>'OddsRatio_working_3-way'!X77^(1/3)*COS(('OddsRatio_working_3-way'!Y77+4*PI())/3)</f>
        <v>-0.23947617607866295</v>
      </c>
      <c r="AC77" s="11">
        <f>'OddsRatio_working_3-way'!X77^(1/3)*SIN('OddsRatio_working_3-way'!Y77/3)</f>
        <v>3.1669047936225832E-2</v>
      </c>
      <c r="AD77" s="11">
        <f>'OddsRatio_working_3-way'!X77^(1/3)*SIN(('OddsRatio_working_3-way'!Y77+2*PI())/3)</f>
        <v>0.44645395210678074</v>
      </c>
      <c r="AE77" s="11">
        <f>'OddsRatio_working_3-way'!X77^(1/3)*SIN(('OddsRatio_working_3-way'!Y77+4*PI())/3)</f>
        <v>-0.47812300004300662</v>
      </c>
      <c r="AF77" s="11">
        <f>-'OddsRatio_working_3-way'!U77/(3*'OddsRatio_working_3-way'!X77^(1/3))*COS(('OddsRatio_working_3-way'!Y77)/3)</f>
        <v>0.53380475221020329</v>
      </c>
      <c r="AG77" s="11">
        <f>-'OddsRatio_working_3-way'!U77/(3*'OddsRatio_working_3-way'!X77^(1/3))*COS(('OddsRatio_working_3-way'!Y77+2*PI())/3)</f>
        <v>-0.29432857613154034</v>
      </c>
      <c r="AH77" s="11">
        <f>-'OddsRatio_working_3-way'!U77/(3*'OddsRatio_working_3-way'!X77^(1/3))*COS(('OddsRatio_working_3-way'!Y77+4*PI())/3)</f>
        <v>-0.23947617607866289</v>
      </c>
      <c r="AI77" s="11">
        <f>'OddsRatio_working_3-way'!U77/(3*'OddsRatio_working_3-way'!X77^(1/3))*SIN(('OddsRatio_working_3-way'!Y77)/3)</f>
        <v>-3.1669047936225825E-2</v>
      </c>
      <c r="AJ77" s="11">
        <f>'OddsRatio_working_3-way'!U77/(3*'OddsRatio_working_3-way'!X77^(1/3))*SIN(('OddsRatio_working_3-way'!Y77+2*PI())/3)</f>
        <v>-0.44645395210678068</v>
      </c>
      <c r="AK77" s="11">
        <f>'OddsRatio_working_3-way'!U77/(3*'OddsRatio_working_3-way'!X77^(1/3))*SIN(('OddsRatio_working_3-way'!Y77+4*PI())/3)</f>
        <v>0.47812300004300651</v>
      </c>
      <c r="AL77" s="11">
        <f>'OddsRatio_working_3-way'!Z77+'OddsRatio_working_3-way'!AF77</f>
        <v>1.0676095044204068</v>
      </c>
      <c r="AM77" s="11">
        <f>'OddsRatio_working_3-way'!AA77+'OddsRatio_working_3-way'!AG77</f>
        <v>-0.5886571522630808</v>
      </c>
      <c r="AN77" s="11">
        <f>'OddsRatio_working_3-way'!AB77+'OddsRatio_working_3-way'!AH77</f>
        <v>-0.47895235215732584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1.0676095044204068</v>
      </c>
      <c r="AS77" s="11">
        <f>IF(('OddsRatio_working_3-way'!X77=0),IF(Q77&gt;0,-Q77^(1/3),(-Q77)^(1/3)),'OddsRatio_working_3-way'!AM77-'OddsRatio_working_3-way'!R77/3)</f>
        <v>-0.5886571522630808</v>
      </c>
      <c r="AT77" s="11">
        <f>IF(('OddsRatio_working_3-way'!X77=0),IF(Q77&gt;0,-Q77^(1/3),(-Q77)^(1/3)),'OddsRatio_working_3-way'!AN77-'OddsRatio_working_3-way'!R77/3)</f>
        <v>-0.47895235215732584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1.91</v>
      </c>
      <c r="B78" s="4">
        <f>IF('True_Odds_Calculator_3-way'!B79="","",'True_Odds_Calculator_3-way'!B79)</f>
        <v>3.2</v>
      </c>
      <c r="C78" s="4">
        <f>IF('True_Odds_Calculator_3-way'!C79="","",'True_Odds_Calculator_3-way'!C79)</f>
        <v>4.76</v>
      </c>
      <c r="D78" s="9">
        <f t="shared" si="26"/>
        <v>0.50508931419877423</v>
      </c>
      <c r="E78" s="9">
        <f t="shared" si="27"/>
        <v>0.29683605694430909</v>
      </c>
      <c r="F78" s="9">
        <f t="shared" si="28"/>
        <v>0.19807462885691696</v>
      </c>
      <c r="G78" s="9">
        <f t="shared" si="29"/>
        <v>1.0767558948412681</v>
      </c>
      <c r="H78" s="9">
        <f t="shared" si="30"/>
        <v>1.9798478643055537</v>
      </c>
      <c r="I78" s="9">
        <f t="shared" si="31"/>
        <v>3.3688629686507898</v>
      </c>
      <c r="J78" s="9">
        <f t="shared" si="32"/>
        <v>5.0486021646031674</v>
      </c>
      <c r="K78" s="11">
        <f t="shared" si="33"/>
        <v>0.52356020942408377</v>
      </c>
      <c r="L78" s="11">
        <f t="shared" si="34"/>
        <v>0.3125</v>
      </c>
      <c r="M78" s="11">
        <f t="shared" si="35"/>
        <v>0.21008403361344538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-0.25873883584847557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0.23613830348893478</v>
      </c>
      <c r="Q78" s="11">
        <f>2*'OddsRatio_working_3-way'!K78*'OddsRatio_working_3-way'!L78*'OddsRatio_working_3-way'!M78</f>
        <v>6.8744775397069816E-2</v>
      </c>
      <c r="R78" s="11">
        <f t="shared" si="36"/>
        <v>0</v>
      </c>
      <c r="S78" s="11">
        <f t="shared" si="37"/>
        <v>-0.91265117860862499</v>
      </c>
      <c r="T78" s="11">
        <f t="shared" si="38"/>
        <v>-0.2656917550534571</v>
      </c>
      <c r="U78" s="11">
        <f>'OddsRatio_working_3-way'!S78-'OddsRatio_working_3-way'!R78^2/3</f>
        <v>-0.91265117860862499</v>
      </c>
      <c r="V78" s="11">
        <f>'OddsRatio_working_3-way'!S78*'OddsRatio_working_3-way'!R78/3-2*'OddsRatio_working_3-way'!R78^3/27-'OddsRatio_working_3-way'!T78</f>
        <v>0.2656917550534571</v>
      </c>
      <c r="W78" s="11">
        <f>'OddsRatio_working_3-way'!V78^2+4*'OddsRatio_working_3-way'!U78^3/27</f>
        <v>-4.2026636501643955E-2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0.16779358241976228</v>
      </c>
      <c r="Y78" s="11">
        <f>IF('OddsRatio_working_3-way'!W78&gt;=0,IF('OddsRatio_working_3-way'!V78+SQRT('OddsRatio_working_3-way'!W78)&gt;0,0,PI()),ACOS('OddsRatio_working_3-way'!V78/(2*'OddsRatio_working_3-way'!X78)))</f>
        <v>0.65717351209608343</v>
      </c>
      <c r="Z78" s="11">
        <f>'OddsRatio_working_3-way'!X78^(1/3)*COS('OddsRatio_working_3-way'!Y78/3)</f>
        <v>0.53837794742063416</v>
      </c>
      <c r="AA78" s="11">
        <f>'OddsRatio_working_3-way'!X78^(1/3)*COS(('OddsRatio_working_3-way'!Y78+2*PI())/3)</f>
        <v>-0.37299014880248516</v>
      </c>
      <c r="AB78" s="11">
        <f>'OddsRatio_working_3-way'!X78^(1/3)*COS(('OddsRatio_working_3-way'!Y78+4*PI())/3)</f>
        <v>-0.16538779861814917</v>
      </c>
      <c r="AC78" s="11">
        <f>'OddsRatio_working_3-way'!X78^(1/3)*SIN('OddsRatio_working_3-way'!Y78/3)</f>
        <v>0.11985927276332541</v>
      </c>
      <c r="AD78" s="11">
        <f>'OddsRatio_working_3-way'!X78^(1/3)*SIN(('OddsRatio_working_3-way'!Y78+2*PI())/3)</f>
        <v>0.40631934292192934</v>
      </c>
      <c r="AE78" s="11">
        <f>'OddsRatio_working_3-way'!X78^(1/3)*SIN(('OddsRatio_working_3-way'!Y78+4*PI())/3)</f>
        <v>-0.5261786156852547</v>
      </c>
      <c r="AF78" s="11">
        <f>-'OddsRatio_working_3-way'!U78/(3*'OddsRatio_working_3-way'!X78^(1/3))*COS(('OddsRatio_working_3-way'!Y78)/3)</f>
        <v>0.53837794742063405</v>
      </c>
      <c r="AG78" s="11">
        <f>-'OddsRatio_working_3-way'!U78/(3*'OddsRatio_working_3-way'!X78^(1/3))*COS(('OddsRatio_working_3-way'!Y78+2*PI())/3)</f>
        <v>-0.3729901488024851</v>
      </c>
      <c r="AH78" s="11">
        <f>-'OddsRatio_working_3-way'!U78/(3*'OddsRatio_working_3-way'!X78^(1/3))*COS(('OddsRatio_working_3-way'!Y78+4*PI())/3)</f>
        <v>-0.16538779861814915</v>
      </c>
      <c r="AI78" s="11">
        <f>'OddsRatio_working_3-way'!U78/(3*'OddsRatio_working_3-way'!X78^(1/3))*SIN(('OddsRatio_working_3-way'!Y78)/3)</f>
        <v>-0.11985927276332538</v>
      </c>
      <c r="AJ78" s="11">
        <f>'OddsRatio_working_3-way'!U78/(3*'OddsRatio_working_3-way'!X78^(1/3))*SIN(('OddsRatio_working_3-way'!Y78+2*PI())/3)</f>
        <v>-0.40631934292192923</v>
      </c>
      <c r="AK78" s="11">
        <f>'OddsRatio_working_3-way'!U78/(3*'OddsRatio_working_3-way'!X78^(1/3))*SIN(('OddsRatio_working_3-way'!Y78+4*PI())/3)</f>
        <v>0.52617861568525459</v>
      </c>
      <c r="AL78" s="11">
        <f>'OddsRatio_working_3-way'!Z78+'OddsRatio_working_3-way'!AF78</f>
        <v>1.0767558948412681</v>
      </c>
      <c r="AM78" s="11">
        <f>'OddsRatio_working_3-way'!AA78+'OddsRatio_working_3-way'!AG78</f>
        <v>-0.74598029760497031</v>
      </c>
      <c r="AN78" s="11">
        <f>'OddsRatio_working_3-way'!AB78+'OddsRatio_working_3-way'!AH78</f>
        <v>-0.33077559723629835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1.0767558948412681</v>
      </c>
      <c r="AS78" s="11">
        <f>IF(('OddsRatio_working_3-way'!X78=0),IF(Q78&gt;0,-Q78^(1/3),(-Q78)^(1/3)),'OddsRatio_working_3-way'!AM78-'OddsRatio_working_3-way'!R78/3)</f>
        <v>-0.74598029760497031</v>
      </c>
      <c r="AT78" s="11">
        <f>IF(('OddsRatio_working_3-way'!X78=0),IF(Q78&gt;0,-Q78^(1/3),(-Q78)^(1/3)),'OddsRatio_working_3-way'!AN78-'OddsRatio_working_3-way'!R78/3)</f>
        <v>-0.33077559723629835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2.4500000000000002</v>
      </c>
      <c r="B79" s="4">
        <f>IF('True_Odds_Calculator_3-way'!B80="","",'True_Odds_Calculator_3-way'!B80)</f>
        <v>3.14</v>
      </c>
      <c r="C79" s="4">
        <f>IF('True_Odds_Calculator_3-way'!C80="","",'True_Odds_Calculator_3-way'!C80)</f>
        <v>3.16</v>
      </c>
      <c r="D79" s="9">
        <f t="shared" si="26"/>
        <v>0.39268314635989765</v>
      </c>
      <c r="E79" s="9">
        <f t="shared" si="27"/>
        <v>0.30464191962888537</v>
      </c>
      <c r="F79" s="9">
        <f t="shared" si="28"/>
        <v>0.3026749340112172</v>
      </c>
      <c r="G79" s="9">
        <f t="shared" si="29"/>
        <v>1.0666085705218862</v>
      </c>
      <c r="H79" s="9">
        <f t="shared" si="30"/>
        <v>2.5465824272567352</v>
      </c>
      <c r="I79" s="9">
        <f t="shared" si="31"/>
        <v>3.2825423409168359</v>
      </c>
      <c r="J79" s="9">
        <f t="shared" si="32"/>
        <v>3.3038745123272739</v>
      </c>
      <c r="K79" s="11">
        <f t="shared" si="33"/>
        <v>0.4081632653061224</v>
      </c>
      <c r="L79" s="11">
        <f t="shared" si="34"/>
        <v>0.31847133757961782</v>
      </c>
      <c r="M79" s="11">
        <f t="shared" si="35"/>
        <v>0.31645569620253161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-0.27571012279780904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0.23652934527031805</v>
      </c>
      <c r="Q79" s="11">
        <f>2*'OddsRatio_working_3-way'!K79*'OddsRatio_working_3-way'!L79*'OddsRatio_working_3-way'!M79</f>
        <v>8.2271076615762787E-2</v>
      </c>
      <c r="R79" s="11">
        <f t="shared" si="36"/>
        <v>0</v>
      </c>
      <c r="S79" s="11">
        <f t="shared" si="37"/>
        <v>-0.85789140735966352</v>
      </c>
      <c r="T79" s="11">
        <f t="shared" si="38"/>
        <v>-0.29839701125553508</v>
      </c>
      <c r="U79" s="11">
        <f>'OddsRatio_working_3-way'!S79-'OddsRatio_working_3-way'!R79^2/3</f>
        <v>-0.85789140735966352</v>
      </c>
      <c r="V79" s="11">
        <f>'OddsRatio_working_3-way'!S79*'OddsRatio_working_3-way'!R79/3-2*'OddsRatio_working_3-way'!R79^3/27-'OddsRatio_working_3-way'!T79</f>
        <v>0.29839701125553508</v>
      </c>
      <c r="W79" s="11">
        <f>'OddsRatio_working_3-way'!V79^2+4*'OddsRatio_working_3-way'!U79^3/27</f>
        <v>-4.4983223959590285E-3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0.15292081179665748</v>
      </c>
      <c r="Y79" s="11">
        <f>IF('OddsRatio_working_3-way'!W79&gt;=0,IF('OddsRatio_working_3-way'!V79+SQRT('OddsRatio_working_3-way'!W79)&gt;0,0,PI()),ACOS('OddsRatio_working_3-way'!V79/(2*'OddsRatio_working_3-way'!X79)))</f>
        <v>0.22109180680608898</v>
      </c>
      <c r="Z79" s="11">
        <f>'OddsRatio_working_3-way'!X79^(1/3)*COS('OddsRatio_working_3-way'!Y79/3)</f>
        <v>0.5333042852609432</v>
      </c>
      <c r="AA79" s="11">
        <f>'OddsRatio_working_3-way'!X79^(1/3)*COS(('OddsRatio_working_3-way'!Y79+2*PI())/3)</f>
        <v>-0.30075135569546485</v>
      </c>
      <c r="AB79" s="11">
        <f>'OddsRatio_working_3-way'!X79^(1/3)*COS(('OddsRatio_working_3-way'!Y79+4*PI())/3)</f>
        <v>-0.23255292956547802</v>
      </c>
      <c r="AC79" s="11">
        <f>'OddsRatio_working_3-way'!X79^(1/3)*SIN('OddsRatio_working_3-way'!Y79/3)</f>
        <v>3.9374379684456652E-2</v>
      </c>
      <c r="AD79" s="11">
        <f>'OddsRatio_working_3-way'!X79^(1/3)*SIN(('OddsRatio_working_3-way'!Y79+2*PI())/3)</f>
        <v>0.44216786914085149</v>
      </c>
      <c r="AE79" s="11">
        <f>'OddsRatio_working_3-way'!X79^(1/3)*SIN(('OddsRatio_working_3-way'!Y79+4*PI())/3)</f>
        <v>-0.48154224882530822</v>
      </c>
      <c r="AF79" s="11">
        <f>-'OddsRatio_working_3-way'!U79/(3*'OddsRatio_working_3-way'!X79^(1/3))*COS(('OddsRatio_working_3-way'!Y79)/3)</f>
        <v>0.53330428526094309</v>
      </c>
      <c r="AG79" s="11">
        <f>-'OddsRatio_working_3-way'!U79/(3*'OddsRatio_working_3-way'!X79^(1/3))*COS(('OddsRatio_working_3-way'!Y79+2*PI())/3)</f>
        <v>-0.30075135569546479</v>
      </c>
      <c r="AH79" s="11">
        <f>-'OddsRatio_working_3-way'!U79/(3*'OddsRatio_working_3-way'!X79^(1/3))*COS(('OddsRatio_working_3-way'!Y79+4*PI())/3)</f>
        <v>-0.23255292956547796</v>
      </c>
      <c r="AI79" s="11">
        <f>'OddsRatio_working_3-way'!U79/(3*'OddsRatio_working_3-way'!X79^(1/3))*SIN(('OddsRatio_working_3-way'!Y79)/3)</f>
        <v>-3.9374379684456645E-2</v>
      </c>
      <c r="AJ79" s="11">
        <f>'OddsRatio_working_3-way'!U79/(3*'OddsRatio_working_3-way'!X79^(1/3))*SIN(('OddsRatio_working_3-way'!Y79+2*PI())/3)</f>
        <v>-0.44216786914085138</v>
      </c>
      <c r="AK79" s="11">
        <f>'OddsRatio_working_3-way'!U79/(3*'OddsRatio_working_3-way'!X79^(1/3))*SIN(('OddsRatio_working_3-way'!Y79+4*PI())/3)</f>
        <v>0.48154224882530811</v>
      </c>
      <c r="AL79" s="11">
        <f>'OddsRatio_working_3-way'!Z79+'OddsRatio_working_3-way'!AF79</f>
        <v>1.0666085705218862</v>
      </c>
      <c r="AM79" s="11">
        <f>'OddsRatio_working_3-way'!AA79+'OddsRatio_working_3-way'!AG79</f>
        <v>-0.6015027113909297</v>
      </c>
      <c r="AN79" s="11">
        <f>'OddsRatio_working_3-way'!AB79+'OddsRatio_working_3-way'!AH79</f>
        <v>-0.46510585913095598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1.0666085705218862</v>
      </c>
      <c r="AS79" s="11">
        <f>IF(('OddsRatio_working_3-way'!X79=0),IF(Q79&gt;0,-Q79^(1/3),(-Q79)^(1/3)),'OddsRatio_working_3-way'!AM79-'OddsRatio_working_3-way'!R79/3)</f>
        <v>-0.6015027113909297</v>
      </c>
      <c r="AT79" s="11">
        <f>IF(('OddsRatio_working_3-way'!X79=0),IF(Q79&gt;0,-Q79^(1/3),(-Q79)^(1/3)),'OddsRatio_working_3-way'!AN79-'OddsRatio_working_3-way'!R79/3)</f>
        <v>-0.46510585913095598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2.89</v>
      </c>
      <c r="B80" s="4">
        <f>IF('True_Odds_Calculator_3-way'!B81="","",'True_Odds_Calculator_3-way'!B81)</f>
        <v>2.83</v>
      </c>
      <c r="C80" s="4">
        <f>IF('True_Odds_Calculator_3-way'!C81="","",'True_Odds_Calculator_3-way'!C81)</f>
        <v>2.91</v>
      </c>
      <c r="D80" s="9">
        <f t="shared" si="26"/>
        <v>0.33171311944730864</v>
      </c>
      <c r="E80" s="9">
        <f t="shared" si="27"/>
        <v>0.33890310350609321</v>
      </c>
      <c r="F80" s="9">
        <f t="shared" si="28"/>
        <v>0.32938377704659833</v>
      </c>
      <c r="G80" s="9">
        <f t="shared" si="29"/>
        <v>1.0659540469201658</v>
      </c>
      <c r="H80" s="9">
        <f t="shared" si="30"/>
        <v>3.0146531486791139</v>
      </c>
      <c r="I80" s="9">
        <f t="shared" si="31"/>
        <v>2.9506959058639035</v>
      </c>
      <c r="J80" s="9">
        <f t="shared" si="32"/>
        <v>3.0359722296175162</v>
      </c>
      <c r="K80" s="11">
        <f t="shared" si="33"/>
        <v>0.34602076124567471</v>
      </c>
      <c r="L80" s="11">
        <f t="shared" si="34"/>
        <v>0.35335689045936397</v>
      </c>
      <c r="M80" s="11">
        <f t="shared" si="35"/>
        <v>0.3436426116838488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-0.27756774291379716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0.23655445288127316</v>
      </c>
      <c r="Q80" s="11">
        <f>2*'OddsRatio_working_3-way'!K80*'OddsRatio_working_3-way'!L80*'OddsRatio_working_3-way'!M80</f>
        <v>8.4033553421411417E-2</v>
      </c>
      <c r="R80" s="11">
        <f t="shared" si="36"/>
        <v>0</v>
      </c>
      <c r="S80" s="11">
        <f t="shared" si="37"/>
        <v>-0.85224043110347558</v>
      </c>
      <c r="T80" s="11">
        <f t="shared" si="38"/>
        <v>-0.30274970909537319</v>
      </c>
      <c r="U80" s="11">
        <f>'OddsRatio_working_3-way'!S80-'OddsRatio_working_3-way'!R80^2/3</f>
        <v>-0.85224043110347558</v>
      </c>
      <c r="V80" s="11">
        <f>'OddsRatio_working_3-way'!S80*'OddsRatio_working_3-way'!R80/3-2*'OddsRatio_working_3-way'!R80^3/27-'OddsRatio_working_3-way'!T80</f>
        <v>0.30274970909537319</v>
      </c>
      <c r="W80" s="11">
        <f>'OddsRatio_working_3-way'!V80^2+4*'OddsRatio_working_3-way'!U80^3/27</f>
        <v>-4.5420378681423901E-5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0.15141235644425996</v>
      </c>
      <c r="Y80" s="11">
        <f>IF('OddsRatio_working_3-way'!W80&gt;=0,IF('OddsRatio_working_3-way'!V80+SQRT('OddsRatio_working_3-way'!W80)&gt;0,0,PI()),ACOS('OddsRatio_working_3-way'!V80/(2*'OddsRatio_working_3-way'!X80)))</f>
        <v>2.225716875892747E-2</v>
      </c>
      <c r="Z80" s="11">
        <f>'OddsRatio_working_3-way'!X80^(1/3)*COS('OddsRatio_working_3-way'!Y80/3)</f>
        <v>0.53297702346008291</v>
      </c>
      <c r="AA80" s="11">
        <f>'OddsRatio_working_3-way'!X80^(1/3)*COS(('OddsRatio_working_3-way'!Y80+2*PI())/3)</f>
        <v>-0.26991300053736578</v>
      </c>
      <c r="AB80" s="11">
        <f>'OddsRatio_working_3-way'!X80^(1/3)*COS(('OddsRatio_working_3-way'!Y80+4*PI())/3)</f>
        <v>-0.26306402292271736</v>
      </c>
      <c r="AC80" s="11">
        <f>'OddsRatio_working_3-way'!X80^(1/3)*SIN('OddsRatio_working_3-way'!Y80/3)</f>
        <v>3.954259069490978E-3</v>
      </c>
      <c r="AD80" s="11">
        <f>'OddsRatio_working_3-way'!X80^(1/3)*SIN(('OddsRatio_working_3-way'!Y80+2*PI())/3)</f>
        <v>0.45959451241510108</v>
      </c>
      <c r="AE80" s="11">
        <f>'OddsRatio_working_3-way'!X80^(1/3)*SIN(('OddsRatio_working_3-way'!Y80+4*PI())/3)</f>
        <v>-0.46354877148459206</v>
      </c>
      <c r="AF80" s="11">
        <f>-'OddsRatio_working_3-way'!U80/(3*'OddsRatio_working_3-way'!X80^(1/3))*COS(('OddsRatio_working_3-way'!Y80)/3)</f>
        <v>0.53297702346008291</v>
      </c>
      <c r="AG80" s="11">
        <f>-'OddsRatio_working_3-way'!U80/(3*'OddsRatio_working_3-way'!X80^(1/3))*COS(('OddsRatio_working_3-way'!Y80+2*PI())/3)</f>
        <v>-0.26991300053736578</v>
      </c>
      <c r="AH80" s="11">
        <f>-'OddsRatio_working_3-way'!U80/(3*'OddsRatio_working_3-way'!X80^(1/3))*COS(('OddsRatio_working_3-way'!Y80+4*PI())/3)</f>
        <v>-0.26306402292271736</v>
      </c>
      <c r="AI80" s="11">
        <f>'OddsRatio_working_3-way'!U80/(3*'OddsRatio_working_3-way'!X80^(1/3))*SIN(('OddsRatio_working_3-way'!Y80)/3)</f>
        <v>-3.954259069490978E-3</v>
      </c>
      <c r="AJ80" s="11">
        <f>'OddsRatio_working_3-way'!U80/(3*'OddsRatio_working_3-way'!X80^(1/3))*SIN(('OddsRatio_working_3-way'!Y80+2*PI())/3)</f>
        <v>-0.45959451241510108</v>
      </c>
      <c r="AK80" s="11">
        <f>'OddsRatio_working_3-way'!U80/(3*'OddsRatio_working_3-way'!X80^(1/3))*SIN(('OddsRatio_working_3-way'!Y80+4*PI())/3)</f>
        <v>0.46354877148459206</v>
      </c>
      <c r="AL80" s="11">
        <f>'OddsRatio_working_3-way'!Z80+'OddsRatio_working_3-way'!AF80</f>
        <v>1.0659540469201658</v>
      </c>
      <c r="AM80" s="11">
        <f>'OddsRatio_working_3-way'!AA80+'OddsRatio_working_3-way'!AG80</f>
        <v>-0.53982600107473155</v>
      </c>
      <c r="AN80" s="11">
        <f>'OddsRatio_working_3-way'!AB80+'OddsRatio_working_3-way'!AH80</f>
        <v>-0.52612804584543471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1.0659540469201658</v>
      </c>
      <c r="AS80" s="11">
        <f>IF(('OddsRatio_working_3-way'!X80=0),IF(Q80&gt;0,-Q80^(1/3),(-Q80)^(1/3)),'OddsRatio_working_3-way'!AM80-'OddsRatio_working_3-way'!R80/3)</f>
        <v>-0.53982600107473155</v>
      </c>
      <c r="AT80" s="11">
        <f>IF(('OddsRatio_working_3-way'!X80=0),IF(Q80&gt;0,-Q80^(1/3),(-Q80)^(1/3)),'OddsRatio_working_3-way'!AN80-'OddsRatio_working_3-way'!R80/3)</f>
        <v>-0.52612804584543471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3.06</v>
      </c>
      <c r="B81" s="4">
        <f>IF('True_Odds_Calculator_3-way'!B82="","",'True_Odds_Calculator_3-way'!B82)</f>
        <v>3.03</v>
      </c>
      <c r="C81" s="4">
        <f>IF('True_Odds_Calculator_3-way'!C82="","",'True_Odds_Calculator_3-way'!C82)</f>
        <v>2.58</v>
      </c>
      <c r="D81" s="9">
        <f t="shared" si="26"/>
        <v>0.31241262160863648</v>
      </c>
      <c r="E81" s="9">
        <f t="shared" si="27"/>
        <v>0.31557257872658029</v>
      </c>
      <c r="F81" s="9">
        <f t="shared" si="28"/>
        <v>0.37201479966478318</v>
      </c>
      <c r="G81" s="9">
        <f t="shared" si="29"/>
        <v>1.0683956334857614</v>
      </c>
      <c r="H81" s="9">
        <f t="shared" si="30"/>
        <v>3.2008950049806679</v>
      </c>
      <c r="I81" s="9">
        <f t="shared" si="31"/>
        <v>3.1688431359760956</v>
      </c>
      <c r="J81" s="9">
        <f t="shared" si="32"/>
        <v>2.6880651009075032</v>
      </c>
      <c r="K81" s="11">
        <f t="shared" si="33"/>
        <v>0.32679738562091504</v>
      </c>
      <c r="L81" s="11">
        <f t="shared" si="34"/>
        <v>0.33003300330033003</v>
      </c>
      <c r="M81" s="11">
        <f t="shared" si="35"/>
        <v>0.38759689922480617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-0.27620821057633949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0.23702780674784305</v>
      </c>
      <c r="Q81" s="11">
        <f>2*'OddsRatio_working_3-way'!K81*'OddsRatio_working_3-way'!L81*'OddsRatio_working_3-way'!M81</f>
        <v>8.3607691974547801E-2</v>
      </c>
      <c r="R81" s="11">
        <f t="shared" si="36"/>
        <v>0</v>
      </c>
      <c r="S81" s="11">
        <f t="shared" si="37"/>
        <v>-0.85814902552410688</v>
      </c>
      <c r="T81" s="11">
        <f t="shared" si="38"/>
        <v>-0.30269806896793888</v>
      </c>
      <c r="U81" s="11">
        <f>'OddsRatio_working_3-way'!S81-'OddsRatio_working_3-way'!R81^2/3</f>
        <v>-0.85814902552410688</v>
      </c>
      <c r="V81" s="11">
        <f>'OddsRatio_working_3-way'!S81*'OddsRatio_working_3-way'!R81/3-2*'OddsRatio_working_3-way'!R81^3/27-'OddsRatio_working_3-way'!T81</f>
        <v>0.30269806896793888</v>
      </c>
      <c r="W81" s="11">
        <f>'OddsRatio_working_3-way'!V81^2+4*'OddsRatio_working_3-way'!U81^3/27</f>
        <v>-1.9972702795326841E-3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0.15298969837578263</v>
      </c>
      <c r="Y81" s="11">
        <f>IF('OddsRatio_working_3-way'!W81&gt;=0,IF('OddsRatio_working_3-way'!V81+SQRT('OddsRatio_working_3-way'!W81)&gt;0,0,PI()),ACOS('OddsRatio_working_3-way'!V81/(2*'OddsRatio_working_3-way'!X81)))</f>
        <v>0.14658265851949803</v>
      </c>
      <c r="Z81" s="11">
        <f>'OddsRatio_working_3-way'!X81^(1/3)*COS('OddsRatio_working_3-way'!Y81/3)</f>
        <v>0.5341978167428808</v>
      </c>
      <c r="AA81" s="11">
        <f>'OddsRatio_working_3-way'!X81^(1/3)*COS(('OddsRatio_working_3-way'!Y81+2*PI())/3)</f>
        <v>-0.2897213711326308</v>
      </c>
      <c r="AB81" s="11">
        <f>'OddsRatio_working_3-way'!X81^(1/3)*COS(('OddsRatio_working_3-way'!Y81+4*PI())/3)</f>
        <v>-0.24447644561025009</v>
      </c>
      <c r="AC81" s="11">
        <f>'OddsRatio_working_3-way'!X81^(1/3)*SIN('OddsRatio_working_3-way'!Y81/3)</f>
        <v>2.6122169929811104E-2</v>
      </c>
      <c r="AD81" s="11">
        <f>'OddsRatio_working_3-way'!X81^(1/3)*SIN(('OddsRatio_working_3-way'!Y81+2*PI())/3)</f>
        <v>0.44956779498061333</v>
      </c>
      <c r="AE81" s="11">
        <f>'OddsRatio_working_3-way'!X81^(1/3)*SIN(('OddsRatio_working_3-way'!Y81+4*PI())/3)</f>
        <v>-0.47568996491042442</v>
      </c>
      <c r="AF81" s="11">
        <f>-'OddsRatio_working_3-way'!U81/(3*'OddsRatio_working_3-way'!X81^(1/3))*COS(('OddsRatio_working_3-way'!Y81)/3)</f>
        <v>0.53419781674288058</v>
      </c>
      <c r="AG81" s="11">
        <f>-'OddsRatio_working_3-way'!U81/(3*'OddsRatio_working_3-way'!X81^(1/3))*COS(('OddsRatio_working_3-way'!Y81+2*PI())/3)</f>
        <v>-0.28972137113263069</v>
      </c>
      <c r="AH81" s="11">
        <f>-'OddsRatio_working_3-way'!U81/(3*'OddsRatio_working_3-way'!X81^(1/3))*COS(('OddsRatio_working_3-way'!Y81+4*PI())/3)</f>
        <v>-0.24447644561024998</v>
      </c>
      <c r="AI81" s="11">
        <f>'OddsRatio_working_3-way'!U81/(3*'OddsRatio_working_3-way'!X81^(1/3))*SIN(('OddsRatio_working_3-way'!Y81)/3)</f>
        <v>-2.6122169929811093E-2</v>
      </c>
      <c r="AJ81" s="11">
        <f>'OddsRatio_working_3-way'!U81/(3*'OddsRatio_working_3-way'!X81^(1/3))*SIN(('OddsRatio_working_3-way'!Y81+2*PI())/3)</f>
        <v>-0.44956779498061317</v>
      </c>
      <c r="AK81" s="11">
        <f>'OddsRatio_working_3-way'!U81/(3*'OddsRatio_working_3-way'!X81^(1/3))*SIN(('OddsRatio_working_3-way'!Y81+4*PI())/3)</f>
        <v>0.47568996491042426</v>
      </c>
      <c r="AL81" s="11">
        <f>'OddsRatio_working_3-way'!Z81+'OddsRatio_working_3-way'!AF81</f>
        <v>1.0683956334857614</v>
      </c>
      <c r="AM81" s="11">
        <f>'OddsRatio_working_3-way'!AA81+'OddsRatio_working_3-way'!AG81</f>
        <v>-0.57944274226526149</v>
      </c>
      <c r="AN81" s="11">
        <f>'OddsRatio_working_3-way'!AB81+'OddsRatio_working_3-way'!AH81</f>
        <v>-0.48895289122050006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1.0683956334857614</v>
      </c>
      <c r="AS81" s="11">
        <f>IF(('OddsRatio_working_3-way'!X81=0),IF(Q81&gt;0,-Q81^(1/3),(-Q81)^(1/3)),'OddsRatio_working_3-way'!AM81-'OddsRatio_working_3-way'!R81/3)</f>
        <v>-0.57944274226526149</v>
      </c>
      <c r="AT81" s="11">
        <f>IF(('OddsRatio_working_3-way'!X81=0),IF(Q81&gt;0,-Q81^(1/3),(-Q81)^(1/3)),'OddsRatio_working_3-way'!AN81-'OddsRatio_working_3-way'!R81/3)</f>
        <v>-0.48895289122050006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1.95</v>
      </c>
      <c r="B82" s="4">
        <f>IF('True_Odds_Calculator_3-way'!B83="","",'True_Odds_Calculator_3-way'!B83)</f>
        <v>3.26</v>
      </c>
      <c r="C82" s="4">
        <f>IF('True_Odds_Calculator_3-way'!C83="","",'True_Odds_Calculator_3-way'!C83)</f>
        <v>4.42</v>
      </c>
      <c r="D82" s="9">
        <f t="shared" si="26"/>
        <v>0.49467684707814014</v>
      </c>
      <c r="E82" s="9">
        <f t="shared" si="27"/>
        <v>0.29153274181571992</v>
      </c>
      <c r="F82" s="9">
        <f t="shared" si="28"/>
        <v>0.21379041110614011</v>
      </c>
      <c r="G82" s="9">
        <f t="shared" si="29"/>
        <v>1.0752860407367661</v>
      </c>
      <c r="H82" s="9">
        <f t="shared" si="30"/>
        <v>2.0215217386999274</v>
      </c>
      <c r="I82" s="9">
        <f t="shared" si="31"/>
        <v>3.4301464520650913</v>
      </c>
      <c r="J82" s="9">
        <f t="shared" si="32"/>
        <v>4.6774782593197406</v>
      </c>
      <c r="K82" s="11">
        <f t="shared" si="33"/>
        <v>0.51282051282051289</v>
      </c>
      <c r="L82" s="11">
        <f t="shared" si="34"/>
        <v>0.30674846625766872</v>
      </c>
      <c r="M82" s="11">
        <f t="shared" si="35"/>
        <v>0.22624434389140272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-0.2613266310626331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0.23596035865974518</v>
      </c>
      <c r="Q82" s="11">
        <f>2*'OddsRatio_working_3-way'!K82*'OddsRatio_working_3-way'!L82*'OddsRatio_working_3-way'!M82</f>
        <v>7.1179595372472163E-2</v>
      </c>
      <c r="R82" s="11">
        <f t="shared" si="36"/>
        <v>0</v>
      </c>
      <c r="S82" s="11">
        <f t="shared" si="37"/>
        <v>-0.90293269270054499</v>
      </c>
      <c r="T82" s="11">
        <f t="shared" si="38"/>
        <v>-0.27237788618417652</v>
      </c>
      <c r="U82" s="11">
        <f>'OddsRatio_working_3-way'!S82-'OddsRatio_working_3-way'!R82^2/3</f>
        <v>-0.90293269270054499</v>
      </c>
      <c r="V82" s="11">
        <f>'OddsRatio_working_3-way'!S82*'OddsRatio_working_3-way'!R82/3-2*'OddsRatio_working_3-way'!R82^3/27-'OddsRatio_working_3-way'!T82</f>
        <v>0.27237788618417652</v>
      </c>
      <c r="W82" s="11">
        <f>'OddsRatio_working_3-way'!V82^2+4*'OddsRatio_working_3-way'!U82^3/27</f>
        <v>-3.48695005013923E-2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0.16512057214619907</v>
      </c>
      <c r="Y82" s="11">
        <f>IF('OddsRatio_working_3-way'!W82&gt;=0,IF('OddsRatio_working_3-way'!V82+SQRT('OddsRatio_working_3-way'!W82)&gt;0,0,PI()),ACOS('OddsRatio_working_3-way'!V82/(2*'OddsRatio_working_3-way'!X82)))</f>
        <v>0.60097476284151541</v>
      </c>
      <c r="Z82" s="11">
        <f>'OddsRatio_working_3-way'!X82^(1/3)*COS('OddsRatio_working_3-way'!Y82/3)</f>
        <v>0.53764302036838318</v>
      </c>
      <c r="AA82" s="11">
        <f>'OddsRatio_working_3-way'!X82^(1/3)*COS(('OddsRatio_working_3-way'!Y82+2*PI())/3)</f>
        <v>-0.36336335362934552</v>
      </c>
      <c r="AB82" s="11">
        <f>'OddsRatio_working_3-way'!X82^(1/3)*COS(('OddsRatio_working_3-way'!Y82+4*PI())/3)</f>
        <v>-0.1742796667390378</v>
      </c>
      <c r="AC82" s="11">
        <f>'OddsRatio_working_3-way'!X82^(1/3)*SIN('OddsRatio_working_3-way'!Y82/3)</f>
        <v>0.10916751752548617</v>
      </c>
      <c r="AD82" s="11">
        <f>'OddsRatio_working_3-way'!X82^(1/3)*SIN(('OddsRatio_working_3-way'!Y82+2*PI())/3)</f>
        <v>0.4110287550436712</v>
      </c>
      <c r="AE82" s="11">
        <f>'OddsRatio_working_3-way'!X82^(1/3)*SIN(('OddsRatio_working_3-way'!Y82+4*PI())/3)</f>
        <v>-0.52019627256915735</v>
      </c>
      <c r="AF82" s="11">
        <f>-'OddsRatio_working_3-way'!U82/(3*'OddsRatio_working_3-way'!X82^(1/3))*COS(('OddsRatio_working_3-way'!Y82)/3)</f>
        <v>0.53764302036838307</v>
      </c>
      <c r="AG82" s="11">
        <f>-'OddsRatio_working_3-way'!U82/(3*'OddsRatio_working_3-way'!X82^(1/3))*COS(('OddsRatio_working_3-way'!Y82+2*PI())/3)</f>
        <v>-0.36336335362934541</v>
      </c>
      <c r="AH82" s="11">
        <f>-'OddsRatio_working_3-way'!U82/(3*'OddsRatio_working_3-way'!X82^(1/3))*COS(('OddsRatio_working_3-way'!Y82+4*PI())/3)</f>
        <v>-0.17427966673903772</v>
      </c>
      <c r="AI82" s="11">
        <f>'OddsRatio_working_3-way'!U82/(3*'OddsRatio_working_3-way'!X82^(1/3))*SIN(('OddsRatio_working_3-way'!Y82)/3)</f>
        <v>-0.10916751752548612</v>
      </c>
      <c r="AJ82" s="11">
        <f>'OddsRatio_working_3-way'!U82/(3*'OddsRatio_working_3-way'!X82^(1/3))*SIN(('OddsRatio_working_3-way'!Y82+2*PI())/3)</f>
        <v>-0.41102875504367103</v>
      </c>
      <c r="AK82" s="11">
        <f>'OddsRatio_working_3-way'!U82/(3*'OddsRatio_working_3-way'!X82^(1/3))*SIN(('OddsRatio_working_3-way'!Y82+4*PI())/3)</f>
        <v>0.52019627256915713</v>
      </c>
      <c r="AL82" s="11">
        <f>'OddsRatio_working_3-way'!Z82+'OddsRatio_working_3-way'!AF82</f>
        <v>1.0752860407367661</v>
      </c>
      <c r="AM82" s="11">
        <f>'OddsRatio_working_3-way'!AA82+'OddsRatio_working_3-way'!AG82</f>
        <v>-0.72672670725869093</v>
      </c>
      <c r="AN82" s="11">
        <f>'OddsRatio_working_3-way'!AB82+'OddsRatio_working_3-way'!AH82</f>
        <v>-0.34855933347807555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1.0752860407367661</v>
      </c>
      <c r="AS82" s="11">
        <f>IF(('OddsRatio_working_3-way'!X82=0),IF(Q82&gt;0,-Q82^(1/3),(-Q82)^(1/3)),'OddsRatio_working_3-way'!AM82-'OddsRatio_working_3-way'!R82/3)</f>
        <v>-0.72672670725869093</v>
      </c>
      <c r="AT82" s="11">
        <f>IF(('OddsRatio_working_3-way'!X82=0),IF(Q82&gt;0,-Q82^(1/3),(-Q82)^(1/3)),'OddsRatio_working_3-way'!AN82-'OddsRatio_working_3-way'!R82/3)</f>
        <v>-0.34855933347807555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2.12</v>
      </c>
      <c r="B83" s="4">
        <f>IF('True_Odds_Calculator_3-way'!B84="","",'True_Odds_Calculator_3-way'!B84)</f>
        <v>3.15</v>
      </c>
      <c r="C83" s="4">
        <f>IF('True_Odds_Calculator_3-way'!C84="","",'True_Odds_Calculator_3-way'!C84)</f>
        <v>3.91</v>
      </c>
      <c r="D83" s="9">
        <f t="shared" si="26"/>
        <v>0.45450962209942647</v>
      </c>
      <c r="E83" s="9">
        <f t="shared" si="27"/>
        <v>0.30267219810365331</v>
      </c>
      <c r="F83" s="9">
        <f t="shared" si="28"/>
        <v>0.24281817979692025</v>
      </c>
      <c r="G83" s="9">
        <f t="shared" si="29"/>
        <v>1.0715834309924146</v>
      </c>
      <c r="H83" s="9">
        <f t="shared" si="30"/>
        <v>2.2001734427115043</v>
      </c>
      <c r="I83" s="9">
        <f t="shared" si="31"/>
        <v>3.303904376633692</v>
      </c>
      <c r="J83" s="9">
        <f t="shared" si="32"/>
        <v>4.1183077841879259</v>
      </c>
      <c r="K83" s="11">
        <f t="shared" si="33"/>
        <v>0.47169811320754712</v>
      </c>
      <c r="L83" s="11">
        <f t="shared" si="34"/>
        <v>0.31746031746031744</v>
      </c>
      <c r="M83" s="11">
        <f t="shared" si="35"/>
        <v>0.25575447570332482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-0.2683652624298285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0.23668203950981545</v>
      </c>
      <c r="Q83" s="11">
        <f>2*'OddsRatio_working_3-way'!K83*'OddsRatio_working_3-way'!L83*'OddsRatio_working_3-way'!M83</f>
        <v>7.6596129291202394E-2</v>
      </c>
      <c r="R83" s="11">
        <f t="shared" si="36"/>
        <v>0</v>
      </c>
      <c r="S83" s="11">
        <f t="shared" si="37"/>
        <v>-0.88193992533479437</v>
      </c>
      <c r="T83" s="11">
        <f t="shared" si="38"/>
        <v>-0.28541745156465831</v>
      </c>
      <c r="U83" s="11">
        <f>'OddsRatio_working_3-way'!S83-'OddsRatio_working_3-way'!R83^2/3</f>
        <v>-0.88193992533479437</v>
      </c>
      <c r="V83" s="11">
        <f>'OddsRatio_working_3-way'!S83*'OddsRatio_working_3-way'!R83/3-2*'OddsRatio_working_3-way'!R83^3/27-'OddsRatio_working_3-way'!T83</f>
        <v>0.28541745156465831</v>
      </c>
      <c r="W83" s="11">
        <f>'OddsRatio_working_3-way'!V83^2+4*'OddsRatio_working_3-way'!U83^3/27</f>
        <v>-2.0164845301971379E-2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0.15939570803478012</v>
      </c>
      <c r="Y83" s="11">
        <f>IF('OddsRatio_working_3-way'!W83&gt;=0,IF('OddsRatio_working_3-way'!V83+SQRT('OddsRatio_working_3-way'!W83)&gt;0,0,PI()),ACOS('OddsRatio_working_3-way'!V83/(2*'OddsRatio_working_3-way'!X83)))</f>
        <v>0.46166749964905174</v>
      </c>
      <c r="Z83" s="11">
        <f>'OddsRatio_working_3-way'!X83^(1/3)*COS('OddsRatio_working_3-way'!Y83/3)</f>
        <v>0.5357917154962073</v>
      </c>
      <c r="AA83" s="11">
        <f>'OddsRatio_working_3-way'!X83^(1/3)*COS(('OddsRatio_working_3-way'!Y83+2*PI())/3)</f>
        <v>-0.33987091966486793</v>
      </c>
      <c r="AB83" s="11">
        <f>'OddsRatio_working_3-way'!X83^(1/3)*COS(('OddsRatio_working_3-way'!Y83+4*PI())/3)</f>
        <v>-0.19592079583133951</v>
      </c>
      <c r="AC83" s="11">
        <f>'OddsRatio_working_3-way'!X83^(1/3)*SIN('OddsRatio_working_3-way'!Y83/3)</f>
        <v>8.3109642745167855E-2</v>
      </c>
      <c r="AD83" s="11">
        <f>'OddsRatio_working_3-way'!X83^(1/3)*SIN(('OddsRatio_working_3-way'!Y83+2*PI())/3)</f>
        <v>0.42245441538437617</v>
      </c>
      <c r="AE83" s="11">
        <f>'OddsRatio_working_3-way'!X83^(1/3)*SIN(('OddsRatio_working_3-way'!Y83+4*PI())/3)</f>
        <v>-0.50556405812954386</v>
      </c>
      <c r="AF83" s="11">
        <f>-'OddsRatio_working_3-way'!U83/(3*'OddsRatio_working_3-way'!X83^(1/3))*COS(('OddsRatio_working_3-way'!Y83)/3)</f>
        <v>0.5357917154962073</v>
      </c>
      <c r="AG83" s="11">
        <f>-'OddsRatio_working_3-way'!U83/(3*'OddsRatio_working_3-way'!X83^(1/3))*COS(('OddsRatio_working_3-way'!Y83+2*PI())/3)</f>
        <v>-0.33987091966486793</v>
      </c>
      <c r="AH83" s="11">
        <f>-'OddsRatio_working_3-way'!U83/(3*'OddsRatio_working_3-way'!X83^(1/3))*COS(('OddsRatio_working_3-way'!Y83+4*PI())/3)</f>
        <v>-0.19592079583133951</v>
      </c>
      <c r="AI83" s="11">
        <f>'OddsRatio_working_3-way'!U83/(3*'OddsRatio_working_3-way'!X83^(1/3))*SIN(('OddsRatio_working_3-way'!Y83)/3)</f>
        <v>-8.3109642745167855E-2</v>
      </c>
      <c r="AJ83" s="11">
        <f>'OddsRatio_working_3-way'!U83/(3*'OddsRatio_working_3-way'!X83^(1/3))*SIN(('OddsRatio_working_3-way'!Y83+2*PI())/3)</f>
        <v>-0.42245441538437617</v>
      </c>
      <c r="AK83" s="11">
        <f>'OddsRatio_working_3-way'!U83/(3*'OddsRatio_working_3-way'!X83^(1/3))*SIN(('OddsRatio_working_3-way'!Y83+4*PI())/3)</f>
        <v>0.50556405812954386</v>
      </c>
      <c r="AL83" s="11">
        <f>'OddsRatio_working_3-way'!Z83+'OddsRatio_working_3-way'!AF83</f>
        <v>1.0715834309924146</v>
      </c>
      <c r="AM83" s="11">
        <f>'OddsRatio_working_3-way'!AA83+'OddsRatio_working_3-way'!AG83</f>
        <v>-0.67974183932973586</v>
      </c>
      <c r="AN83" s="11">
        <f>'OddsRatio_working_3-way'!AB83+'OddsRatio_working_3-way'!AH83</f>
        <v>-0.39184159166267901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1.0715834309924146</v>
      </c>
      <c r="AS83" s="11">
        <f>IF(('OddsRatio_working_3-way'!X83=0),IF(Q83&gt;0,-Q83^(1/3),(-Q83)^(1/3)),'OddsRatio_working_3-way'!AM83-'OddsRatio_working_3-way'!R83/3)</f>
        <v>-0.67974183932973586</v>
      </c>
      <c r="AT83" s="11">
        <f>IF(('OddsRatio_working_3-way'!X83=0),IF(Q83&gt;0,-Q83^(1/3),(-Q83)^(1/3)),'OddsRatio_working_3-way'!AN83-'OddsRatio_working_3-way'!R83/3)</f>
        <v>-0.39184159166267901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1.7</v>
      </c>
      <c r="B84" s="4">
        <f>IF('True_Odds_Calculator_3-way'!B85="","",'True_Odds_Calculator_3-way'!B85)</f>
        <v>3.73</v>
      </c>
      <c r="C84" s="4">
        <f>IF('True_Odds_Calculator_3-way'!C85="","",'True_Odds_Calculator_3-way'!C85)</f>
        <v>5.18</v>
      </c>
      <c r="D84" s="9">
        <f t="shared" si="26"/>
        <v>0.56775435111633576</v>
      </c>
      <c r="E84" s="9">
        <f t="shared" si="27"/>
        <v>0.25194197099208132</v>
      </c>
      <c r="F84" s="9">
        <f t="shared" si="28"/>
        <v>0.18030367789158269</v>
      </c>
      <c r="G84" s="9">
        <f t="shared" si="29"/>
        <v>1.0876073127495818</v>
      </c>
      <c r="H84" s="9">
        <f t="shared" si="30"/>
        <v>1.761325118924707</v>
      </c>
      <c r="I84" s="9">
        <f t="shared" si="31"/>
        <v>3.9691679638063584</v>
      </c>
      <c r="J84" s="9">
        <f t="shared" si="32"/>
        <v>5.5461985672932528</v>
      </c>
      <c r="K84" s="11">
        <f t="shared" si="33"/>
        <v>0.58823529411764708</v>
      </c>
      <c r="L84" s="11">
        <f t="shared" si="34"/>
        <v>0.26809651474530832</v>
      </c>
      <c r="M84" s="11">
        <f t="shared" si="35"/>
        <v>0.19305019305019305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-0.24319209605442049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0.23168458746443299</v>
      </c>
      <c r="Q84" s="11">
        <f>2*'OddsRatio_working_3-way'!K84*'OddsRatio_working_3-way'!L84*'OddsRatio_working_3-way'!M84</f>
        <v>6.0889510503136117E-2</v>
      </c>
      <c r="R84" s="11">
        <f t="shared" si="36"/>
        <v>0</v>
      </c>
      <c r="S84" s="11">
        <f t="shared" si="37"/>
        <v>-0.95268140380922417</v>
      </c>
      <c r="T84" s="11">
        <f t="shared" si="38"/>
        <v>-0.25037619022581442</v>
      </c>
      <c r="U84" s="11">
        <f>'OddsRatio_working_3-way'!S84-'OddsRatio_working_3-way'!R84^2/3</f>
        <v>-0.95268140380922417</v>
      </c>
      <c r="V84" s="11">
        <f>'OddsRatio_working_3-way'!S84*'OddsRatio_working_3-way'!R84/3-2*'OddsRatio_working_3-way'!R84^3/27-'OddsRatio_working_3-way'!T84</f>
        <v>0.25037619022581442</v>
      </c>
      <c r="W84" s="11">
        <f>'OddsRatio_working_3-way'!V84^2+4*'OddsRatio_working_3-way'!U84^3/27</f>
        <v>-6.5408861350640377E-2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0.17895327461563365</v>
      </c>
      <c r="Y84" s="11">
        <f>IF('OddsRatio_working_3-way'!W84&gt;=0,IF('OddsRatio_working_3-way'!V84+SQRT('OddsRatio_working_3-way'!W84)&gt;0,0,PI()),ACOS('OddsRatio_working_3-way'!V84/(2*'OddsRatio_working_3-way'!X84)))</f>
        <v>0.79601834661005499</v>
      </c>
      <c r="Z84" s="11">
        <f>'OddsRatio_working_3-way'!X84^(1/3)*COS('OddsRatio_working_3-way'!Y84/3)</f>
        <v>0.54380365637479089</v>
      </c>
      <c r="AA84" s="11">
        <f>'OddsRatio_working_3-way'!X84^(1/3)*COS(('OddsRatio_working_3-way'!Y84+2*PI())/3)</f>
        <v>-0.39988049218011856</v>
      </c>
      <c r="AB84" s="11">
        <f>'OddsRatio_working_3-way'!X84^(1/3)*COS(('OddsRatio_working_3-way'!Y84+4*PI())/3)</f>
        <v>-0.14392316419467244</v>
      </c>
      <c r="AC84" s="11">
        <f>'OddsRatio_working_3-way'!X84^(1/3)*SIN('OddsRatio_working_3-way'!Y84/3)</f>
        <v>0.14777703221345478</v>
      </c>
      <c r="AD84" s="11">
        <f>'OddsRatio_working_3-way'!X84^(1/3)*SIN(('OddsRatio_working_3-way'!Y84+2*PI())/3)</f>
        <v>0.39705926498470501</v>
      </c>
      <c r="AE84" s="11">
        <f>'OddsRatio_working_3-way'!X84^(1/3)*SIN(('OddsRatio_working_3-way'!Y84+4*PI())/3)</f>
        <v>-0.54483629719815974</v>
      </c>
      <c r="AF84" s="11">
        <f>-'OddsRatio_working_3-way'!U84/(3*'OddsRatio_working_3-way'!X84^(1/3))*COS(('OddsRatio_working_3-way'!Y84)/3)</f>
        <v>0.54380365637479089</v>
      </c>
      <c r="AG84" s="11">
        <f>-'OddsRatio_working_3-way'!U84/(3*'OddsRatio_working_3-way'!X84^(1/3))*COS(('OddsRatio_working_3-way'!Y84+2*PI())/3)</f>
        <v>-0.39988049218011856</v>
      </c>
      <c r="AH84" s="11">
        <f>-'OddsRatio_working_3-way'!U84/(3*'OddsRatio_working_3-way'!X84^(1/3))*COS(('OddsRatio_working_3-way'!Y84+4*PI())/3)</f>
        <v>-0.14392316419467244</v>
      </c>
      <c r="AI84" s="11">
        <f>'OddsRatio_working_3-way'!U84/(3*'OddsRatio_working_3-way'!X84^(1/3))*SIN(('OddsRatio_working_3-way'!Y84)/3)</f>
        <v>-0.14777703221345478</v>
      </c>
      <c r="AJ84" s="11">
        <f>'OddsRatio_working_3-way'!U84/(3*'OddsRatio_working_3-way'!X84^(1/3))*SIN(('OddsRatio_working_3-way'!Y84+2*PI())/3)</f>
        <v>-0.39705926498470501</v>
      </c>
      <c r="AK84" s="11">
        <f>'OddsRatio_working_3-way'!U84/(3*'OddsRatio_working_3-way'!X84^(1/3))*SIN(('OddsRatio_working_3-way'!Y84+4*PI())/3)</f>
        <v>0.54483629719815974</v>
      </c>
      <c r="AL84" s="11">
        <f>'OddsRatio_working_3-way'!Z84+'OddsRatio_working_3-way'!AF84</f>
        <v>1.0876073127495818</v>
      </c>
      <c r="AM84" s="11">
        <f>'OddsRatio_working_3-way'!AA84+'OddsRatio_working_3-way'!AG84</f>
        <v>-0.79976098436023713</v>
      </c>
      <c r="AN84" s="11">
        <f>'OddsRatio_working_3-way'!AB84+'OddsRatio_working_3-way'!AH84</f>
        <v>-0.28784632838934487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1.0876073127495818</v>
      </c>
      <c r="AS84" s="11">
        <f>IF(('OddsRatio_working_3-way'!X84=0),IF(Q84&gt;0,-Q84^(1/3),(-Q84)^(1/3)),'OddsRatio_working_3-way'!AM84-'OddsRatio_working_3-way'!R84/3)</f>
        <v>-0.79976098436023713</v>
      </c>
      <c r="AT84" s="11">
        <f>IF(('OddsRatio_working_3-way'!X84=0),IF(Q84&gt;0,-Q84^(1/3),(-Q84)^(1/3)),'OddsRatio_working_3-way'!AN84-'OddsRatio_working_3-way'!R84/3)</f>
        <v>-0.28784632838934487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1.89</v>
      </c>
      <c r="B85" s="4">
        <f>IF('True_Odds_Calculator_3-way'!B86="","",'True_Odds_Calculator_3-way'!B86)</f>
        <v>3.1</v>
      </c>
      <c r="C85" s="4">
        <f>IF('True_Odds_Calculator_3-way'!C86="","",'True_Odds_Calculator_3-way'!C86)</f>
        <v>5.12</v>
      </c>
      <c r="D85" s="9">
        <f t="shared" si="26"/>
        <v>0.51014125556018053</v>
      </c>
      <c r="E85" s="9">
        <f t="shared" si="27"/>
        <v>0.30620949122553887</v>
      </c>
      <c r="F85" s="9">
        <f t="shared" si="28"/>
        <v>0.18364925321428047</v>
      </c>
      <c r="G85" s="9">
        <f t="shared" si="29"/>
        <v>1.0789229015321551</v>
      </c>
      <c r="H85" s="9">
        <f t="shared" si="30"/>
        <v>1.960241382363618</v>
      </c>
      <c r="I85" s="9">
        <f t="shared" si="31"/>
        <v>3.265738093217526</v>
      </c>
      <c r="J85" s="9">
        <f t="shared" si="32"/>
        <v>5.4451623543124787</v>
      </c>
      <c r="K85" s="11">
        <f t="shared" si="33"/>
        <v>0.52910052910052918</v>
      </c>
      <c r="L85" s="11">
        <f t="shared" si="34"/>
        <v>0.32258064516129031</v>
      </c>
      <c r="M85" s="11">
        <f t="shared" si="35"/>
        <v>0.1953125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-0.25669242831541206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0.23701516897081415</v>
      </c>
      <c r="Q85" s="11">
        <f>2*'OddsRatio_working_3-way'!K85*'OddsRatio_working_3-way'!L85*'OddsRatio_working_3-way'!M85</f>
        <v>6.6670933606417487E-2</v>
      </c>
      <c r="R85" s="11">
        <f t="shared" si="36"/>
        <v>0</v>
      </c>
      <c r="S85" s="11">
        <f t="shared" si="37"/>
        <v>-0.92334304726581429</v>
      </c>
      <c r="T85" s="11">
        <f t="shared" si="38"/>
        <v>-0.25973081498335143</v>
      </c>
      <c r="U85" s="11">
        <f>'OddsRatio_working_3-way'!S85-'OddsRatio_working_3-way'!R85^2/3</f>
        <v>-0.92334304726581429</v>
      </c>
      <c r="V85" s="11">
        <f>'OddsRatio_working_3-way'!S85*'OddsRatio_working_3-way'!R85/3-2*'OddsRatio_working_3-way'!R85^3/27-'OddsRatio_working_3-way'!T85</f>
        <v>0.25973081498335143</v>
      </c>
      <c r="W85" s="11">
        <f>'OddsRatio_working_3-way'!V85^2+4*'OddsRatio_working_3-way'!U85^3/27</f>
        <v>-4.9163244287727656E-2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0.17075079834340715</v>
      </c>
      <c r="Y85" s="11">
        <f>IF('OddsRatio_working_3-way'!W85&gt;=0,IF('OddsRatio_working_3-way'!V85+SQRT('OddsRatio_working_3-way'!W85)&gt;0,0,PI()),ACOS('OddsRatio_working_3-way'!V85/(2*'OddsRatio_working_3-way'!X85)))</f>
        <v>0.7066285304614417</v>
      </c>
      <c r="Z85" s="11">
        <f>'OddsRatio_working_3-way'!X85^(1/3)*COS('OddsRatio_working_3-way'!Y85/3)</f>
        <v>0.53946145076607754</v>
      </c>
      <c r="AA85" s="11">
        <f>'OddsRatio_working_3-way'!X85^(1/3)*COS(('OddsRatio_working_3-way'!Y85+2*PI())/3)</f>
        <v>-0.38185462635634915</v>
      </c>
      <c r="AB85" s="11">
        <f>'OddsRatio_working_3-way'!X85^(1/3)*COS(('OddsRatio_working_3-way'!Y85+4*PI())/3)</f>
        <v>-0.15760682440972859</v>
      </c>
      <c r="AC85" s="11">
        <f>'OddsRatio_working_3-way'!X85^(1/3)*SIN('OddsRatio_working_3-way'!Y85/3)</f>
        <v>0.12946952881906337</v>
      </c>
      <c r="AD85" s="11">
        <f>'OddsRatio_working_3-way'!X85^(1/3)*SIN(('OddsRatio_working_3-way'!Y85+2*PI())/3)</f>
        <v>0.40245255631629973</v>
      </c>
      <c r="AE85" s="11">
        <f>'OddsRatio_working_3-way'!X85^(1/3)*SIN(('OddsRatio_working_3-way'!Y85+4*PI())/3)</f>
        <v>-0.5319220851353631</v>
      </c>
      <c r="AF85" s="11">
        <f>-'OddsRatio_working_3-way'!U85/(3*'OddsRatio_working_3-way'!X85^(1/3))*COS(('OddsRatio_working_3-way'!Y85)/3)</f>
        <v>0.53946145076607765</v>
      </c>
      <c r="AG85" s="11">
        <f>-'OddsRatio_working_3-way'!U85/(3*'OddsRatio_working_3-way'!X85^(1/3))*COS(('OddsRatio_working_3-way'!Y85+2*PI())/3)</f>
        <v>-0.3818546263563492</v>
      </c>
      <c r="AH85" s="11">
        <f>-'OddsRatio_working_3-way'!U85/(3*'OddsRatio_working_3-way'!X85^(1/3))*COS(('OddsRatio_working_3-way'!Y85+4*PI())/3)</f>
        <v>-0.15760682440972862</v>
      </c>
      <c r="AI85" s="11">
        <f>'OddsRatio_working_3-way'!U85/(3*'OddsRatio_working_3-way'!X85^(1/3))*SIN(('OddsRatio_working_3-way'!Y85)/3)</f>
        <v>-0.1294695288190634</v>
      </c>
      <c r="AJ85" s="11">
        <f>'OddsRatio_working_3-way'!U85/(3*'OddsRatio_working_3-way'!X85^(1/3))*SIN(('OddsRatio_working_3-way'!Y85+2*PI())/3)</f>
        <v>-0.40245255631629978</v>
      </c>
      <c r="AK85" s="11">
        <f>'OddsRatio_working_3-way'!U85/(3*'OddsRatio_working_3-way'!X85^(1/3))*SIN(('OddsRatio_working_3-way'!Y85+4*PI())/3)</f>
        <v>0.53192208513536321</v>
      </c>
      <c r="AL85" s="11">
        <f>'OddsRatio_working_3-way'!Z85+'OddsRatio_working_3-way'!AF85</f>
        <v>1.0789229015321551</v>
      </c>
      <c r="AM85" s="11">
        <f>'OddsRatio_working_3-way'!AA85+'OddsRatio_working_3-way'!AG85</f>
        <v>-0.76370925271269829</v>
      </c>
      <c r="AN85" s="11">
        <f>'OddsRatio_working_3-way'!AB85+'OddsRatio_working_3-way'!AH85</f>
        <v>-0.31521364881945724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1.0789229015321551</v>
      </c>
      <c r="AS85" s="11">
        <f>IF(('OddsRatio_working_3-way'!X85=0),IF(Q85&gt;0,-Q85^(1/3),(-Q85)^(1/3)),'OddsRatio_working_3-way'!AM85-'OddsRatio_working_3-way'!R85/3)</f>
        <v>-0.76370925271269829</v>
      </c>
      <c r="AT85" s="11">
        <f>IF(('OddsRatio_working_3-way'!X85=0),IF(Q85&gt;0,-Q85^(1/3),(-Q85)^(1/3)),'OddsRatio_working_3-way'!AN85-'OddsRatio_working_3-way'!R85/3)</f>
        <v>-0.31521364881945724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2.0099999999999998</v>
      </c>
      <c r="B86" s="4">
        <f>IF('True_Odds_Calculator_3-way'!B87="","",'True_Odds_Calculator_3-way'!B87)</f>
        <v>3.26</v>
      </c>
      <c r="C86" s="4">
        <f>IF('True_Odds_Calculator_3-way'!C87="","",'True_Odds_Calculator_3-way'!C87)</f>
        <v>3.96</v>
      </c>
      <c r="D86" s="9">
        <f t="shared" si="26"/>
        <v>0.47546502042461097</v>
      </c>
      <c r="E86" s="9">
        <f t="shared" si="27"/>
        <v>0.28830442907059967</v>
      </c>
      <c r="F86" s="9">
        <f t="shared" si="28"/>
        <v>0.23623055050478953</v>
      </c>
      <c r="G86" s="9">
        <f t="shared" si="29"/>
        <v>1.0922813280191128</v>
      </c>
      <c r="H86" s="9">
        <f t="shared" si="30"/>
        <v>2.1032041412993041</v>
      </c>
      <c r="I86" s="9">
        <f t="shared" si="31"/>
        <v>3.4685558013231947</v>
      </c>
      <c r="J86" s="9">
        <f t="shared" si="32"/>
        <v>4.233152730936574</v>
      </c>
      <c r="K86" s="11">
        <f t="shared" si="33"/>
        <v>0.49751243781094534</v>
      </c>
      <c r="L86" s="11">
        <f t="shared" si="34"/>
        <v>0.30674846625766872</v>
      </c>
      <c r="M86" s="11">
        <f t="shared" si="35"/>
        <v>0.25252525252525254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-0.26038303247350048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0.24009283692462888</v>
      </c>
      <c r="Q86" s="11">
        <f>2*'OddsRatio_working_3-way'!K86*'OddsRatio_working_3-way'!L86*'OddsRatio_working_3-way'!M86</f>
        <v>7.7076352142738017E-2</v>
      </c>
      <c r="R86" s="11">
        <f t="shared" si="36"/>
        <v>0</v>
      </c>
      <c r="S86" s="11">
        <f t="shared" si="37"/>
        <v>-0.92207558474096596</v>
      </c>
      <c r="T86" s="11">
        <f t="shared" si="38"/>
        <v>-0.29601142367286232</v>
      </c>
      <c r="U86" s="11">
        <f>'OddsRatio_working_3-way'!S86-'OddsRatio_working_3-way'!R86^2/3</f>
        <v>-0.92207558474096596</v>
      </c>
      <c r="V86" s="11">
        <f>'OddsRatio_working_3-way'!S86*'OddsRatio_working_3-way'!R86/3-2*'OddsRatio_working_3-way'!R86^3/27-'OddsRatio_working_3-way'!T86</f>
        <v>0.29601142367286232</v>
      </c>
      <c r="W86" s="11">
        <f>'OddsRatio_working_3-way'!V86^2+4*'OddsRatio_working_3-way'!U86^3/27</f>
        <v>-2.8520973935099211E-2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0.17039933749866371</v>
      </c>
      <c r="Y86" s="11">
        <f>IF('OddsRatio_working_3-way'!W86&gt;=0,IF('OddsRatio_working_3-way'!V86+SQRT('OddsRatio_working_3-way'!W86)&gt;0,0,PI()),ACOS('OddsRatio_working_3-way'!V86/(2*'OddsRatio_working_3-way'!X86)))</f>
        <v>0.51846372851849543</v>
      </c>
      <c r="Z86" s="11">
        <f>'OddsRatio_working_3-way'!X86^(1/3)*COS('OddsRatio_working_3-way'!Y86/3)</f>
        <v>0.54614066400955652</v>
      </c>
      <c r="AA86" s="11">
        <f>'OddsRatio_working_3-way'!X86^(1/3)*COS(('OddsRatio_working_3-way'!Y86+2*PI())/3)</f>
        <v>-0.35563350491886903</v>
      </c>
      <c r="AB86" s="11">
        <f>'OddsRatio_working_3-way'!X86^(1/3)*COS(('OddsRatio_working_3-way'!Y86+4*PI())/3)</f>
        <v>-0.19050715909068766</v>
      </c>
      <c r="AC86" s="11">
        <f>'OddsRatio_working_3-way'!X86^(1/3)*SIN('OddsRatio_working_3-way'!Y86/3)</f>
        <v>9.5335740214199854E-2</v>
      </c>
      <c r="AD86" s="11">
        <f>'OddsRatio_working_3-way'!X86^(1/3)*SIN(('OddsRatio_working_3-way'!Y86+2*PI())/3)</f>
        <v>0.42530381896487773</v>
      </c>
      <c r="AE86" s="11">
        <f>'OddsRatio_working_3-way'!X86^(1/3)*SIN(('OddsRatio_working_3-way'!Y86+4*PI())/3)</f>
        <v>-0.52063955917907756</v>
      </c>
      <c r="AF86" s="11">
        <f>-'OddsRatio_working_3-way'!U86/(3*'OddsRatio_working_3-way'!X86^(1/3))*COS(('OddsRatio_working_3-way'!Y86)/3)</f>
        <v>0.5461406640095563</v>
      </c>
      <c r="AG86" s="11">
        <f>-'OddsRatio_working_3-way'!U86/(3*'OddsRatio_working_3-way'!X86^(1/3))*COS(('OddsRatio_working_3-way'!Y86+2*PI())/3)</f>
        <v>-0.35563350491886886</v>
      </c>
      <c r="AH86" s="11">
        <f>-'OddsRatio_working_3-way'!U86/(3*'OddsRatio_working_3-way'!X86^(1/3))*COS(('OddsRatio_working_3-way'!Y86+4*PI())/3)</f>
        <v>-0.19050715909068761</v>
      </c>
      <c r="AI86" s="11">
        <f>'OddsRatio_working_3-way'!U86/(3*'OddsRatio_working_3-way'!X86^(1/3))*SIN(('OddsRatio_working_3-way'!Y86)/3)</f>
        <v>-9.5335740214199813E-2</v>
      </c>
      <c r="AJ86" s="11">
        <f>'OddsRatio_working_3-way'!U86/(3*'OddsRatio_working_3-way'!X86^(1/3))*SIN(('OddsRatio_working_3-way'!Y86+2*PI())/3)</f>
        <v>-0.42530381896487757</v>
      </c>
      <c r="AK86" s="11">
        <f>'OddsRatio_working_3-way'!U86/(3*'OddsRatio_working_3-way'!X86^(1/3))*SIN(('OddsRatio_working_3-way'!Y86+4*PI())/3)</f>
        <v>0.52063955917907734</v>
      </c>
      <c r="AL86" s="11">
        <f>'OddsRatio_working_3-way'!Z86+'OddsRatio_working_3-way'!AF86</f>
        <v>1.0922813280191128</v>
      </c>
      <c r="AM86" s="11">
        <f>'OddsRatio_working_3-way'!AA86+'OddsRatio_working_3-way'!AG86</f>
        <v>-0.71126700983773783</v>
      </c>
      <c r="AN86" s="11">
        <f>'OddsRatio_working_3-way'!AB86+'OddsRatio_working_3-way'!AH86</f>
        <v>-0.38101431818137527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1.0922813280191128</v>
      </c>
      <c r="AS86" s="11">
        <f>IF(('OddsRatio_working_3-way'!X86=0),IF(Q86&gt;0,-Q86^(1/3),(-Q86)^(1/3)),'OddsRatio_working_3-way'!AM86-'OddsRatio_working_3-way'!R86/3)</f>
        <v>-0.71126700983773783</v>
      </c>
      <c r="AT86" s="11">
        <f>IF(('OddsRatio_working_3-way'!X86=0),IF(Q86&gt;0,-Q86^(1/3),(-Q86)^(1/3)),'OddsRatio_working_3-way'!AN86-'OddsRatio_working_3-way'!R86/3)</f>
        <v>-0.38101431818137527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1.64</v>
      </c>
      <c r="B87" s="4">
        <f>IF('True_Odds_Calculator_3-way'!B88="","",'True_Odds_Calculator_3-way'!B88)</f>
        <v>3.6</v>
      </c>
      <c r="C87" s="4">
        <f>IF('True_Odds_Calculator_3-way'!C88="","",'True_Odds_Calculator_3-way'!C88)</f>
        <v>5.8</v>
      </c>
      <c r="D87" s="9">
        <f t="shared" si="26"/>
        <v>0.58464982599603177</v>
      </c>
      <c r="E87" s="9">
        <f t="shared" si="27"/>
        <v>0.25732714631501086</v>
      </c>
      <c r="F87" s="9">
        <f t="shared" si="28"/>
        <v>0.15802302768895715</v>
      </c>
      <c r="G87" s="9">
        <f t="shared" si="29"/>
        <v>1.1100399213761254</v>
      </c>
      <c r="H87" s="9">
        <f t="shared" si="30"/>
        <v>1.7104255496807201</v>
      </c>
      <c r="I87" s="9">
        <f t="shared" si="31"/>
        <v>3.8861037955779261</v>
      </c>
      <c r="J87" s="9">
        <f t="shared" si="32"/>
        <v>6.3281916226054014</v>
      </c>
      <c r="K87" s="11">
        <f t="shared" si="33"/>
        <v>0.6097560975609756</v>
      </c>
      <c r="L87" s="11">
        <f t="shared" si="34"/>
        <v>0.27777777777777779</v>
      </c>
      <c r="M87" s="11">
        <f t="shared" si="35"/>
        <v>0.17241379310344829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-0.23324922904401435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0.23479114101485848</v>
      </c>
      <c r="Q87" s="11">
        <f>2*'OddsRatio_working_3-way'!K87*'OddsRatio_working_3-way'!L87*'OddsRatio_working_3-way'!M87</f>
        <v>5.8405756471357824E-2</v>
      </c>
      <c r="R87" s="11">
        <f t="shared" si="36"/>
        <v>0</v>
      </c>
      <c r="S87" s="11">
        <f t="shared" si="37"/>
        <v>-1.0066105769230782</v>
      </c>
      <c r="T87" s="11">
        <f t="shared" si="38"/>
        <v>-0.2504006410256413</v>
      </c>
      <c r="U87" s="11">
        <f>'OddsRatio_working_3-way'!S87-'OddsRatio_working_3-way'!R87^2/3</f>
        <v>-1.0066105769230782</v>
      </c>
      <c r="V87" s="11">
        <f>'OddsRatio_working_3-way'!S87*'OddsRatio_working_3-way'!R87/3-2*'OddsRatio_working_3-way'!R87^3/27-'OddsRatio_working_3-way'!T87</f>
        <v>0.2504006410256413</v>
      </c>
      <c r="W87" s="11">
        <f>'OddsRatio_working_3-way'!V87^2+4*'OddsRatio_working_3-way'!U87^3/27</f>
        <v>-8.8405166208231023E-2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0.19436154920295007</v>
      </c>
      <c r="Y87" s="11">
        <f>IF('OddsRatio_working_3-way'!W87&gt;=0,IF('OddsRatio_working_3-way'!V87+SQRT('OddsRatio_working_3-way'!W87)&gt;0,0,PI()),ACOS('OddsRatio_working_3-way'!V87/(2*'OddsRatio_working_3-way'!X87)))</f>
        <v>0.87086915854698155</v>
      </c>
      <c r="Z87" s="11">
        <f>'OddsRatio_working_3-way'!X87^(1/3)*COS('OddsRatio_working_3-way'!Y87/3)</f>
        <v>0.5550199606880627</v>
      </c>
      <c r="AA87" s="11">
        <f>'OddsRatio_working_3-way'!X87^(1/3)*COS(('OddsRatio_working_3-way'!Y87+2*PI())/3)</f>
        <v>-0.42109715476826587</v>
      </c>
      <c r="AB87" s="11">
        <f>'OddsRatio_working_3-way'!X87^(1/3)*COS(('OddsRatio_working_3-way'!Y87+4*PI())/3)</f>
        <v>-0.13392280591979699</v>
      </c>
      <c r="AC87" s="11">
        <f>'OddsRatio_working_3-way'!X87^(1/3)*SIN('OddsRatio_working_3-way'!Y87/3)</f>
        <v>0.16580018761201901</v>
      </c>
      <c r="AD87" s="11">
        <f>'OddsRatio_working_3-way'!X87^(1/3)*SIN(('OddsRatio_working_3-way'!Y87+2*PI())/3)</f>
        <v>0.39776129175729324</v>
      </c>
      <c r="AE87" s="11">
        <f>'OddsRatio_working_3-way'!X87^(1/3)*SIN(('OddsRatio_working_3-way'!Y87+4*PI())/3)</f>
        <v>-0.56356147936931222</v>
      </c>
      <c r="AF87" s="11">
        <f>-'OddsRatio_working_3-way'!U87/(3*'OddsRatio_working_3-way'!X87^(1/3))*COS(('OddsRatio_working_3-way'!Y87)/3)</f>
        <v>0.5550199606880627</v>
      </c>
      <c r="AG87" s="11">
        <f>-'OddsRatio_working_3-way'!U87/(3*'OddsRatio_working_3-way'!X87^(1/3))*COS(('OddsRatio_working_3-way'!Y87+2*PI())/3)</f>
        <v>-0.42109715476826587</v>
      </c>
      <c r="AH87" s="11">
        <f>-'OddsRatio_working_3-way'!U87/(3*'OddsRatio_working_3-way'!X87^(1/3))*COS(('OddsRatio_working_3-way'!Y87+4*PI())/3)</f>
        <v>-0.13392280591979699</v>
      </c>
      <c r="AI87" s="11">
        <f>'OddsRatio_working_3-way'!U87/(3*'OddsRatio_working_3-way'!X87^(1/3))*SIN(('OddsRatio_working_3-way'!Y87)/3)</f>
        <v>-0.16580018761201901</v>
      </c>
      <c r="AJ87" s="11">
        <f>'OddsRatio_working_3-way'!U87/(3*'OddsRatio_working_3-way'!X87^(1/3))*SIN(('OddsRatio_working_3-way'!Y87+2*PI())/3)</f>
        <v>-0.39776129175729324</v>
      </c>
      <c r="AK87" s="11">
        <f>'OddsRatio_working_3-way'!U87/(3*'OddsRatio_working_3-way'!X87^(1/3))*SIN(('OddsRatio_working_3-way'!Y87+4*PI())/3)</f>
        <v>0.56356147936931222</v>
      </c>
      <c r="AL87" s="11">
        <f>'OddsRatio_working_3-way'!Z87+'OddsRatio_working_3-way'!AF87</f>
        <v>1.1100399213761254</v>
      </c>
      <c r="AM87" s="11">
        <f>'OddsRatio_working_3-way'!AA87+'OddsRatio_working_3-way'!AG87</f>
        <v>-0.84219430953653174</v>
      </c>
      <c r="AN87" s="11">
        <f>'OddsRatio_working_3-way'!AB87+'OddsRatio_working_3-way'!AH87</f>
        <v>-0.26784561183959399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1.1100399213761254</v>
      </c>
      <c r="AS87" s="11">
        <f>IF(('OddsRatio_working_3-way'!X87=0),IF(Q87&gt;0,-Q87^(1/3),(-Q87)^(1/3)),'OddsRatio_working_3-way'!AM87-'OddsRatio_working_3-way'!R87/3)</f>
        <v>-0.84219430953653174</v>
      </c>
      <c r="AT87" s="11">
        <f>IF(('OddsRatio_working_3-way'!X87=0),IF(Q87&gt;0,-Q87^(1/3),(-Q87)^(1/3)),'OddsRatio_working_3-way'!AN87-'OddsRatio_working_3-way'!R87/3)</f>
        <v>-0.26784561183959399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2.81</v>
      </c>
      <c r="B88" s="4">
        <f>IF('True_Odds_Calculator_3-way'!B89="","",'True_Odds_Calculator_3-way'!B89)</f>
        <v>3.11</v>
      </c>
      <c r="C88" s="4">
        <f>IF('True_Odds_Calculator_3-way'!C89="","",'True_Odds_Calculator_3-way'!C89)</f>
        <v>2.65</v>
      </c>
      <c r="D88" s="9">
        <f t="shared" si="26"/>
        <v>0.33746579851988973</v>
      </c>
      <c r="E88" s="9">
        <f t="shared" si="27"/>
        <v>0.30407466104789477</v>
      </c>
      <c r="F88" s="9">
        <f t="shared" si="28"/>
        <v>0.3584595404322154</v>
      </c>
      <c r="G88" s="9">
        <f t="shared" si="29"/>
        <v>1.0846758305532547</v>
      </c>
      <c r="H88" s="9">
        <f t="shared" si="30"/>
        <v>2.9632632533013905</v>
      </c>
      <c r="I88" s="9">
        <f t="shared" si="31"/>
        <v>3.2886660024673682</v>
      </c>
      <c r="J88" s="9">
        <f t="shared" si="32"/>
        <v>2.7897151204128705</v>
      </c>
      <c r="K88" s="11">
        <f t="shared" si="33"/>
        <v>0.35587188612099646</v>
      </c>
      <c r="L88" s="11">
        <f t="shared" si="34"/>
        <v>0.32154340836012862</v>
      </c>
      <c r="M88" s="11">
        <f t="shared" si="35"/>
        <v>0.37735849056603776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-0.27210241199657237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0.24051524670192934</v>
      </c>
      <c r="Q88" s="11">
        <f>2*'OddsRatio_working_3-way'!K88*'OddsRatio_working_3-way'!L88*'OddsRatio_working_3-way'!M88</f>
        <v>8.6360950341805853E-2</v>
      </c>
      <c r="R88" s="11">
        <f t="shared" si="36"/>
        <v>0</v>
      </c>
      <c r="S88" s="11">
        <f t="shared" si="37"/>
        <v>-0.88391442375365292</v>
      </c>
      <c r="T88" s="11">
        <f t="shared" si="38"/>
        <v>-0.31738399416648216</v>
      </c>
      <c r="U88" s="11">
        <f>'OddsRatio_working_3-way'!S88-'OddsRatio_working_3-way'!R88^2/3</f>
        <v>-0.88391442375365292</v>
      </c>
      <c r="V88" s="11">
        <f>'OddsRatio_working_3-way'!S88*'OddsRatio_working_3-way'!R88/3-2*'OddsRatio_working_3-way'!R88^3/27-'OddsRatio_working_3-way'!T88</f>
        <v>0.31738399416648216</v>
      </c>
      <c r="W88" s="11">
        <f>'OddsRatio_working_3-way'!V88^2+4*'OddsRatio_working_3-way'!U88^3/27</f>
        <v>-1.5794744998567367E-3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0.15993129325817251</v>
      </c>
      <c r="Y88" s="11">
        <f>IF('OddsRatio_working_3-way'!W88&gt;=0,IF('OddsRatio_working_3-way'!V88+SQRT('OddsRatio_working_3-way'!W88)&gt;0,0,PI()),ACOS('OddsRatio_working_3-way'!V88/(2*'OddsRatio_working_3-way'!X88)))</f>
        <v>0.1245709195313216</v>
      </c>
      <c r="Z88" s="11">
        <f>'OddsRatio_working_3-way'!X88^(1/3)*COS('OddsRatio_working_3-way'!Y88/3)</f>
        <v>0.54233791527662734</v>
      </c>
      <c r="AA88" s="11">
        <f>'OddsRatio_working_3-way'!X88^(1/3)*COS(('OddsRatio_working_3-way'!Y88+2*PI())/3)</f>
        <v>-0.29068293156636354</v>
      </c>
      <c r="AB88" s="11">
        <f>'OddsRatio_working_3-way'!X88^(1/3)*COS(('OddsRatio_working_3-way'!Y88+4*PI())/3)</f>
        <v>-0.25165498371026385</v>
      </c>
      <c r="AC88" s="11">
        <f>'OddsRatio_working_3-way'!X88^(1/3)*SIN('OddsRatio_working_3-way'!Y88/3)</f>
        <v>2.2532796200637875E-2</v>
      </c>
      <c r="AD88" s="11">
        <f>'OddsRatio_working_3-way'!X88^(1/3)*SIN(('OddsRatio_working_3-way'!Y88+2*PI())/3)</f>
        <v>0.45841201396473291</v>
      </c>
      <c r="AE88" s="11">
        <f>'OddsRatio_working_3-way'!X88^(1/3)*SIN(('OddsRatio_working_3-way'!Y88+4*PI())/3)</f>
        <v>-0.48094481016537077</v>
      </c>
      <c r="AF88" s="11">
        <f>-'OddsRatio_working_3-way'!U88/(3*'OddsRatio_working_3-way'!X88^(1/3))*COS(('OddsRatio_working_3-way'!Y88)/3)</f>
        <v>0.54233791527662734</v>
      </c>
      <c r="AG88" s="11">
        <f>-'OddsRatio_working_3-way'!U88/(3*'OddsRatio_working_3-way'!X88^(1/3))*COS(('OddsRatio_working_3-way'!Y88+2*PI())/3)</f>
        <v>-0.29068293156636354</v>
      </c>
      <c r="AH88" s="11">
        <f>-'OddsRatio_working_3-way'!U88/(3*'OddsRatio_working_3-way'!X88^(1/3))*COS(('OddsRatio_working_3-way'!Y88+4*PI())/3)</f>
        <v>-0.25165498371026385</v>
      </c>
      <c r="AI88" s="11">
        <f>'OddsRatio_working_3-way'!U88/(3*'OddsRatio_working_3-way'!X88^(1/3))*SIN(('OddsRatio_working_3-way'!Y88)/3)</f>
        <v>-2.2532796200637875E-2</v>
      </c>
      <c r="AJ88" s="11">
        <f>'OddsRatio_working_3-way'!U88/(3*'OddsRatio_working_3-way'!X88^(1/3))*SIN(('OddsRatio_working_3-way'!Y88+2*PI())/3)</f>
        <v>-0.45841201396473291</v>
      </c>
      <c r="AK88" s="11">
        <f>'OddsRatio_working_3-way'!U88/(3*'OddsRatio_working_3-way'!X88^(1/3))*SIN(('OddsRatio_working_3-way'!Y88+4*PI())/3)</f>
        <v>0.48094481016537077</v>
      </c>
      <c r="AL88" s="11">
        <f>'OddsRatio_working_3-way'!Z88+'OddsRatio_working_3-way'!AF88</f>
        <v>1.0846758305532547</v>
      </c>
      <c r="AM88" s="11">
        <f>'OddsRatio_working_3-way'!AA88+'OddsRatio_working_3-way'!AG88</f>
        <v>-0.58136586313272709</v>
      </c>
      <c r="AN88" s="11">
        <f>'OddsRatio_working_3-way'!AB88+'OddsRatio_working_3-way'!AH88</f>
        <v>-0.50330996742052769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1.0846758305532547</v>
      </c>
      <c r="AS88" s="11">
        <f>IF(('OddsRatio_working_3-way'!X88=0),IF(Q88&gt;0,-Q88^(1/3),(-Q88)^(1/3)),'OddsRatio_working_3-way'!AM88-'OddsRatio_working_3-way'!R88/3)</f>
        <v>-0.58136586313272709</v>
      </c>
      <c r="AT88" s="11">
        <f>IF(('OddsRatio_working_3-way'!X88=0),IF(Q88&gt;0,-Q88^(1/3),(-Q88)^(1/3)),'OddsRatio_working_3-way'!AN88-'OddsRatio_working_3-way'!R88/3)</f>
        <v>-0.50330996742052769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2.04</v>
      </c>
      <c r="B89" s="4">
        <f>IF('True_Odds_Calculator_3-way'!B90="","",'True_Odds_Calculator_3-way'!B90)</f>
        <v>2.94</v>
      </c>
      <c r="C89" s="4">
        <f>IF('True_Odds_Calculator_3-way'!C90="","",'True_Odds_Calculator_3-way'!C90)</f>
        <v>4.3899999999999997</v>
      </c>
      <c r="D89" s="9">
        <f t="shared" si="26"/>
        <v>0.46761260517098457</v>
      </c>
      <c r="E89" s="9">
        <f t="shared" si="27"/>
        <v>0.32012476703079751</v>
      </c>
      <c r="F89" s="9">
        <f t="shared" si="28"/>
        <v>0.212262627798218</v>
      </c>
      <c r="G89" s="9">
        <f t="shared" si="29"/>
        <v>1.0947330138356266</v>
      </c>
      <c r="H89" s="9">
        <f t="shared" si="30"/>
        <v>2.138522334389052</v>
      </c>
      <c r="I89" s="9">
        <f t="shared" si="31"/>
        <v>3.1237820468411157</v>
      </c>
      <c r="J89" s="9">
        <f t="shared" si="32"/>
        <v>4.7111449169027733</v>
      </c>
      <c r="K89" s="11">
        <f t="shared" si="33"/>
        <v>0.49019607843137253</v>
      </c>
      <c r="L89" s="11">
        <f t="shared" si="34"/>
        <v>0.3401360544217687</v>
      </c>
      <c r="M89" s="11">
        <f t="shared" si="35"/>
        <v>0.22779043280182235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-0.259772246028252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0.24193428320454988</v>
      </c>
      <c r="Q89" s="11">
        <f>2*'OddsRatio_working_3-way'!K89*'OddsRatio_working_3-way'!L89*'OddsRatio_working_3-way'!M89</f>
        <v>7.5960528478665579E-2</v>
      </c>
      <c r="R89" s="11">
        <f t="shared" si="36"/>
        <v>0</v>
      </c>
      <c r="S89" s="11">
        <f t="shared" si="37"/>
        <v>-0.93133229936441275</v>
      </c>
      <c r="T89" s="11">
        <f t="shared" si="38"/>
        <v>-0.29241202491818297</v>
      </c>
      <c r="U89" s="11">
        <f>'OddsRatio_working_3-way'!S89-'OddsRatio_working_3-way'!R89^2/3</f>
        <v>-0.93133229936441275</v>
      </c>
      <c r="V89" s="11">
        <f>'OddsRatio_working_3-way'!S89*'OddsRatio_working_3-way'!R89/3-2*'OddsRatio_working_3-way'!R89^3/27-'OddsRatio_working_3-way'!T89</f>
        <v>0.29241202491818297</v>
      </c>
      <c r="W89" s="11">
        <f>'OddsRatio_working_3-way'!V89^2+4*'OddsRatio_working_3-way'!U89^3/27</f>
        <v>-3.417207758487105E-2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0.17297172449682571</v>
      </c>
      <c r="Y89" s="11">
        <f>IF('OddsRatio_working_3-way'!W89&gt;=0,IF('OddsRatio_working_3-way'!V89+SQRT('OddsRatio_working_3-way'!W89)&gt;0,0,PI()),ACOS('OddsRatio_working_3-way'!V89/(2*'OddsRatio_working_3-way'!X89)))</f>
        <v>0.56374550821598879</v>
      </c>
      <c r="Z89" s="11">
        <f>'OddsRatio_working_3-way'!X89^(1/3)*COS('OddsRatio_working_3-way'!Y89/3)</f>
        <v>0.5473665069178133</v>
      </c>
      <c r="AA89" s="11">
        <f>'OddsRatio_working_3-way'!X89^(1/3)*COS(('OddsRatio_working_3-way'!Y89+2*PI())/3)</f>
        <v>-0.36382483747841898</v>
      </c>
      <c r="AB89" s="11">
        <f>'OddsRatio_working_3-way'!X89^(1/3)*COS(('OddsRatio_working_3-way'!Y89+4*PI())/3)</f>
        <v>-0.18354166943939443</v>
      </c>
      <c r="AC89" s="11">
        <f>'OddsRatio_working_3-way'!X89^(1/3)*SIN('OddsRatio_working_3-way'!Y89/3)</f>
        <v>0.10408653559768932</v>
      </c>
      <c r="AD89" s="11">
        <f>'OddsRatio_working_3-way'!X89^(1/3)*SIN(('OddsRatio_working_3-way'!Y89+2*PI())/3)</f>
        <v>0.42199003237273225</v>
      </c>
      <c r="AE89" s="11">
        <f>'OddsRatio_working_3-way'!X89^(1/3)*SIN(('OddsRatio_working_3-way'!Y89+4*PI())/3)</f>
        <v>-0.52607656797042168</v>
      </c>
      <c r="AF89" s="11">
        <f>-'OddsRatio_working_3-way'!U89/(3*'OddsRatio_working_3-way'!X89^(1/3))*COS(('OddsRatio_working_3-way'!Y89)/3)</f>
        <v>0.54736650691781319</v>
      </c>
      <c r="AG89" s="11">
        <f>-'OddsRatio_working_3-way'!U89/(3*'OddsRatio_working_3-way'!X89^(1/3))*COS(('OddsRatio_working_3-way'!Y89+2*PI())/3)</f>
        <v>-0.36382483747841893</v>
      </c>
      <c r="AH89" s="11">
        <f>-'OddsRatio_working_3-way'!U89/(3*'OddsRatio_working_3-way'!X89^(1/3))*COS(('OddsRatio_working_3-way'!Y89+4*PI())/3)</f>
        <v>-0.1835416694393944</v>
      </c>
      <c r="AI89" s="11">
        <f>'OddsRatio_working_3-way'!U89/(3*'OddsRatio_working_3-way'!X89^(1/3))*SIN(('OddsRatio_working_3-way'!Y89)/3)</f>
        <v>-0.10408653559768931</v>
      </c>
      <c r="AJ89" s="11">
        <f>'OddsRatio_working_3-way'!U89/(3*'OddsRatio_working_3-way'!X89^(1/3))*SIN(('OddsRatio_working_3-way'!Y89+2*PI())/3)</f>
        <v>-0.42199003237273219</v>
      </c>
      <c r="AK89" s="11">
        <f>'OddsRatio_working_3-way'!U89/(3*'OddsRatio_working_3-way'!X89^(1/3))*SIN(('OddsRatio_working_3-way'!Y89+4*PI())/3)</f>
        <v>0.52607656797042157</v>
      </c>
      <c r="AL89" s="11">
        <f>'OddsRatio_working_3-way'!Z89+'OddsRatio_working_3-way'!AF89</f>
        <v>1.0947330138356266</v>
      </c>
      <c r="AM89" s="11">
        <f>'OddsRatio_working_3-way'!AA89+'OddsRatio_working_3-way'!AG89</f>
        <v>-0.72764967495683797</v>
      </c>
      <c r="AN89" s="11">
        <f>'OddsRatio_working_3-way'!AB89+'OddsRatio_working_3-way'!AH89</f>
        <v>-0.36708333887878886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1.0947330138356266</v>
      </c>
      <c r="AS89" s="11">
        <f>IF(('OddsRatio_working_3-way'!X89=0),IF(Q89&gt;0,-Q89^(1/3),(-Q89)^(1/3)),'OddsRatio_working_3-way'!AM89-'OddsRatio_working_3-way'!R89/3)</f>
        <v>-0.72764967495683797</v>
      </c>
      <c r="AT89" s="11">
        <f>IF(('OddsRatio_working_3-way'!X89=0),IF(Q89&gt;0,-Q89^(1/3),(-Q89)^(1/3)),'OddsRatio_working_3-way'!AN89-'OddsRatio_working_3-way'!R89/3)</f>
        <v>-0.36708333887878886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1.47</v>
      </c>
      <c r="B90" s="4">
        <f>IF('True_Odds_Calculator_3-way'!B91="","",'True_Odds_Calculator_3-way'!B91)</f>
        <v>4.68</v>
      </c>
      <c r="C90" s="4">
        <f>IF('True_Odds_Calculator_3-way'!C91="","",'True_Odds_Calculator_3-way'!C91)</f>
        <v>7.6</v>
      </c>
      <c r="D90" s="9">
        <f t="shared" si="26"/>
        <v>0.66900267287672732</v>
      </c>
      <c r="E90" s="9">
        <f t="shared" si="27"/>
        <v>0.20517518100477888</v>
      </c>
      <c r="F90" s="9">
        <f t="shared" si="28"/>
        <v>0.1258221461184939</v>
      </c>
      <c r="G90" s="9">
        <f t="shared" si="29"/>
        <v>1.0526858273209672</v>
      </c>
      <c r="H90" s="9">
        <f t="shared" si="30"/>
        <v>1.4947623388408544</v>
      </c>
      <c r="I90" s="9">
        <f t="shared" si="31"/>
        <v>4.8738838445411599</v>
      </c>
      <c r="J90" s="9">
        <f t="shared" si="32"/>
        <v>7.9477264603183837</v>
      </c>
      <c r="K90" s="11">
        <f t="shared" si="33"/>
        <v>0.68027210884353739</v>
      </c>
      <c r="L90" s="11">
        <f t="shared" si="34"/>
        <v>0.21367521367521369</v>
      </c>
      <c r="M90" s="11">
        <f t="shared" si="35"/>
        <v>0.13157894736842105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-0.21832970705151156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0.2056040589875176</v>
      </c>
      <c r="Q90" s="11">
        <f>2*'OddsRatio_working_3-way'!K90*'OddsRatio_working_3-way'!L90*'OddsRatio_working_3-way'!M90</f>
        <v>3.8251917951166073E-2</v>
      </c>
      <c r="R90" s="11">
        <f t="shared" si="36"/>
        <v>0</v>
      </c>
      <c r="S90" s="11">
        <f t="shared" si="37"/>
        <v>-0.94171362094581323</v>
      </c>
      <c r="T90" s="11">
        <f t="shared" si="38"/>
        <v>-0.17520253412945366</v>
      </c>
      <c r="U90" s="11">
        <f>'OddsRatio_working_3-way'!S90-'OddsRatio_working_3-way'!R90^2/3</f>
        <v>-0.94171362094581323</v>
      </c>
      <c r="V90" s="11">
        <f>'OddsRatio_working_3-way'!S90*'OddsRatio_working_3-way'!R90/3-2*'OddsRatio_working_3-way'!R90^3/27-'OddsRatio_working_3-way'!T90</f>
        <v>0.17520253412945366</v>
      </c>
      <c r="W90" s="11">
        <f>'OddsRatio_working_3-way'!V90^2+4*'OddsRatio_working_3-way'!U90^3/27</f>
        <v>-9.3027739050325409E-2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0.17587187596067469</v>
      </c>
      <c r="Y90" s="11">
        <f>IF('OddsRatio_working_3-way'!W90&gt;=0,IF('OddsRatio_working_3-way'!V90+SQRT('OddsRatio_working_3-way'!W90)&gt;0,0,PI()),ACOS('OddsRatio_working_3-way'!V90/(2*'OddsRatio_working_3-way'!X90)))</f>
        <v>1.049393468991056</v>
      </c>
      <c r="Z90" s="11">
        <f>'OddsRatio_working_3-way'!X90^(1/3)*COS('OddsRatio_working_3-way'!Y90/3)</f>
        <v>0.52634291366048358</v>
      </c>
      <c r="AA90" s="11">
        <f>'OddsRatio_working_3-way'!X90^(1/3)*COS(('OddsRatio_working_3-way'!Y90+2*PI())/3)</f>
        <v>-0.42945662804522949</v>
      </c>
      <c r="AB90" s="11">
        <f>'OddsRatio_working_3-way'!X90^(1/3)*COS(('OddsRatio_working_3-way'!Y90+4*PI())/3)</f>
        <v>-9.6886285615254322E-2</v>
      </c>
      <c r="AC90" s="11">
        <f>'OddsRatio_working_3-way'!X90^(1/3)*SIN('OddsRatio_working_3-way'!Y90/3)</f>
        <v>0.19200957672643237</v>
      </c>
      <c r="AD90" s="11">
        <f>'OddsRatio_working_3-way'!X90^(1/3)*SIN(('OddsRatio_working_3-way'!Y90+2*PI())/3)</f>
        <v>0.35982154596868221</v>
      </c>
      <c r="AE90" s="11">
        <f>'OddsRatio_working_3-way'!X90^(1/3)*SIN(('OddsRatio_working_3-way'!Y90+4*PI())/3)</f>
        <v>-0.55183112269511436</v>
      </c>
      <c r="AF90" s="11">
        <f>-'OddsRatio_working_3-way'!U90/(3*'OddsRatio_working_3-way'!X90^(1/3))*COS(('OddsRatio_working_3-way'!Y90)/3)</f>
        <v>0.52634291366048369</v>
      </c>
      <c r="AG90" s="11">
        <f>-'OddsRatio_working_3-way'!U90/(3*'OddsRatio_working_3-way'!X90^(1/3))*COS(('OddsRatio_working_3-way'!Y90+2*PI())/3)</f>
        <v>-0.42945662804522955</v>
      </c>
      <c r="AH90" s="11">
        <f>-'OddsRatio_working_3-way'!U90/(3*'OddsRatio_working_3-way'!X90^(1/3))*COS(('OddsRatio_working_3-way'!Y90+4*PI())/3)</f>
        <v>-9.6886285615254336E-2</v>
      </c>
      <c r="AI90" s="11">
        <f>'OddsRatio_working_3-way'!U90/(3*'OddsRatio_working_3-way'!X90^(1/3))*SIN(('OddsRatio_working_3-way'!Y90)/3)</f>
        <v>-0.19200957672643243</v>
      </c>
      <c r="AJ90" s="11">
        <f>'OddsRatio_working_3-way'!U90/(3*'OddsRatio_working_3-way'!X90^(1/3))*SIN(('OddsRatio_working_3-way'!Y90+2*PI())/3)</f>
        <v>-0.35982154596868227</v>
      </c>
      <c r="AK90" s="11">
        <f>'OddsRatio_working_3-way'!U90/(3*'OddsRatio_working_3-way'!X90^(1/3))*SIN(('OddsRatio_working_3-way'!Y90+4*PI())/3)</f>
        <v>0.55183112269511447</v>
      </c>
      <c r="AL90" s="11">
        <f>'OddsRatio_working_3-way'!Z90+'OddsRatio_working_3-way'!AF90</f>
        <v>1.0526858273209672</v>
      </c>
      <c r="AM90" s="11">
        <f>'OddsRatio_working_3-way'!AA90+'OddsRatio_working_3-way'!AG90</f>
        <v>-0.8589132560904591</v>
      </c>
      <c r="AN90" s="11">
        <f>'OddsRatio_working_3-way'!AB90+'OddsRatio_working_3-way'!AH90</f>
        <v>-0.19377257123050867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1.0526858273209672</v>
      </c>
      <c r="AS90" s="11">
        <f>IF(('OddsRatio_working_3-way'!X90=0),IF(Q90&gt;0,-Q90^(1/3),(-Q90)^(1/3)),'OddsRatio_working_3-way'!AM90-'OddsRatio_working_3-way'!R90/3)</f>
        <v>-0.8589132560904591</v>
      </c>
      <c r="AT90" s="11">
        <f>IF(('OddsRatio_working_3-way'!X90=0),IF(Q90&gt;0,-Q90^(1/3),(-Q90)^(1/3)),'OddsRatio_working_3-way'!AN90-'OddsRatio_working_3-way'!R90/3)</f>
        <v>-0.19377257123050867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1.53</v>
      </c>
      <c r="B91" s="4">
        <f>IF('True_Odds_Calculator_3-way'!B92="","",'True_Odds_Calculator_3-way'!B92)</f>
        <v>4.7</v>
      </c>
      <c r="C91" s="4">
        <f>IF('True_Odds_Calculator_3-way'!C92="","",'True_Odds_Calculator_3-way'!C92)</f>
        <v>6.36</v>
      </c>
      <c r="D91" s="9">
        <f t="shared" si="26"/>
        <v>0.64332641382990319</v>
      </c>
      <c r="E91" s="9">
        <f t="shared" si="27"/>
        <v>0.20531834985101841</v>
      </c>
      <c r="F91" s="9">
        <f t="shared" si="28"/>
        <v>0.15135523631907824</v>
      </c>
      <c r="G91" s="9">
        <f t="shared" si="29"/>
        <v>1.0460771018296018</v>
      </c>
      <c r="H91" s="9">
        <f t="shared" si="30"/>
        <v>1.5544208639696893</v>
      </c>
      <c r="I91" s="9">
        <f t="shared" si="31"/>
        <v>4.8704852767695268</v>
      </c>
      <c r="J91" s="9">
        <f t="shared" si="32"/>
        <v>6.6069732658066656</v>
      </c>
      <c r="K91" s="11">
        <f t="shared" si="33"/>
        <v>0.65359477124183007</v>
      </c>
      <c r="L91" s="11">
        <f t="shared" si="34"/>
        <v>0.21276595744680851</v>
      </c>
      <c r="M91" s="11">
        <f t="shared" si="35"/>
        <v>0.15723270440251572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-0.22982431743382936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0.2096873362842617</v>
      </c>
      <c r="Q91" s="11">
        <f>2*'OddsRatio_working_3-way'!K91*'OddsRatio_working_3-way'!L91*'OddsRatio_working_3-way'!M91</f>
        <v>4.3730414240721938E-2</v>
      </c>
      <c r="R91" s="11">
        <f t="shared" si="36"/>
        <v>0</v>
      </c>
      <c r="S91" s="11">
        <f t="shared" si="37"/>
        <v>-0.91238098137563073</v>
      </c>
      <c r="T91" s="11">
        <f t="shared" si="38"/>
        <v>-0.19027757692922431</v>
      </c>
      <c r="U91" s="11">
        <f>'OddsRatio_working_3-way'!S91-'OddsRatio_working_3-way'!R91^2/3</f>
        <v>-0.91238098137563073</v>
      </c>
      <c r="V91" s="11">
        <f>'OddsRatio_working_3-way'!S91*'OddsRatio_working_3-way'!R91/3-2*'OddsRatio_working_3-way'!R91^3/27-'OddsRatio_working_3-way'!T91</f>
        <v>0.19027757692922431</v>
      </c>
      <c r="W91" s="11">
        <f>'OddsRatio_working_3-way'!V91^2+4*'OddsRatio_working_3-way'!U91^3/27</f>
        <v>-7.6313193658216358E-2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0.16771907311056877</v>
      </c>
      <c r="Y91" s="11">
        <f>IF('OddsRatio_working_3-way'!W91&gt;=0,IF('OddsRatio_working_3-way'!V91+SQRT('OddsRatio_working_3-way'!W91)&gt;0,0,PI()),ACOS('OddsRatio_working_3-way'!V91/(2*'OddsRatio_working_3-way'!X91)))</f>
        <v>0.96763250239203058</v>
      </c>
      <c r="Z91" s="11">
        <f>'OddsRatio_working_3-way'!X91^(1/3)*COS('OddsRatio_working_3-way'!Y91/3)</f>
        <v>0.52303855091480089</v>
      </c>
      <c r="AA91" s="11">
        <f>'OddsRatio_working_3-way'!X91^(1/3)*COS(('OddsRatio_working_3-way'!Y91+2*PI())/3)</f>
        <v>-0.41290702607354707</v>
      </c>
      <c r="AB91" s="11">
        <f>'OddsRatio_working_3-way'!X91^(1/3)*COS(('OddsRatio_working_3-way'!Y91+4*PI())/3)</f>
        <v>-0.11013152484125394</v>
      </c>
      <c r="AC91" s="11">
        <f>'OddsRatio_working_3-way'!X91^(1/3)*SIN('OddsRatio_working_3-way'!Y91/3)</f>
        <v>0.17480751714048842</v>
      </c>
      <c r="AD91" s="11">
        <f>'OddsRatio_working_3-way'!X91^(1/3)*SIN(('OddsRatio_working_3-way'!Y91+2*PI())/3)</f>
        <v>0.36556091368057392</v>
      </c>
      <c r="AE91" s="11">
        <f>'OddsRatio_working_3-way'!X91^(1/3)*SIN(('OddsRatio_working_3-way'!Y91+4*PI())/3)</f>
        <v>-0.54036843082106234</v>
      </c>
      <c r="AF91" s="11">
        <f>-'OddsRatio_working_3-way'!U91/(3*'OddsRatio_working_3-way'!X91^(1/3))*COS(('OddsRatio_working_3-way'!Y91)/3)</f>
        <v>0.52303855091480089</v>
      </c>
      <c r="AG91" s="11">
        <f>-'OddsRatio_working_3-way'!U91/(3*'OddsRatio_working_3-way'!X91^(1/3))*COS(('OddsRatio_working_3-way'!Y91+2*PI())/3)</f>
        <v>-0.41290702607354707</v>
      </c>
      <c r="AH91" s="11">
        <f>-'OddsRatio_working_3-way'!U91/(3*'OddsRatio_working_3-way'!X91^(1/3))*COS(('OddsRatio_working_3-way'!Y91+4*PI())/3)</f>
        <v>-0.11013152484125394</v>
      </c>
      <c r="AI91" s="11">
        <f>'OddsRatio_working_3-way'!U91/(3*'OddsRatio_working_3-way'!X91^(1/3))*SIN(('OddsRatio_working_3-way'!Y91)/3)</f>
        <v>-0.17480751714048842</v>
      </c>
      <c r="AJ91" s="11">
        <f>'OddsRatio_working_3-way'!U91/(3*'OddsRatio_working_3-way'!X91^(1/3))*SIN(('OddsRatio_working_3-way'!Y91+2*PI())/3)</f>
        <v>-0.36556091368057392</v>
      </c>
      <c r="AK91" s="11">
        <f>'OddsRatio_working_3-way'!U91/(3*'OddsRatio_working_3-way'!X91^(1/3))*SIN(('OddsRatio_working_3-way'!Y91+4*PI())/3)</f>
        <v>0.54036843082106234</v>
      </c>
      <c r="AL91" s="11">
        <f>'OddsRatio_working_3-way'!Z91+'OddsRatio_working_3-way'!AF91</f>
        <v>1.0460771018296018</v>
      </c>
      <c r="AM91" s="11">
        <f>'OddsRatio_working_3-way'!AA91+'OddsRatio_working_3-way'!AG91</f>
        <v>-0.82581405214709414</v>
      </c>
      <c r="AN91" s="11">
        <f>'OddsRatio_working_3-way'!AB91+'OddsRatio_working_3-way'!AH91</f>
        <v>-0.22026304968250787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1.0460771018296018</v>
      </c>
      <c r="AS91" s="11">
        <f>IF(('OddsRatio_working_3-way'!X91=0),IF(Q91&gt;0,-Q91^(1/3),(-Q91)^(1/3)),'OddsRatio_working_3-way'!AM91-'OddsRatio_working_3-way'!R91/3)</f>
        <v>-0.82581405214709414</v>
      </c>
      <c r="AT91" s="11">
        <f>IF(('OddsRatio_working_3-way'!X91=0),IF(Q91&gt;0,-Q91^(1/3),(-Q91)^(1/3)),'OddsRatio_working_3-way'!AN91-'OddsRatio_working_3-way'!R91/3)</f>
        <v>-0.22026304968250787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5.79</v>
      </c>
      <c r="B92" s="4">
        <f>IF('True_Odds_Calculator_3-way'!B93="","",'True_Odds_Calculator_3-way'!B93)</f>
        <v>4.0999999999999996</v>
      </c>
      <c r="C92" s="4">
        <f>IF('True_Odds_Calculator_3-way'!C93="","",'True_Odds_Calculator_3-way'!C93)</f>
        <v>1.65</v>
      </c>
      <c r="D92" s="9">
        <f t="shared" si="26"/>
        <v>0.16703520733393806</v>
      </c>
      <c r="E92" s="9">
        <f t="shared" si="27"/>
        <v>0.2365553401139307</v>
      </c>
      <c r="F92" s="9">
        <f t="shared" si="28"/>
        <v>0.59640945255213129</v>
      </c>
      <c r="G92" s="9">
        <f t="shared" si="29"/>
        <v>1.0410776218891504</v>
      </c>
      <c r="H92" s="9">
        <f t="shared" si="30"/>
        <v>5.9867618088490309</v>
      </c>
      <c r="I92" s="9">
        <f t="shared" si="31"/>
        <v>4.2273406278563659</v>
      </c>
      <c r="J92" s="9">
        <f t="shared" si="32"/>
        <v>1.6767004542279473</v>
      </c>
      <c r="K92" s="11">
        <f t="shared" si="33"/>
        <v>0.17271157167530224</v>
      </c>
      <c r="L92" s="11">
        <f t="shared" si="34"/>
        <v>0.24390243902439027</v>
      </c>
      <c r="M92" s="11">
        <f t="shared" si="35"/>
        <v>0.60606060606060608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-0.24641333083137695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0.21802761598035197</v>
      </c>
      <c r="Q92" s="11">
        <f>2*'OddsRatio_working_3-way'!K92*'OddsRatio_working_3-way'!L92*'OddsRatio_working_3-way'!M92</f>
        <v>5.1060331611323659E-2</v>
      </c>
      <c r="R92" s="11">
        <f t="shared" si="36"/>
        <v>0</v>
      </c>
      <c r="S92" s="11">
        <f t="shared" si="37"/>
        <v>-0.8848044675373119</v>
      </c>
      <c r="T92" s="11">
        <f t="shared" si="38"/>
        <v>-0.20721416101576395</v>
      </c>
      <c r="U92" s="11">
        <f>'OddsRatio_working_3-way'!S92-'OddsRatio_working_3-way'!R92^2/3</f>
        <v>-0.8848044675373119</v>
      </c>
      <c r="V92" s="11">
        <f>'OddsRatio_working_3-way'!S92*'OddsRatio_working_3-way'!R92/3-2*'OddsRatio_working_3-way'!R92^3/27-'OddsRatio_working_3-way'!T92</f>
        <v>0.20721416101576395</v>
      </c>
      <c r="W92" s="11">
        <f>'OddsRatio_working_3-way'!V92^2+4*'OddsRatio_working_3-way'!U92^3/27</f>
        <v>-5.9683741661455084E-2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0.16017291452280721</v>
      </c>
      <c r="Y92" s="11">
        <f>IF('OddsRatio_working_3-way'!W92&gt;=0,IF('OddsRatio_working_3-way'!V92+SQRT('OddsRatio_working_3-way'!W92)&gt;0,0,PI()),ACOS('OddsRatio_working_3-way'!V92/(2*'OddsRatio_working_3-way'!X92)))</f>
        <v>0.86735597288280497</v>
      </c>
      <c r="Z92" s="11">
        <f>'OddsRatio_working_3-way'!X92^(1/3)*COS('OddsRatio_working_3-way'!Y92/3)</f>
        <v>0.52053881094457521</v>
      </c>
      <c r="AA92" s="11">
        <f>'OddsRatio_working_3-way'!X92^(1/3)*COS(('OddsRatio_working_3-way'!Y92+2*PI())/3)</f>
        <v>-0.39436126432148755</v>
      </c>
      <c r="AB92" s="11">
        <f>'OddsRatio_working_3-way'!X92^(1/3)*COS(('OddsRatio_working_3-way'!Y92+4*PI())/3)</f>
        <v>-0.12617754662308753</v>
      </c>
      <c r="AC92" s="11">
        <f>'OddsRatio_working_3-way'!X92^(1/3)*SIN('OddsRatio_working_3-way'!Y92/3)</f>
        <v>0.15483594160544575</v>
      </c>
      <c r="AD92" s="11">
        <f>'OddsRatio_working_3-way'!X92^(1/3)*SIN(('OddsRatio_working_3-way'!Y92+2*PI())/3)</f>
        <v>0.37338186313102439</v>
      </c>
      <c r="AE92" s="11">
        <f>'OddsRatio_working_3-way'!X92^(1/3)*SIN(('OddsRatio_working_3-way'!Y92+4*PI())/3)</f>
        <v>-0.52821780473647029</v>
      </c>
      <c r="AF92" s="11">
        <f>-'OddsRatio_working_3-way'!U92/(3*'OddsRatio_working_3-way'!X92^(1/3))*COS(('OddsRatio_working_3-way'!Y92)/3)</f>
        <v>0.52053881094457533</v>
      </c>
      <c r="AG92" s="11">
        <f>-'OddsRatio_working_3-way'!U92/(3*'OddsRatio_working_3-way'!X92^(1/3))*COS(('OddsRatio_working_3-way'!Y92+2*PI())/3)</f>
        <v>-0.3943612643214876</v>
      </c>
      <c r="AH92" s="11">
        <f>-'OddsRatio_working_3-way'!U92/(3*'OddsRatio_working_3-way'!X92^(1/3))*COS(('OddsRatio_working_3-way'!Y92+4*PI())/3)</f>
        <v>-0.12617754662308756</v>
      </c>
      <c r="AI92" s="11">
        <f>'OddsRatio_working_3-way'!U92/(3*'OddsRatio_working_3-way'!X92^(1/3))*SIN(('OddsRatio_working_3-way'!Y92)/3)</f>
        <v>-0.15483594160544581</v>
      </c>
      <c r="AJ92" s="11">
        <f>'OddsRatio_working_3-way'!U92/(3*'OddsRatio_working_3-way'!X92^(1/3))*SIN(('OddsRatio_working_3-way'!Y92+2*PI())/3)</f>
        <v>-0.37338186313102451</v>
      </c>
      <c r="AK92" s="11">
        <f>'OddsRatio_working_3-way'!U92/(3*'OddsRatio_working_3-way'!X92^(1/3))*SIN(('OddsRatio_working_3-way'!Y92+4*PI())/3)</f>
        <v>0.5282178047364704</v>
      </c>
      <c r="AL92" s="11">
        <f>'OddsRatio_working_3-way'!Z92+'OddsRatio_working_3-way'!AF92</f>
        <v>1.0410776218891504</v>
      </c>
      <c r="AM92" s="11">
        <f>'OddsRatio_working_3-way'!AA92+'OddsRatio_working_3-way'!AG92</f>
        <v>-0.7887225286429751</v>
      </c>
      <c r="AN92" s="11">
        <f>'OddsRatio_working_3-way'!AB92+'OddsRatio_working_3-way'!AH92</f>
        <v>-0.25235509324617511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1.0410776218891504</v>
      </c>
      <c r="AS92" s="11">
        <f>IF(('OddsRatio_working_3-way'!X92=0),IF(Q92&gt;0,-Q92^(1/3),(-Q92)^(1/3)),'OddsRatio_working_3-way'!AM92-'OddsRatio_working_3-way'!R92/3)</f>
        <v>-0.7887225286429751</v>
      </c>
      <c r="AT92" s="11">
        <f>IF(('OddsRatio_working_3-way'!X92=0),IF(Q92&gt;0,-Q92^(1/3),(-Q92)^(1/3)),'OddsRatio_working_3-way'!AN92-'OddsRatio_working_3-way'!R92/3)</f>
        <v>-0.25235509324617511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1.52</v>
      </c>
      <c r="B93" s="4">
        <f>IF('True_Odds_Calculator_3-way'!B94="","",'True_Odds_Calculator_3-way'!B94)</f>
        <v>4.33</v>
      </c>
      <c r="C93" s="4">
        <f>IF('True_Odds_Calculator_3-way'!C94="","",'True_Odds_Calculator_3-way'!C94)</f>
        <v>6.93</v>
      </c>
      <c r="D93" s="9">
        <f t="shared" si="26"/>
        <v>0.64348078709854684</v>
      </c>
      <c r="E93" s="9">
        <f t="shared" si="27"/>
        <v>0.21987503893307811</v>
      </c>
      <c r="F93" s="9">
        <f t="shared" si="28"/>
        <v>0.13664417396837517</v>
      </c>
      <c r="G93" s="9">
        <f t="shared" si="29"/>
        <v>1.0654768327361634</v>
      </c>
      <c r="H93" s="9">
        <f t="shared" si="30"/>
        <v>1.5540479530228049</v>
      </c>
      <c r="I93" s="9">
        <f t="shared" si="31"/>
        <v>4.5480378530114249</v>
      </c>
      <c r="J93" s="9">
        <f t="shared" si="32"/>
        <v>7.3182776181254487</v>
      </c>
      <c r="K93" s="11">
        <f t="shared" si="33"/>
        <v>0.65789473684210531</v>
      </c>
      <c r="L93" s="11">
        <f t="shared" si="34"/>
        <v>0.23094688221709006</v>
      </c>
      <c r="M93" s="11">
        <f t="shared" si="35"/>
        <v>0.14430014430014432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-0.22513216697001803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0.2144243666062069</v>
      </c>
      <c r="Q93" s="11">
        <f>2*'OddsRatio_working_3-way'!K93*'OddsRatio_working_3-way'!L93*'OddsRatio_working_3-way'!M93</f>
        <v>4.38495637231507E-2</v>
      </c>
      <c r="R93" s="11">
        <f t="shared" si="36"/>
        <v>0</v>
      </c>
      <c r="S93" s="11">
        <f t="shared" si="37"/>
        <v>-0.95243771466368399</v>
      </c>
      <c r="T93" s="11">
        <f t="shared" si="38"/>
        <v>-0.19477253878602946</v>
      </c>
      <c r="U93" s="11">
        <f>'OddsRatio_working_3-way'!S93-'OddsRatio_working_3-way'!R93^2/3</f>
        <v>-0.95243771466368399</v>
      </c>
      <c r="V93" s="11">
        <f>'OddsRatio_working_3-way'!S93*'OddsRatio_working_3-way'!R93/3-2*'OddsRatio_working_3-way'!R93^3/27-'OddsRatio_working_3-way'!T93</f>
        <v>0.19477253878602946</v>
      </c>
      <c r="W93" s="11">
        <f>'OddsRatio_working_3-way'!V93^2+4*'OddsRatio_working_3-way'!U93^3/27</f>
        <v>-9.0062482272378896E-2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0.17888461653921939</v>
      </c>
      <c r="Y93" s="11">
        <f>IF('OddsRatio_working_3-way'!W93&gt;=0,IF('OddsRatio_working_3-way'!V93+SQRT('OddsRatio_working_3-way'!W93)&gt;0,0,PI()),ACOS('OddsRatio_working_3-way'!V93/(2*'OddsRatio_working_3-way'!X93)))</f>
        <v>0.99511277298341616</v>
      </c>
      <c r="Z93" s="11">
        <f>'OddsRatio_working_3-way'!X93^(1/3)*COS('OddsRatio_working_3-way'!Y93/3)</f>
        <v>0.53273841636808184</v>
      </c>
      <c r="AA93" s="11">
        <f>'OddsRatio_working_3-way'!X93^(1/3)*COS(('OddsRatio_working_3-way'!Y93+2*PI())/3)</f>
        <v>-0.42527724278312057</v>
      </c>
      <c r="AB93" s="11">
        <f>'OddsRatio_working_3-way'!X93^(1/3)*COS(('OddsRatio_working_3-way'!Y93+4*PI())/3)</f>
        <v>-0.10746117358496134</v>
      </c>
      <c r="AC93" s="11">
        <f>'OddsRatio_working_3-way'!X93^(1/3)*SIN('OddsRatio_working_3-way'!Y93/3)</f>
        <v>0.18349119310434608</v>
      </c>
      <c r="AD93" s="11">
        <f>'OddsRatio_working_3-way'!X93^(1/3)*SIN(('OddsRatio_working_3-way'!Y93+2*PI())/3)</f>
        <v>0.36961940559447742</v>
      </c>
      <c r="AE93" s="11">
        <f>'OddsRatio_working_3-way'!X93^(1/3)*SIN(('OddsRatio_working_3-way'!Y93+4*PI())/3)</f>
        <v>-0.5531105986988234</v>
      </c>
      <c r="AF93" s="11">
        <f>-'OddsRatio_working_3-way'!U93/(3*'OddsRatio_working_3-way'!X93^(1/3))*COS(('OddsRatio_working_3-way'!Y93)/3)</f>
        <v>0.53273841636808172</v>
      </c>
      <c r="AG93" s="11">
        <f>-'OddsRatio_working_3-way'!U93/(3*'OddsRatio_working_3-way'!X93^(1/3))*COS(('OddsRatio_working_3-way'!Y93+2*PI())/3)</f>
        <v>-0.42527724278312051</v>
      </c>
      <c r="AH93" s="11">
        <f>-'OddsRatio_working_3-way'!U93/(3*'OddsRatio_working_3-way'!X93^(1/3))*COS(('OddsRatio_working_3-way'!Y93+4*PI())/3)</f>
        <v>-0.10746117358496132</v>
      </c>
      <c r="AI93" s="11">
        <f>'OddsRatio_working_3-way'!U93/(3*'OddsRatio_working_3-way'!X93^(1/3))*SIN(('OddsRatio_working_3-way'!Y93)/3)</f>
        <v>-0.18349119310434603</v>
      </c>
      <c r="AJ93" s="11">
        <f>'OddsRatio_working_3-way'!U93/(3*'OddsRatio_working_3-way'!X93^(1/3))*SIN(('OddsRatio_working_3-way'!Y93+2*PI())/3)</f>
        <v>-0.36961940559447737</v>
      </c>
      <c r="AK93" s="11">
        <f>'OddsRatio_working_3-way'!U93/(3*'OddsRatio_working_3-way'!X93^(1/3))*SIN(('OddsRatio_working_3-way'!Y93+4*PI())/3)</f>
        <v>0.55311059869882329</v>
      </c>
      <c r="AL93" s="11">
        <f>'OddsRatio_working_3-way'!Z93+'OddsRatio_working_3-way'!AF93</f>
        <v>1.0654768327361634</v>
      </c>
      <c r="AM93" s="11">
        <f>'OddsRatio_working_3-way'!AA93+'OddsRatio_working_3-way'!AG93</f>
        <v>-0.85055448556624103</v>
      </c>
      <c r="AN93" s="11">
        <f>'OddsRatio_working_3-way'!AB93+'OddsRatio_working_3-way'!AH93</f>
        <v>-0.21492234716992265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1.0654768327361634</v>
      </c>
      <c r="AS93" s="11">
        <f>IF(('OddsRatio_working_3-way'!X93=0),IF(Q93&gt;0,-Q93^(1/3),(-Q93)^(1/3)),'OddsRatio_working_3-way'!AM93-'OddsRatio_working_3-way'!R93/3)</f>
        <v>-0.85055448556624103</v>
      </c>
      <c r="AT93" s="11">
        <f>IF(('OddsRatio_working_3-way'!X93=0),IF(Q93&gt;0,-Q93^(1/3),(-Q93)^(1/3)),'OddsRatio_working_3-way'!AN93-'OddsRatio_working_3-way'!R93/3)</f>
        <v>-0.21492234716992265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2.97</v>
      </c>
      <c r="B94" s="4">
        <f>IF('True_Odds_Calculator_3-way'!B95="","",'True_Odds_Calculator_3-way'!B95)</f>
        <v>3.34</v>
      </c>
      <c r="C94" s="4">
        <f>IF('True_Odds_Calculator_3-way'!C95="","",'True_Odds_Calculator_3-way'!C95)</f>
        <v>2.5499999999999998</v>
      </c>
      <c r="D94" s="9">
        <f t="shared" si="26"/>
        <v>0.32730460348727347</v>
      </c>
      <c r="E94" s="9">
        <f t="shared" si="27"/>
        <v>0.29059031701289451</v>
      </c>
      <c r="F94" s="9">
        <f t="shared" si="28"/>
        <v>0.38210507949983191</v>
      </c>
      <c r="G94" s="9">
        <f t="shared" si="29"/>
        <v>1.0432781598074317</v>
      </c>
      <c r="H94" s="9">
        <f t="shared" si="30"/>
        <v>3.0552579748206408</v>
      </c>
      <c r="I94" s="9">
        <f t="shared" si="31"/>
        <v>3.4412708939493895</v>
      </c>
      <c r="J94" s="9">
        <f t="shared" si="32"/>
        <v>2.6170811477015183</v>
      </c>
      <c r="K94" s="11">
        <f t="shared" si="33"/>
        <v>0.33670033670033667</v>
      </c>
      <c r="L94" s="11">
        <f t="shared" si="34"/>
        <v>0.29940119760479045</v>
      </c>
      <c r="M94" s="11">
        <f t="shared" si="35"/>
        <v>0.39215686274509809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-0.28246893023222708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0.23166184960243902</v>
      </c>
      <c r="Q94" s="11">
        <f>2*'OddsRatio_working_3-way'!K94*'OddsRatio_working_3-way'!L94*'OddsRatio_working_3-way'!M94</f>
        <v>7.9065477680013319E-2</v>
      </c>
      <c r="R94" s="11">
        <f t="shared" si="36"/>
        <v>0</v>
      </c>
      <c r="S94" s="11">
        <f t="shared" si="37"/>
        <v>-0.8201321448414951</v>
      </c>
      <c r="T94" s="11">
        <f t="shared" si="38"/>
        <v>-0.27990858185716555</v>
      </c>
      <c r="U94" s="11">
        <f>'OddsRatio_working_3-way'!S94-'OddsRatio_working_3-way'!R94^2/3</f>
        <v>-0.8201321448414951</v>
      </c>
      <c r="V94" s="11">
        <f>'OddsRatio_working_3-way'!S94*'OddsRatio_working_3-way'!R94/3-2*'OddsRatio_working_3-way'!R94^3/27-'OddsRatio_working_3-way'!T94</f>
        <v>0.27990858185716555</v>
      </c>
      <c r="W94" s="11">
        <f>'OddsRatio_working_3-way'!V94^2+4*'OddsRatio_working_3-way'!U94^3/27</f>
        <v>-3.3748310669665937E-3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0.14293673886046246</v>
      </c>
      <c r="Y94" s="11">
        <f>IF('OddsRatio_working_3-way'!W94&gt;=0,IF('OddsRatio_working_3-way'!V94+SQRT('OddsRatio_working_3-way'!W94)&gt;0,0,PI()),ACOS('OddsRatio_working_3-way'!V94/(2*'OddsRatio_working_3-way'!X94)))</f>
        <v>0.2046385980156693</v>
      </c>
      <c r="Z94" s="11">
        <f>'OddsRatio_working_3-way'!X94^(1/3)*COS('OddsRatio_working_3-way'!Y94/3)</f>
        <v>0.52163907990371583</v>
      </c>
      <c r="AA94" s="11">
        <f>'OddsRatio_working_3-way'!X94^(1/3)*COS(('OddsRatio_working_3-way'!Y94+2*PI())/3)</f>
        <v>-0.29168276966420997</v>
      </c>
      <c r="AB94" s="11">
        <f>'OddsRatio_working_3-way'!X94^(1/3)*COS(('OddsRatio_working_3-way'!Y94+4*PI())/3)</f>
        <v>-0.22995631023950552</v>
      </c>
      <c r="AC94" s="11">
        <f>'OddsRatio_working_3-way'!X94^(1/3)*SIN('OddsRatio_working_3-way'!Y94/3)</f>
        <v>3.563778796497559E-2</v>
      </c>
      <c r="AD94" s="11">
        <f>'OddsRatio_working_3-way'!X94^(1/3)*SIN(('OddsRatio_working_3-way'!Y94+2*PI())/3)</f>
        <v>0.4339338008208708</v>
      </c>
      <c r="AE94" s="11">
        <f>'OddsRatio_working_3-way'!X94^(1/3)*SIN(('OddsRatio_working_3-way'!Y94+4*PI())/3)</f>
        <v>-0.46957158878584637</v>
      </c>
      <c r="AF94" s="11">
        <f>-'OddsRatio_working_3-way'!U94/(3*'OddsRatio_working_3-way'!X94^(1/3))*COS(('OddsRatio_working_3-way'!Y94)/3)</f>
        <v>0.52163907990371583</v>
      </c>
      <c r="AG94" s="11">
        <f>-'OddsRatio_working_3-way'!U94/(3*'OddsRatio_working_3-way'!X94^(1/3))*COS(('OddsRatio_working_3-way'!Y94+2*PI())/3)</f>
        <v>-0.29168276966420997</v>
      </c>
      <c r="AH94" s="11">
        <f>-'OddsRatio_working_3-way'!U94/(3*'OddsRatio_working_3-way'!X94^(1/3))*COS(('OddsRatio_working_3-way'!Y94+4*PI())/3)</f>
        <v>-0.22995631023950552</v>
      </c>
      <c r="AI94" s="11">
        <f>'OddsRatio_working_3-way'!U94/(3*'OddsRatio_working_3-way'!X94^(1/3))*SIN(('OddsRatio_working_3-way'!Y94)/3)</f>
        <v>-3.563778796497559E-2</v>
      </c>
      <c r="AJ94" s="11">
        <f>'OddsRatio_working_3-way'!U94/(3*'OddsRatio_working_3-way'!X94^(1/3))*SIN(('OddsRatio_working_3-way'!Y94+2*PI())/3)</f>
        <v>-0.4339338008208708</v>
      </c>
      <c r="AK94" s="11">
        <f>'OddsRatio_working_3-way'!U94/(3*'OddsRatio_working_3-way'!X94^(1/3))*SIN(('OddsRatio_working_3-way'!Y94+4*PI())/3)</f>
        <v>0.46957158878584637</v>
      </c>
      <c r="AL94" s="11">
        <f>'OddsRatio_working_3-way'!Z94+'OddsRatio_working_3-way'!AF94</f>
        <v>1.0432781598074317</v>
      </c>
      <c r="AM94" s="11">
        <f>'OddsRatio_working_3-way'!AA94+'OddsRatio_working_3-way'!AG94</f>
        <v>-0.58336553932841995</v>
      </c>
      <c r="AN94" s="11">
        <f>'OddsRatio_working_3-way'!AB94+'OddsRatio_working_3-way'!AH94</f>
        <v>-0.45991262047901105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1.0432781598074317</v>
      </c>
      <c r="AS94" s="11">
        <f>IF(('OddsRatio_working_3-way'!X94=0),IF(Q94&gt;0,-Q94^(1/3),(-Q94)^(1/3)),'OddsRatio_working_3-way'!AM94-'OddsRatio_working_3-way'!R94/3)</f>
        <v>-0.58336553932841995</v>
      </c>
      <c r="AT94" s="11">
        <f>IF(('OddsRatio_working_3-way'!X94=0),IF(Q94&gt;0,-Q94^(1/3),(-Q94)^(1/3)),'OddsRatio_working_3-way'!AN94-'OddsRatio_working_3-way'!R94/3)</f>
        <v>-0.45991262047901105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2.15</v>
      </c>
      <c r="B95" s="4">
        <f>IF('True_Odds_Calculator_3-way'!B96="","",'True_Odds_Calculator_3-way'!B96)</f>
        <v>3.12</v>
      </c>
      <c r="C95" s="4">
        <f>IF('True_Odds_Calculator_3-way'!C96="","",'True_Odds_Calculator_3-way'!C96)</f>
        <v>4.1100000000000003</v>
      </c>
      <c r="D95" s="9">
        <f t="shared" si="26"/>
        <v>0.4539971615406187</v>
      </c>
      <c r="E95" s="9">
        <f t="shared" si="27"/>
        <v>0.31084166652552975</v>
      </c>
      <c r="F95" s="9">
        <f t="shared" si="28"/>
        <v>0.23516117193385144</v>
      </c>
      <c r="G95" s="9">
        <f t="shared" si="29"/>
        <v>1.0457886461449222</v>
      </c>
      <c r="H95" s="9">
        <f t="shared" si="30"/>
        <v>2.2026569430666605</v>
      </c>
      <c r="I95" s="9">
        <f t="shared" si="31"/>
        <v>3.2170719298272354</v>
      </c>
      <c r="J95" s="9">
        <f t="shared" si="32"/>
        <v>4.2524026895107081</v>
      </c>
      <c r="K95" s="11">
        <f t="shared" si="33"/>
        <v>0.46511627906976744</v>
      </c>
      <c r="L95" s="11">
        <f t="shared" si="34"/>
        <v>0.32051282051282048</v>
      </c>
      <c r="M95" s="11">
        <f t="shared" si="35"/>
        <v>0.24330900243309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-0.27501679368934506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0.23141196116921803</v>
      </c>
      <c r="Q95" s="11">
        <f>2*'OddsRatio_working_3-way'!K95*'OddsRatio_working_3-way'!L95*'OddsRatio_working_3-way'!M95</f>
        <v>7.2542934535805015E-2</v>
      </c>
      <c r="R95" s="11">
        <f t="shared" si="36"/>
        <v>0</v>
      </c>
      <c r="S95" s="11">
        <f t="shared" si="37"/>
        <v>-0.84144665518360162</v>
      </c>
      <c r="T95" s="11">
        <f t="shared" si="38"/>
        <v>-0.26377638093529826</v>
      </c>
      <c r="U95" s="11">
        <f>'OddsRatio_working_3-way'!S95-'OddsRatio_working_3-way'!R95^2/3</f>
        <v>-0.84144665518360162</v>
      </c>
      <c r="V95" s="11">
        <f>'OddsRatio_working_3-way'!S95*'OddsRatio_working_3-way'!R95/3-2*'OddsRatio_working_3-way'!R95^3/27-'OddsRatio_working_3-way'!T95</f>
        <v>0.26377638093529826</v>
      </c>
      <c r="W95" s="11">
        <f>'OddsRatio_working_3-way'!V95^2+4*'OddsRatio_working_3-way'!U95^3/27</f>
        <v>-1.8684473690972578E-2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0.14854498715060713</v>
      </c>
      <c r="Y95" s="11">
        <f>IF('OddsRatio_working_3-way'!W95&gt;=0,IF('OddsRatio_working_3-way'!V95+SQRT('OddsRatio_working_3-way'!W95)&gt;0,0,PI()),ACOS('OddsRatio_working_3-way'!V95/(2*'OddsRatio_working_3-way'!X95)))</f>
        <v>0.47810806937418682</v>
      </c>
      <c r="Z95" s="11">
        <f>'OddsRatio_working_3-way'!X95^(1/3)*COS('OddsRatio_working_3-way'!Y95/3)</f>
        <v>0.52289432307246109</v>
      </c>
      <c r="AA95" s="11">
        <f>'OddsRatio_working_3-way'!X95^(1/3)*COS(('OddsRatio_working_3-way'!Y95+2*PI())/3)</f>
        <v>-0.33423321081660384</v>
      </c>
      <c r="AB95" s="11">
        <f>'OddsRatio_working_3-way'!X95^(1/3)*COS(('OddsRatio_working_3-way'!Y95+4*PI())/3)</f>
        <v>-0.18866111225585711</v>
      </c>
      <c r="AC95" s="11">
        <f>'OddsRatio_working_3-way'!X95^(1/3)*SIN('OddsRatio_working_3-way'!Y95/3)</f>
        <v>8.4046090290545813E-2</v>
      </c>
      <c r="AD95" s="11">
        <f>'OddsRatio_working_3-way'!X95^(1/3)*SIN(('OddsRatio_working_3-way'!Y95+2*PI())/3)</f>
        <v>0.41081672213014592</v>
      </c>
      <c r="AE95" s="11">
        <f>'OddsRatio_working_3-way'!X95^(1/3)*SIN(('OddsRatio_working_3-way'!Y95+4*PI())/3)</f>
        <v>-0.4948628124206918</v>
      </c>
      <c r="AF95" s="11">
        <f>-'OddsRatio_working_3-way'!U95/(3*'OddsRatio_working_3-way'!X95^(1/3))*COS(('OddsRatio_working_3-way'!Y95)/3)</f>
        <v>0.52289432307246109</v>
      </c>
      <c r="AG95" s="11">
        <f>-'OddsRatio_working_3-way'!U95/(3*'OddsRatio_working_3-way'!X95^(1/3))*COS(('OddsRatio_working_3-way'!Y95+2*PI())/3)</f>
        <v>-0.33423321081660384</v>
      </c>
      <c r="AH95" s="11">
        <f>-'OddsRatio_working_3-way'!U95/(3*'OddsRatio_working_3-way'!X95^(1/3))*COS(('OddsRatio_working_3-way'!Y95+4*PI())/3)</f>
        <v>-0.18866111225585711</v>
      </c>
      <c r="AI95" s="11">
        <f>'OddsRatio_working_3-way'!U95/(3*'OddsRatio_working_3-way'!X95^(1/3))*SIN(('OddsRatio_working_3-way'!Y95)/3)</f>
        <v>-8.4046090290545813E-2</v>
      </c>
      <c r="AJ95" s="11">
        <f>'OddsRatio_working_3-way'!U95/(3*'OddsRatio_working_3-way'!X95^(1/3))*SIN(('OddsRatio_working_3-way'!Y95+2*PI())/3)</f>
        <v>-0.41081672213014592</v>
      </c>
      <c r="AK95" s="11">
        <f>'OddsRatio_working_3-way'!U95/(3*'OddsRatio_working_3-way'!X95^(1/3))*SIN(('OddsRatio_working_3-way'!Y95+4*PI())/3)</f>
        <v>0.4948628124206918</v>
      </c>
      <c r="AL95" s="11">
        <f>'OddsRatio_working_3-way'!Z95+'OddsRatio_working_3-way'!AF95</f>
        <v>1.0457886461449222</v>
      </c>
      <c r="AM95" s="11">
        <f>'OddsRatio_working_3-way'!AA95+'OddsRatio_working_3-way'!AG95</f>
        <v>-0.66846642163320769</v>
      </c>
      <c r="AN95" s="11">
        <f>'OddsRatio_working_3-way'!AB95+'OddsRatio_working_3-way'!AH95</f>
        <v>-0.37732222451171421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1.0457886461449222</v>
      </c>
      <c r="AS95" s="11">
        <f>IF(('OddsRatio_working_3-way'!X95=0),IF(Q95&gt;0,-Q95^(1/3),(-Q95)^(1/3)),'OddsRatio_working_3-way'!AM95-'OddsRatio_working_3-way'!R95/3)</f>
        <v>-0.66846642163320769</v>
      </c>
      <c r="AT95" s="11">
        <f>IF(('OddsRatio_working_3-way'!X95=0),IF(Q95&gt;0,-Q95^(1/3),(-Q95)^(1/3)),'OddsRatio_working_3-way'!AN95-'OddsRatio_working_3-way'!R95/3)</f>
        <v>-0.37732222451171421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1.91</v>
      </c>
      <c r="B96" s="4">
        <f>IF('True_Odds_Calculator_3-way'!B97="","",'True_Odds_Calculator_3-way'!B97)</f>
        <v>3.57</v>
      </c>
      <c r="C96" s="4">
        <f>IF('True_Odds_Calculator_3-way'!C97="","",'True_Odds_Calculator_3-way'!C97)</f>
        <v>4.43</v>
      </c>
      <c r="D96" s="9">
        <f t="shared" si="26"/>
        <v>0.51175112380405963</v>
      </c>
      <c r="E96" s="9">
        <f t="shared" si="27"/>
        <v>0.27067444404596303</v>
      </c>
      <c r="F96" s="9">
        <f t="shared" si="28"/>
        <v>0.21757443214997749</v>
      </c>
      <c r="G96" s="9">
        <f t="shared" si="29"/>
        <v>1.0484339000579819</v>
      </c>
      <c r="H96" s="9">
        <f t="shared" si="30"/>
        <v>1.9540748490527637</v>
      </c>
      <c r="I96" s="9">
        <f t="shared" si="31"/>
        <v>3.6944751231490134</v>
      </c>
      <c r="J96" s="9">
        <f t="shared" si="32"/>
        <v>4.5961282771988774</v>
      </c>
      <c r="K96" s="11">
        <f t="shared" si="33"/>
        <v>0.52356020942408377</v>
      </c>
      <c r="L96" s="11">
        <f t="shared" si="34"/>
        <v>0.28011204481792717</v>
      </c>
      <c r="M96" s="11">
        <f t="shared" si="35"/>
        <v>0.22573363431151244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-0.26556040732627428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0.22875612845447824</v>
      </c>
      <c r="Q96" s="11">
        <f>2*'OddsRatio_working_3-way'!K96*'OddsRatio_working_3-way'!L96*'OddsRatio_working_3-way'!M96</f>
        <v>6.6210167425319322E-2</v>
      </c>
      <c r="R96" s="11">
        <f t="shared" si="36"/>
        <v>0</v>
      </c>
      <c r="S96" s="11">
        <f t="shared" si="37"/>
        <v>-0.86140901333014841</v>
      </c>
      <c r="T96" s="11">
        <f t="shared" si="38"/>
        <v>-0.24932243511726437</v>
      </c>
      <c r="U96" s="11">
        <f>'OddsRatio_working_3-way'!S96-'OddsRatio_working_3-way'!R96^2/3</f>
        <v>-0.86140901333014841</v>
      </c>
      <c r="V96" s="11">
        <f>'OddsRatio_working_3-way'!S96*'OddsRatio_working_3-way'!R96/3-2*'OddsRatio_working_3-way'!R96^3/27-'OddsRatio_working_3-way'!T96</f>
        <v>0.24932243511726437</v>
      </c>
      <c r="W96" s="11">
        <f>'OddsRatio_working_3-way'!V96^2+4*'OddsRatio_working_3-way'!U96^3/27</f>
        <v>-3.2532759450333806E-2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0.15386230540903797</v>
      </c>
      <c r="Y96" s="11">
        <f>IF('OddsRatio_working_3-way'!W96&gt;=0,IF('OddsRatio_working_3-way'!V96+SQRT('OddsRatio_working_3-way'!W96)&gt;0,0,PI()),ACOS('OddsRatio_working_3-way'!V96/(2*'OddsRatio_working_3-way'!X96)))</f>
        <v>0.62628115511458993</v>
      </c>
      <c r="Z96" s="11">
        <f>'OddsRatio_working_3-way'!X96^(1/3)*COS('OddsRatio_working_3-way'!Y96/3)</f>
        <v>0.52421695002899094</v>
      </c>
      <c r="AA96" s="11">
        <f>'OddsRatio_working_3-way'!X96^(1/3)*COS(('OddsRatio_working_3-way'!Y96+2*PI())/3)</f>
        <v>-0.35828381129809705</v>
      </c>
      <c r="AB96" s="11">
        <f>'OddsRatio_working_3-way'!X96^(1/3)*COS(('OddsRatio_working_3-way'!Y96+4*PI())/3)</f>
        <v>-0.16593313873089405</v>
      </c>
      <c r="AC96" s="11">
        <f>'OddsRatio_working_3-way'!X96^(1/3)*SIN('OddsRatio_working_3-way'!Y96/3)</f>
        <v>0.11105371258548036</v>
      </c>
      <c r="AD96" s="11">
        <f>'OddsRatio_working_3-way'!X96^(1/3)*SIN(('OddsRatio_working_3-way'!Y96+2*PI())/3)</f>
        <v>0.39845833952676368</v>
      </c>
      <c r="AE96" s="11">
        <f>'OddsRatio_working_3-way'!X96^(1/3)*SIN(('OddsRatio_working_3-way'!Y96+4*PI())/3)</f>
        <v>-0.50951205211224393</v>
      </c>
      <c r="AF96" s="11">
        <f>-'OddsRatio_working_3-way'!U96/(3*'OddsRatio_working_3-way'!X96^(1/3))*COS(('OddsRatio_working_3-way'!Y96)/3)</f>
        <v>0.52421695002899094</v>
      </c>
      <c r="AG96" s="11">
        <f>-'OddsRatio_working_3-way'!U96/(3*'OddsRatio_working_3-way'!X96^(1/3))*COS(('OddsRatio_working_3-way'!Y96+2*PI())/3)</f>
        <v>-0.35828381129809705</v>
      </c>
      <c r="AH96" s="11">
        <f>-'OddsRatio_working_3-way'!U96/(3*'OddsRatio_working_3-way'!X96^(1/3))*COS(('OddsRatio_working_3-way'!Y96+4*PI())/3)</f>
        <v>-0.16593313873089405</v>
      </c>
      <c r="AI96" s="11">
        <f>'OddsRatio_working_3-way'!U96/(3*'OddsRatio_working_3-way'!X96^(1/3))*SIN(('OddsRatio_working_3-way'!Y96)/3)</f>
        <v>-0.11105371258548036</v>
      </c>
      <c r="AJ96" s="11">
        <f>'OddsRatio_working_3-way'!U96/(3*'OddsRatio_working_3-way'!X96^(1/3))*SIN(('OddsRatio_working_3-way'!Y96+2*PI())/3)</f>
        <v>-0.39845833952676368</v>
      </c>
      <c r="AK96" s="11">
        <f>'OddsRatio_working_3-way'!U96/(3*'OddsRatio_working_3-way'!X96^(1/3))*SIN(('OddsRatio_working_3-way'!Y96+4*PI())/3)</f>
        <v>0.50951205211224393</v>
      </c>
      <c r="AL96" s="11">
        <f>'OddsRatio_working_3-way'!Z96+'OddsRatio_working_3-way'!AF96</f>
        <v>1.0484339000579819</v>
      </c>
      <c r="AM96" s="11">
        <f>'OddsRatio_working_3-way'!AA96+'OddsRatio_working_3-way'!AG96</f>
        <v>-0.71656762259619411</v>
      </c>
      <c r="AN96" s="11">
        <f>'OddsRatio_working_3-way'!AB96+'OddsRatio_working_3-way'!AH96</f>
        <v>-0.3318662774617881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1.0484339000579819</v>
      </c>
      <c r="AS96" s="11">
        <f>IF(('OddsRatio_working_3-way'!X96=0),IF(Q96&gt;0,-Q96^(1/3),(-Q96)^(1/3)),'OddsRatio_working_3-way'!AM96-'OddsRatio_working_3-way'!R96/3)</f>
        <v>-0.71656762259619411</v>
      </c>
      <c r="AT96" s="11">
        <f>IF(('OddsRatio_working_3-way'!X96=0),IF(Q96&gt;0,-Q96^(1/3),(-Q96)^(1/3)),'OddsRatio_working_3-way'!AN96-'OddsRatio_working_3-way'!R96/3)</f>
        <v>-0.3318662774617881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2.2799999999999998</v>
      </c>
      <c r="B97" s="4">
        <f>IF('True_Odds_Calculator_3-way'!B98="","",'True_Odds_Calculator_3-way'!B98)</f>
        <v>3.37</v>
      </c>
      <c r="C97" s="4">
        <f>IF('True_Odds_Calculator_3-way'!C98="","",'True_Odds_Calculator_3-way'!C98)</f>
        <v>3.42</v>
      </c>
      <c r="D97" s="9">
        <f t="shared" si="26"/>
        <v>0.4282403062839254</v>
      </c>
      <c r="E97" s="9">
        <f t="shared" si="27"/>
        <v>0.28801092307415738</v>
      </c>
      <c r="F97" s="9">
        <f t="shared" si="28"/>
        <v>0.28374877064191734</v>
      </c>
      <c r="G97" s="9">
        <f t="shared" si="29"/>
        <v>1.0430761751312767</v>
      </c>
      <c r="H97" s="9">
        <f t="shared" si="30"/>
        <v>2.335137504168034</v>
      </c>
      <c r="I97" s="9">
        <f t="shared" si="31"/>
        <v>3.4720905350611262</v>
      </c>
      <c r="J97" s="9">
        <f t="shared" si="32"/>
        <v>3.5242443438176894</v>
      </c>
      <c r="K97" s="11">
        <f t="shared" si="33"/>
        <v>0.43859649122807021</v>
      </c>
      <c r="L97" s="11">
        <f t="shared" si="34"/>
        <v>0.29673590504451036</v>
      </c>
      <c r="M97" s="11">
        <f t="shared" si="35"/>
        <v>0.29239766081871343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-0.27937196836643652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0.23099247763673156</v>
      </c>
      <c r="Q97" s="11">
        <f>2*'OddsRatio_working_3-way'!K97*'OddsRatio_working_3-way'!L97*'OddsRatio_working_3-way'!M97</f>
        <v>7.6109547820998866E-2</v>
      </c>
      <c r="R97" s="11">
        <f t="shared" si="36"/>
        <v>0</v>
      </c>
      <c r="S97" s="11">
        <f t="shared" si="37"/>
        <v>-0.82682768420685537</v>
      </c>
      <c r="T97" s="11">
        <f t="shared" si="38"/>
        <v>-0.27243086794295068</v>
      </c>
      <c r="U97" s="11">
        <f>'OddsRatio_working_3-way'!S97-'OddsRatio_working_3-way'!R97^2/3</f>
        <v>-0.82682768420685537</v>
      </c>
      <c r="V97" s="11">
        <f>'OddsRatio_working_3-way'!S97*'OddsRatio_working_3-way'!R97/3-2*'OddsRatio_working_3-way'!R97^3/27-'OddsRatio_working_3-way'!T97</f>
        <v>0.27243086794295068</v>
      </c>
      <c r="W97" s="11">
        <f>'OddsRatio_working_3-way'!V97^2+4*'OddsRatio_working_3-way'!U97^3/27</f>
        <v>-9.523022393077854E-3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0.14469070478198254</v>
      </c>
      <c r="Y97" s="11">
        <f>IF('OddsRatio_working_3-way'!W97&gt;=0,IF('OddsRatio_working_3-way'!V97+SQRT('OddsRatio_working_3-way'!W97)&gt;0,0,PI()),ACOS('OddsRatio_working_3-way'!V97/(2*'OddsRatio_working_3-way'!X97)))</f>
        <v>0.34396520866064328</v>
      </c>
      <c r="Z97" s="11">
        <f>'OddsRatio_working_3-way'!X97^(1/3)*COS('OddsRatio_working_3-way'!Y97/3)</f>
        <v>0.52153808756563835</v>
      </c>
      <c r="AA97" s="11">
        <f>'OddsRatio_working_3-way'!X97^(1/3)*COS(('OddsRatio_working_3-way'!Y97+2*PI())/3)</f>
        <v>-0.31278287334281452</v>
      </c>
      <c r="AB97" s="11">
        <f>'OddsRatio_working_3-way'!X97^(1/3)*COS(('OddsRatio_working_3-way'!Y97+4*PI())/3)</f>
        <v>-0.20875521422282403</v>
      </c>
      <c r="AC97" s="11">
        <f>'OddsRatio_working_3-way'!X97^(1/3)*SIN('OddsRatio_working_3-way'!Y97/3)</f>
        <v>6.0060396996093335E-2</v>
      </c>
      <c r="AD97" s="11">
        <f>'OddsRatio_working_3-way'!X97^(1/3)*SIN(('OddsRatio_working_3-way'!Y97+2*PI())/3)</f>
        <v>0.42163503437494937</v>
      </c>
      <c r="AE97" s="11">
        <f>'OddsRatio_working_3-way'!X97^(1/3)*SIN(('OddsRatio_working_3-way'!Y97+4*PI())/3)</f>
        <v>-0.48169543137104248</v>
      </c>
      <c r="AF97" s="11">
        <f>-'OddsRatio_working_3-way'!U97/(3*'OddsRatio_working_3-way'!X97^(1/3))*COS(('OddsRatio_working_3-way'!Y97)/3)</f>
        <v>0.52153808756563824</v>
      </c>
      <c r="AG97" s="11">
        <f>-'OddsRatio_working_3-way'!U97/(3*'OddsRatio_working_3-way'!X97^(1/3))*COS(('OddsRatio_working_3-way'!Y97+2*PI())/3)</f>
        <v>-0.31278287334281446</v>
      </c>
      <c r="AH97" s="11">
        <f>-'OddsRatio_working_3-way'!U97/(3*'OddsRatio_working_3-way'!X97^(1/3))*COS(('OddsRatio_working_3-way'!Y97+4*PI())/3)</f>
        <v>-0.20875521422282398</v>
      </c>
      <c r="AI97" s="11">
        <f>'OddsRatio_working_3-way'!U97/(3*'OddsRatio_working_3-way'!X97^(1/3))*SIN(('OddsRatio_working_3-way'!Y97)/3)</f>
        <v>-6.0060396996093321E-2</v>
      </c>
      <c r="AJ97" s="11">
        <f>'OddsRatio_working_3-way'!U97/(3*'OddsRatio_working_3-way'!X97^(1/3))*SIN(('OddsRatio_working_3-way'!Y97+2*PI())/3)</f>
        <v>-0.42163503437494926</v>
      </c>
      <c r="AK97" s="11">
        <f>'OddsRatio_working_3-way'!U97/(3*'OddsRatio_working_3-way'!X97^(1/3))*SIN(('OddsRatio_working_3-way'!Y97+4*PI())/3)</f>
        <v>0.48169543137104237</v>
      </c>
      <c r="AL97" s="11">
        <f>'OddsRatio_working_3-way'!Z97+'OddsRatio_working_3-way'!AF97</f>
        <v>1.0430761751312767</v>
      </c>
      <c r="AM97" s="11">
        <f>'OddsRatio_working_3-way'!AA97+'OddsRatio_working_3-way'!AG97</f>
        <v>-0.62556574668562903</v>
      </c>
      <c r="AN97" s="11">
        <f>'OddsRatio_working_3-way'!AB97+'OddsRatio_working_3-way'!AH97</f>
        <v>-0.41751042844564801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1.0430761751312767</v>
      </c>
      <c r="AS97" s="11">
        <f>IF(('OddsRatio_working_3-way'!X97=0),IF(Q97&gt;0,-Q97^(1/3),(-Q97)^(1/3)),'OddsRatio_working_3-way'!AM97-'OddsRatio_working_3-way'!R97/3)</f>
        <v>-0.62556574668562903</v>
      </c>
      <c r="AT97" s="11">
        <f>IF(('OddsRatio_working_3-way'!X97=0),IF(Q97&gt;0,-Q97^(1/3),(-Q97)^(1/3)),'OddsRatio_working_3-way'!AN97-'OddsRatio_working_3-way'!R97/3)</f>
        <v>-0.41751042844564801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2.0699999999999998</v>
      </c>
      <c r="B98" s="4">
        <f>IF('True_Odds_Calculator_3-way'!B99="","",'True_Odds_Calculator_3-way'!B99)</f>
        <v>3.79</v>
      </c>
      <c r="C98" s="4">
        <f>IF('True_Odds_Calculator_3-way'!C99="","",'True_Odds_Calculator_3-way'!C99)</f>
        <v>3.54</v>
      </c>
      <c r="D98" s="9">
        <f t="shared" si="26"/>
        <v>0.47165998737703435</v>
      </c>
      <c r="E98" s="9">
        <f t="shared" si="27"/>
        <v>0.25504864546248601</v>
      </c>
      <c r="F98" s="9">
        <f t="shared" si="28"/>
        <v>0.27329136716047953</v>
      </c>
      <c r="G98" s="9">
        <f t="shared" si="29"/>
        <v>1.0468891276482832</v>
      </c>
      <c r="H98" s="9">
        <f t="shared" si="30"/>
        <v>2.1201713665836626</v>
      </c>
      <c r="I98" s="9">
        <f t="shared" si="31"/>
        <v>3.9208206661387095</v>
      </c>
      <c r="J98" s="9">
        <f t="shared" si="32"/>
        <v>3.6590983842266396</v>
      </c>
      <c r="K98" s="11">
        <f t="shared" si="33"/>
        <v>0.48309178743961356</v>
      </c>
      <c r="L98" s="11">
        <f t="shared" si="34"/>
        <v>0.26385224274406333</v>
      </c>
      <c r="M98" s="11">
        <f t="shared" si="35"/>
        <v>0.2824858757062147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-0.27302906393053628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0.23044492938699276</v>
      </c>
      <c r="Q98" s="11">
        <f>2*'OddsRatio_working_3-way'!K98*'OddsRatio_working_3-way'!L98*'OddsRatio_working_3-way'!M98</f>
        <v>7.201404043343522E-2</v>
      </c>
      <c r="R98" s="11">
        <f t="shared" si="36"/>
        <v>0</v>
      </c>
      <c r="S98" s="11">
        <f t="shared" si="37"/>
        <v>-0.84403076386630504</v>
      </c>
      <c r="T98" s="11">
        <f t="shared" si="38"/>
        <v>-0.26375961370822026</v>
      </c>
      <c r="U98" s="11">
        <f>'OddsRatio_working_3-way'!S98-'OddsRatio_working_3-way'!R98^2/3</f>
        <v>-0.84403076386630504</v>
      </c>
      <c r="V98" s="11">
        <f>'OddsRatio_working_3-way'!S98*'OddsRatio_working_3-way'!R98/3-2*'OddsRatio_working_3-way'!R98^3/27-'OddsRatio_working_3-way'!T98</f>
        <v>0.26375961370822026</v>
      </c>
      <c r="W98" s="11">
        <f>'OddsRatio_working_3-way'!V98^2+4*'OddsRatio_working_3-way'!U98^3/27</f>
        <v>-1.9508988994973081E-2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0.1492297916122001</v>
      </c>
      <c r="Y98" s="11">
        <f>IF('OddsRatio_working_3-way'!W98&gt;=0,IF('OddsRatio_working_3-way'!V98+SQRT('OddsRatio_working_3-way'!W98)&gt;0,0,PI()),ACOS('OddsRatio_working_3-way'!V98/(2*'OddsRatio_working_3-way'!X98)))</f>
        <v>0.48700920929130764</v>
      </c>
      <c r="Z98" s="11">
        <f>'OddsRatio_working_3-way'!X98^(1/3)*COS('OddsRatio_working_3-way'!Y98/3)</f>
        <v>0.52344456382414162</v>
      </c>
      <c r="AA98" s="11">
        <f>'OddsRatio_working_3-way'!X98^(1/3)*COS(('OddsRatio_working_3-way'!Y98+2*PI())/3)</f>
        <v>-0.33596534501423464</v>
      </c>
      <c r="AB98" s="11">
        <f>'OddsRatio_working_3-way'!X98^(1/3)*COS(('OddsRatio_working_3-way'!Y98+4*PI())/3)</f>
        <v>-0.18747921880990695</v>
      </c>
      <c r="AC98" s="11">
        <f>'OddsRatio_working_3-way'!X98^(1/3)*SIN('OddsRatio_working_3-way'!Y98/3)</f>
        <v>8.5728504934993344E-2</v>
      </c>
      <c r="AD98" s="11">
        <f>'OddsRatio_working_3-way'!X98^(1/3)*SIN(('OddsRatio_working_3-way'!Y98+2*PI())/3)</f>
        <v>0.41045203727707502</v>
      </c>
      <c r="AE98" s="11">
        <f>'OddsRatio_working_3-way'!X98^(1/3)*SIN(('OddsRatio_working_3-way'!Y98+4*PI())/3)</f>
        <v>-0.49618054221206837</v>
      </c>
      <c r="AF98" s="11">
        <f>-'OddsRatio_working_3-way'!U98/(3*'OddsRatio_working_3-way'!X98^(1/3))*COS(('OddsRatio_working_3-way'!Y98)/3)</f>
        <v>0.52344456382414151</v>
      </c>
      <c r="AG98" s="11">
        <f>-'OddsRatio_working_3-way'!U98/(3*'OddsRatio_working_3-way'!X98^(1/3))*COS(('OddsRatio_working_3-way'!Y98+2*PI())/3)</f>
        <v>-0.33596534501423453</v>
      </c>
      <c r="AH98" s="11">
        <f>-'OddsRatio_working_3-way'!U98/(3*'OddsRatio_working_3-way'!X98^(1/3))*COS(('OddsRatio_working_3-way'!Y98+4*PI())/3)</f>
        <v>-0.18747921880990689</v>
      </c>
      <c r="AI98" s="11">
        <f>'OddsRatio_working_3-way'!U98/(3*'OddsRatio_working_3-way'!X98^(1/3))*SIN(('OddsRatio_working_3-way'!Y98)/3)</f>
        <v>-8.572850493499333E-2</v>
      </c>
      <c r="AJ98" s="11">
        <f>'OddsRatio_working_3-way'!U98/(3*'OddsRatio_working_3-way'!X98^(1/3))*SIN(('OddsRatio_working_3-way'!Y98+2*PI())/3)</f>
        <v>-0.41045203727707497</v>
      </c>
      <c r="AK98" s="11">
        <f>'OddsRatio_working_3-way'!U98/(3*'OddsRatio_working_3-way'!X98^(1/3))*SIN(('OddsRatio_working_3-way'!Y98+4*PI())/3)</f>
        <v>0.49618054221206825</v>
      </c>
      <c r="AL98" s="11">
        <f>'OddsRatio_working_3-way'!Z98+'OddsRatio_working_3-way'!AF98</f>
        <v>1.0468891276482832</v>
      </c>
      <c r="AM98" s="11">
        <f>'OddsRatio_working_3-way'!AA98+'OddsRatio_working_3-way'!AG98</f>
        <v>-0.67193069002846917</v>
      </c>
      <c r="AN98" s="11">
        <f>'OddsRatio_working_3-way'!AB98+'OddsRatio_working_3-way'!AH98</f>
        <v>-0.37495843761981384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1.0468891276482832</v>
      </c>
      <c r="AS98" s="11">
        <f>IF(('OddsRatio_working_3-way'!X98=0),IF(Q98&gt;0,-Q98^(1/3),(-Q98)^(1/3)),'OddsRatio_working_3-way'!AM98-'OddsRatio_working_3-way'!R98/3)</f>
        <v>-0.67193069002846917</v>
      </c>
      <c r="AT98" s="11">
        <f>IF(('OddsRatio_working_3-way'!X98=0),IF(Q98&gt;0,-Q98^(1/3),(-Q98)^(1/3)),'OddsRatio_working_3-way'!AN98-'OddsRatio_working_3-way'!R98/3)</f>
        <v>-0.37495843761981384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1.69</v>
      </c>
      <c r="B99" s="4">
        <f>IF('True_Odds_Calculator_3-way'!B100="","",'True_Odds_Calculator_3-way'!B100)</f>
        <v>3.91</v>
      </c>
      <c r="C99" s="4">
        <f>IF('True_Odds_Calculator_3-way'!C100="","",'True_Odds_Calculator_3-way'!C100)</f>
        <v>5.46</v>
      </c>
      <c r="D99" s="9">
        <f t="shared" si="26"/>
        <v>0.57885077566760357</v>
      </c>
      <c r="E99" s="9">
        <f t="shared" si="27"/>
        <v>0.24579631439647498</v>
      </c>
      <c r="F99" s="9">
        <f t="shared" si="28"/>
        <v>0.17535290993592129</v>
      </c>
      <c r="G99" s="9">
        <f t="shared" si="29"/>
        <v>1.0544361696340256</v>
      </c>
      <c r="H99" s="9">
        <f t="shared" si="30"/>
        <v>1.7275609570474777</v>
      </c>
      <c r="I99" s="9">
        <f t="shared" si="31"/>
        <v>4.0684092536350143</v>
      </c>
      <c r="J99" s="9">
        <f t="shared" si="32"/>
        <v>5.7027853165677556</v>
      </c>
      <c r="K99" s="11">
        <f t="shared" si="33"/>
        <v>0.59171597633136097</v>
      </c>
      <c r="L99" s="11">
        <f t="shared" si="34"/>
        <v>0.25575447570332482</v>
      </c>
      <c r="M99" s="11">
        <f t="shared" si="35"/>
        <v>0.18315018315018314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-0.24821089109289585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0.22339782324043589</v>
      </c>
      <c r="Q99" s="11">
        <f>2*'OddsRatio_working_3-way'!K99*'OddsRatio_working_3-way'!L99*'OddsRatio_working_3-way'!M99</f>
        <v>5.5433703037329002E-2</v>
      </c>
      <c r="R99" s="11">
        <f t="shared" si="36"/>
        <v>0</v>
      </c>
      <c r="S99" s="11">
        <f t="shared" si="37"/>
        <v>-0.90003231629681646</v>
      </c>
      <c r="T99" s="11">
        <f t="shared" si="38"/>
        <v>-0.22333308096695195</v>
      </c>
      <c r="U99" s="11">
        <f>'OddsRatio_working_3-way'!S99-'OddsRatio_working_3-way'!R99^2/3</f>
        <v>-0.90003231629681646</v>
      </c>
      <c r="V99" s="11">
        <f>'OddsRatio_working_3-way'!S99*'OddsRatio_working_3-way'!R99/3-2*'OddsRatio_working_3-way'!R99^3/27-'OddsRatio_working_3-way'!T99</f>
        <v>0.22333308096695195</v>
      </c>
      <c r="W99" s="11">
        <f>'OddsRatio_working_3-way'!V99^2+4*'OddsRatio_working_3-way'!U99^3/27</f>
        <v>-5.8133969230405029E-2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0.16432561751336594</v>
      </c>
      <c r="Y99" s="11">
        <f>IF('OddsRatio_working_3-way'!W99&gt;=0,IF('OddsRatio_working_3-way'!V99+SQRT('OddsRatio_working_3-way'!W99)&gt;0,0,PI()),ACOS('OddsRatio_working_3-way'!V99/(2*'OddsRatio_working_3-way'!X99)))</f>
        <v>0.82365499381018736</v>
      </c>
      <c r="Z99" s="11">
        <f>'OddsRatio_working_3-way'!X99^(1/3)*COS('OddsRatio_working_3-way'!Y99/3)</f>
        <v>0.52721808481701282</v>
      </c>
      <c r="AA99" s="11">
        <f>'OddsRatio_working_3-way'!X99^(1/3)*COS(('OddsRatio_working_3-way'!Y99+2*PI())/3)</f>
        <v>-0.39221268681882221</v>
      </c>
      <c r="AB99" s="11">
        <f>'OddsRatio_working_3-way'!X99^(1/3)*COS(('OddsRatio_working_3-way'!Y99+4*PI())/3)</f>
        <v>-0.1350053979981907</v>
      </c>
      <c r="AC99" s="11">
        <f>'OddsRatio_working_3-way'!X99^(1/3)*SIN('OddsRatio_working_3-way'!Y99/3)</f>
        <v>0.14849869743812547</v>
      </c>
      <c r="AD99" s="11">
        <f>'OddsRatio_working_3-way'!X99^(1/3)*SIN(('OddsRatio_working_3-way'!Y99+2*PI())/3)</f>
        <v>0.38233490606704917</v>
      </c>
      <c r="AE99" s="11">
        <f>'OddsRatio_working_3-way'!X99^(1/3)*SIN(('OddsRatio_working_3-way'!Y99+4*PI())/3)</f>
        <v>-0.53083360350517461</v>
      </c>
      <c r="AF99" s="11">
        <f>-'OddsRatio_working_3-way'!U99/(3*'OddsRatio_working_3-way'!X99^(1/3))*COS(('OddsRatio_working_3-way'!Y99)/3)</f>
        <v>0.52721808481701282</v>
      </c>
      <c r="AG99" s="11">
        <f>-'OddsRatio_working_3-way'!U99/(3*'OddsRatio_working_3-way'!X99^(1/3))*COS(('OddsRatio_working_3-way'!Y99+2*PI())/3)</f>
        <v>-0.39221268681882221</v>
      </c>
      <c r="AH99" s="11">
        <f>-'OddsRatio_working_3-way'!U99/(3*'OddsRatio_working_3-way'!X99^(1/3))*COS(('OddsRatio_working_3-way'!Y99+4*PI())/3)</f>
        <v>-0.1350053979981907</v>
      </c>
      <c r="AI99" s="11">
        <f>'OddsRatio_working_3-way'!U99/(3*'OddsRatio_working_3-way'!X99^(1/3))*SIN(('OddsRatio_working_3-way'!Y99)/3)</f>
        <v>-0.14849869743812547</v>
      </c>
      <c r="AJ99" s="11">
        <f>'OddsRatio_working_3-way'!U99/(3*'OddsRatio_working_3-way'!X99^(1/3))*SIN(('OddsRatio_working_3-way'!Y99+2*PI())/3)</f>
        <v>-0.38233490606704917</v>
      </c>
      <c r="AK99" s="11">
        <f>'OddsRatio_working_3-way'!U99/(3*'OddsRatio_working_3-way'!X99^(1/3))*SIN(('OddsRatio_working_3-way'!Y99+4*PI())/3)</f>
        <v>0.53083360350517461</v>
      </c>
      <c r="AL99" s="11">
        <f>'OddsRatio_working_3-way'!Z99+'OddsRatio_working_3-way'!AF99</f>
        <v>1.0544361696340256</v>
      </c>
      <c r="AM99" s="11">
        <f>'OddsRatio_working_3-way'!AA99+'OddsRatio_working_3-way'!AG99</f>
        <v>-0.78442537363764442</v>
      </c>
      <c r="AN99" s="11">
        <f>'OddsRatio_working_3-way'!AB99+'OddsRatio_working_3-way'!AH99</f>
        <v>-0.27001079599638139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1.0544361696340256</v>
      </c>
      <c r="AS99" s="11">
        <f>IF(('OddsRatio_working_3-way'!X99=0),IF(Q99&gt;0,-Q99^(1/3),(-Q99)^(1/3)),'OddsRatio_working_3-way'!AM99-'OddsRatio_working_3-way'!R99/3)</f>
        <v>-0.78442537363764442</v>
      </c>
      <c r="AT99" s="11">
        <f>IF(('OddsRatio_working_3-way'!X99=0),IF(Q99&gt;0,-Q99^(1/3),(-Q99)^(1/3)),'OddsRatio_working_3-way'!AN99-'OddsRatio_working_3-way'!R99/3)</f>
        <v>-0.27001079599638139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2.6</v>
      </c>
      <c r="B100" s="4">
        <f>IF('True_Odds_Calculator_3-way'!B101="","",'True_Odds_Calculator_3-way'!B101)</f>
        <v>3.33</v>
      </c>
      <c r="C100" s="4">
        <f>IF('True_Odds_Calculator_3-way'!C101="","",'True_Odds_Calculator_3-way'!C101)</f>
        <v>2.92</v>
      </c>
      <c r="D100" s="9">
        <f t="shared" si="26"/>
        <v>0.3749552459823004</v>
      </c>
      <c r="E100" s="9">
        <f t="shared" si="27"/>
        <v>0.29175385378576113</v>
      </c>
      <c r="F100" s="9">
        <f t="shared" si="28"/>
        <v>0.33329090023193847</v>
      </c>
      <c r="G100" s="9">
        <f t="shared" si="29"/>
        <v>1.0418655971531674</v>
      </c>
      <c r="H100" s="9">
        <f t="shared" si="30"/>
        <v>2.6669849554450682</v>
      </c>
      <c r="I100" s="9">
        <f t="shared" si="31"/>
        <v>3.4275468413668797</v>
      </c>
      <c r="J100" s="9">
        <f t="shared" si="32"/>
        <v>3.0003819465340817</v>
      </c>
      <c r="K100" s="11">
        <f t="shared" si="33"/>
        <v>0.38461538461538458</v>
      </c>
      <c r="L100" s="11">
        <f t="shared" si="34"/>
        <v>0.3003003003003003</v>
      </c>
      <c r="M100" s="11">
        <f t="shared" si="35"/>
        <v>0.34246575342465752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-0.28312400915140645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0.23139577934098482</v>
      </c>
      <c r="Q100" s="11">
        <f>2*'OddsRatio_working_3-way'!K100*'OddsRatio_working_3-way'!L100*'OddsRatio_working_3-way'!M100</f>
        <v>7.9109668150764034E-2</v>
      </c>
      <c r="R100" s="11">
        <f t="shared" si="36"/>
        <v>0</v>
      </c>
      <c r="S100" s="11">
        <f t="shared" si="37"/>
        <v>-0.81729479613733891</v>
      </c>
      <c r="T100" s="11">
        <f t="shared" si="38"/>
        <v>-0.27941702432045773</v>
      </c>
      <c r="U100" s="11">
        <f>'OddsRatio_working_3-way'!S100-'OddsRatio_working_3-way'!R100^2/3</f>
        <v>-0.81729479613733891</v>
      </c>
      <c r="V100" s="11">
        <f>'OddsRatio_working_3-way'!S100*'OddsRatio_working_3-way'!R100/3-2*'OddsRatio_working_3-way'!R100^3/27-'OddsRatio_working_3-way'!T100</f>
        <v>0.27941702432045773</v>
      </c>
      <c r="W100" s="11">
        <f>'OddsRatio_working_3-way'!V100^2+4*'OddsRatio_working_3-way'!U100^3/27</f>
        <v>-2.8045036407808727E-3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0.14219561976453435</v>
      </c>
      <c r="Y100" s="11">
        <f>IF('OddsRatio_working_3-way'!W100&gt;=0,IF('OddsRatio_working_3-way'!V100+SQRT('OddsRatio_working_3-way'!W100)&gt;0,0,PI()),ACOS('OddsRatio_working_3-way'!V100/(2*'OddsRatio_working_3-way'!X100)))</f>
        <v>0.18730709451786964</v>
      </c>
      <c r="Z100" s="11">
        <f>'OddsRatio_working_3-way'!X100^(1/3)*COS('OddsRatio_working_3-way'!Y100/3)</f>
        <v>0.5209327985765837</v>
      </c>
      <c r="AA100" s="11">
        <f>'OddsRatio_working_3-way'!X100^(1/3)*COS(('OddsRatio_working_3-way'!Y100+2*PI())/3)</f>
        <v>-0.28867036283441583</v>
      </c>
      <c r="AB100" s="11">
        <f>'OddsRatio_working_3-way'!X100^(1/3)*COS(('OddsRatio_working_3-way'!Y100+4*PI())/3)</f>
        <v>-0.23226243574216807</v>
      </c>
      <c r="AC100" s="11">
        <f>'OddsRatio_working_3-way'!X100^(1/3)*SIN('OddsRatio_working_3-way'!Y100/3)</f>
        <v>3.2567131891138031E-2</v>
      </c>
      <c r="AD100" s="11">
        <f>'OddsRatio_working_3-way'!X100^(1/3)*SIN(('OddsRatio_working_3-way'!Y100+2*PI())/3)</f>
        <v>0.43485747128627456</v>
      </c>
      <c r="AE100" s="11">
        <f>'OddsRatio_working_3-way'!X100^(1/3)*SIN(('OddsRatio_working_3-way'!Y100+4*PI())/3)</f>
        <v>-0.46742460317741258</v>
      </c>
      <c r="AF100" s="11">
        <f>-'OddsRatio_working_3-way'!U100/(3*'OddsRatio_working_3-way'!X100^(1/3))*COS(('OddsRatio_working_3-way'!Y100)/3)</f>
        <v>0.52093279857658359</v>
      </c>
      <c r="AG100" s="11">
        <f>-'OddsRatio_working_3-way'!U100/(3*'OddsRatio_working_3-way'!X100^(1/3))*COS(('OddsRatio_working_3-way'!Y100+2*PI())/3)</f>
        <v>-0.28867036283441577</v>
      </c>
      <c r="AH100" s="11">
        <f>-'OddsRatio_working_3-way'!U100/(3*'OddsRatio_working_3-way'!X100^(1/3))*COS(('OddsRatio_working_3-way'!Y100+4*PI())/3)</f>
        <v>-0.23226243574216804</v>
      </c>
      <c r="AI100" s="11">
        <f>'OddsRatio_working_3-way'!U100/(3*'OddsRatio_working_3-way'!X100^(1/3))*SIN(('OddsRatio_working_3-way'!Y100)/3)</f>
        <v>-3.2567131891138024E-2</v>
      </c>
      <c r="AJ100" s="11">
        <f>'OddsRatio_working_3-way'!U100/(3*'OddsRatio_working_3-way'!X100^(1/3))*SIN(('OddsRatio_working_3-way'!Y100+2*PI())/3)</f>
        <v>-0.4348574712862745</v>
      </c>
      <c r="AK100" s="11">
        <f>'OddsRatio_working_3-way'!U100/(3*'OddsRatio_working_3-way'!X100^(1/3))*SIN(('OddsRatio_working_3-way'!Y100+4*PI())/3)</f>
        <v>0.46742460317741247</v>
      </c>
      <c r="AL100" s="11">
        <f>'OddsRatio_working_3-way'!Z100+'OddsRatio_working_3-way'!AF100</f>
        <v>1.0418655971531674</v>
      </c>
      <c r="AM100" s="11">
        <f>'OddsRatio_working_3-way'!AA100+'OddsRatio_working_3-way'!AG100</f>
        <v>-0.57734072566883166</v>
      </c>
      <c r="AN100" s="11">
        <f>'OddsRatio_working_3-way'!AB100+'OddsRatio_working_3-way'!AH100</f>
        <v>-0.46452487148433608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1.0418655971531674</v>
      </c>
      <c r="AS100" s="11">
        <f>IF(('OddsRatio_working_3-way'!X100=0),IF(Q100&gt;0,-Q100^(1/3),(-Q100)^(1/3)),'OddsRatio_working_3-way'!AM100-'OddsRatio_working_3-way'!R100/3)</f>
        <v>-0.57734072566883166</v>
      </c>
      <c r="AT100" s="11">
        <f>IF(('OddsRatio_working_3-way'!X100=0),IF(Q100&gt;0,-Q100^(1/3),(-Q100)^(1/3)),'OddsRatio_working_3-way'!AN100-'OddsRatio_working_3-way'!R100/3)</f>
        <v>-0.46452487148433608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2.66</v>
      </c>
      <c r="B101" s="4">
        <f>IF('True_Odds_Calculator_3-way'!B102="","",'True_Odds_Calculator_3-way'!B102)</f>
        <v>3.4</v>
      </c>
      <c r="C101" s="4">
        <f>IF('True_Odds_Calculator_3-way'!C102="","",'True_Odds_Calculator_3-way'!C102)</f>
        <v>2.8</v>
      </c>
      <c r="D101" s="9">
        <f t="shared" si="26"/>
        <v>0.36642881393969262</v>
      </c>
      <c r="E101" s="9">
        <f t="shared" si="27"/>
        <v>0.28572887866070901</v>
      </c>
      <c r="F101" s="9">
        <f t="shared" si="28"/>
        <v>0.34784230739959843</v>
      </c>
      <c r="G101" s="9">
        <f t="shared" si="29"/>
        <v>1.041592185640106</v>
      </c>
      <c r="H101" s="9">
        <f t="shared" si="30"/>
        <v>2.7290430281625762</v>
      </c>
      <c r="I101" s="9">
        <f t="shared" si="31"/>
        <v>3.4998212455362547</v>
      </c>
      <c r="J101" s="9">
        <f t="shared" si="32"/>
        <v>2.8748659341521905</v>
      </c>
      <c r="K101" s="11">
        <f t="shared" si="33"/>
        <v>0.37593984962406013</v>
      </c>
      <c r="L101" s="11">
        <f t="shared" si="34"/>
        <v>0.29411764705882354</v>
      </c>
      <c r="M101" s="11">
        <f t="shared" si="35"/>
        <v>0.35714285714285715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-0.28318695899412405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0.23140835281481018</v>
      </c>
      <c r="Q101" s="11">
        <f>2*'OddsRatio_working_3-way'!K101*'OddsRatio_working_3-way'!L101*'OddsRatio_working_3-way'!M101</f>
        <v>7.8978960005054652E-2</v>
      </c>
      <c r="R101" s="11">
        <f t="shared" si="36"/>
        <v>0</v>
      </c>
      <c r="S101" s="11">
        <f t="shared" si="37"/>
        <v>-0.81715751896474775</v>
      </c>
      <c r="T101" s="11">
        <f t="shared" si="38"/>
        <v>-0.27889335118250774</v>
      </c>
      <c r="U101" s="11">
        <f>'OddsRatio_working_3-way'!S101-'OddsRatio_working_3-way'!R101^2/3</f>
        <v>-0.81715751896474775</v>
      </c>
      <c r="V101" s="11">
        <f>'OddsRatio_working_3-way'!S101*'OddsRatio_working_3-way'!R101/3-2*'OddsRatio_working_3-way'!R101^3/27-'OddsRatio_working_3-way'!T101</f>
        <v>0.27889335118250774</v>
      </c>
      <c r="W101" s="11">
        <f>'OddsRatio_working_3-way'!V101^2+4*'OddsRatio_working_3-way'!U101^3/27</f>
        <v>-3.0561283472943512E-3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0.14215979537223591</v>
      </c>
      <c r="Y101" s="11">
        <f>IF('OddsRatio_working_3-way'!W101&gt;=0,IF('OddsRatio_working_3-way'!V101+SQRT('OddsRatio_working_3-way'!W101)&gt;0,0,PI()),ACOS('OddsRatio_working_3-way'!V101/(2*'OddsRatio_working_3-way'!X101)))</f>
        <v>0.19568350813225521</v>
      </c>
      <c r="Z101" s="11">
        <f>'OddsRatio_working_3-way'!X101^(1/3)*COS('OddsRatio_working_3-way'!Y101/3)</f>
        <v>0.52079609282005312</v>
      </c>
      <c r="AA101" s="11">
        <f>'OddsRatio_working_3-way'!X101^(1/3)*COS(('OddsRatio_working_3-way'!Y101+2*PI())/3)</f>
        <v>-0.28985907182856813</v>
      </c>
      <c r="AB101" s="11">
        <f>'OddsRatio_working_3-way'!X101^(1/3)*COS(('OddsRatio_working_3-way'!Y101+4*PI())/3)</f>
        <v>-0.23093702099148486</v>
      </c>
      <c r="AC101" s="11">
        <f>'OddsRatio_working_3-way'!X101^(1/3)*SIN('OddsRatio_working_3-way'!Y101/3)</f>
        <v>3.4018661911994839E-2</v>
      </c>
      <c r="AD101" s="11">
        <f>'OddsRatio_working_3-way'!X101^(1/3)*SIN(('OddsRatio_working_3-way'!Y101+2*PI())/3)</f>
        <v>0.43401331561784706</v>
      </c>
      <c r="AE101" s="11">
        <f>'OddsRatio_working_3-way'!X101^(1/3)*SIN(('OddsRatio_working_3-way'!Y101+4*PI())/3)</f>
        <v>-0.46803197752984194</v>
      </c>
      <c r="AF101" s="11">
        <f>-'OddsRatio_working_3-way'!U101/(3*'OddsRatio_working_3-way'!X101^(1/3))*COS(('OddsRatio_working_3-way'!Y101)/3)</f>
        <v>0.52079609282005301</v>
      </c>
      <c r="AG101" s="11">
        <f>-'OddsRatio_working_3-way'!U101/(3*'OddsRatio_working_3-way'!X101^(1/3))*COS(('OddsRatio_working_3-way'!Y101+2*PI())/3)</f>
        <v>-0.28985907182856807</v>
      </c>
      <c r="AH101" s="11">
        <f>-'OddsRatio_working_3-way'!U101/(3*'OddsRatio_working_3-way'!X101^(1/3))*COS(('OddsRatio_working_3-way'!Y101+4*PI())/3)</f>
        <v>-0.2309370209914848</v>
      </c>
      <c r="AI101" s="11">
        <f>'OddsRatio_working_3-way'!U101/(3*'OddsRatio_working_3-way'!X101^(1/3))*SIN(('OddsRatio_working_3-way'!Y101)/3)</f>
        <v>-3.4018661911994832E-2</v>
      </c>
      <c r="AJ101" s="11">
        <f>'OddsRatio_working_3-way'!U101/(3*'OddsRatio_working_3-way'!X101^(1/3))*SIN(('OddsRatio_working_3-way'!Y101+2*PI())/3)</f>
        <v>-0.43401331561784701</v>
      </c>
      <c r="AK101" s="11">
        <f>'OddsRatio_working_3-way'!U101/(3*'OddsRatio_working_3-way'!X101^(1/3))*SIN(('OddsRatio_working_3-way'!Y101+4*PI())/3)</f>
        <v>0.46803197752984183</v>
      </c>
      <c r="AL101" s="11">
        <f>'OddsRatio_working_3-way'!Z101+'OddsRatio_working_3-way'!AF101</f>
        <v>1.041592185640106</v>
      </c>
      <c r="AM101" s="11">
        <f>'OddsRatio_working_3-way'!AA101+'OddsRatio_working_3-way'!AG101</f>
        <v>-0.57971814365713614</v>
      </c>
      <c r="AN101" s="11">
        <f>'OddsRatio_working_3-way'!AB101+'OddsRatio_working_3-way'!AH101</f>
        <v>-0.46187404198296966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1.041592185640106</v>
      </c>
      <c r="AS101" s="11">
        <f>IF(('OddsRatio_working_3-way'!X101=0),IF(Q101&gt;0,-Q101^(1/3),(-Q101)^(1/3)),'OddsRatio_working_3-way'!AM101-'OddsRatio_working_3-way'!R101/3)</f>
        <v>-0.57971814365713614</v>
      </c>
      <c r="AT101" s="11">
        <f>IF(('OddsRatio_working_3-way'!X101=0),IF(Q101&gt;0,-Q101^(1/3),(-Q101)^(1/3)),'OddsRatio_working_3-way'!AN101-'OddsRatio_working_3-way'!R101/3)</f>
        <v>-0.46187404198296966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3.91</v>
      </c>
      <c r="C102" s="4">
        <f>IF('True_Odds_Calculator_3-way'!C103="","",'True_Odds_Calculator_3-way'!C103)</f>
        <v>6.85</v>
      </c>
      <c r="D102" s="9">
        <f t="shared" si="26"/>
        <v>0.61570326325345937</v>
      </c>
      <c r="E102" s="9">
        <f t="shared" si="27"/>
        <v>0.24518943448528335</v>
      </c>
      <c r="F102" s="9">
        <f t="shared" si="28"/>
        <v>0.13910730226125725</v>
      </c>
      <c r="G102" s="9">
        <f t="shared" si="29"/>
        <v>1.0578966202379689</v>
      </c>
      <c r="H102" s="9">
        <f t="shared" si="30"/>
        <v>1.6241590059404016</v>
      </c>
      <c r="I102" s="9">
        <f t="shared" si="31"/>
        <v>4.0784791648924887</v>
      </c>
      <c r="J102" s="9">
        <f t="shared" si="32"/>
        <v>7.1886952283921168</v>
      </c>
      <c r="K102" s="11">
        <f t="shared" si="33"/>
        <v>0.62893081761006286</v>
      </c>
      <c r="L102" s="11">
        <f t="shared" si="34"/>
        <v>0.25575447570332482</v>
      </c>
      <c r="M102" s="11">
        <f t="shared" si="35"/>
        <v>0.14598540145985403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-0.23585028941008801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0.21955693410697216</v>
      </c>
      <c r="Q102" s="11">
        <f>2*'OddsRatio_working_3-way'!K102*'OddsRatio_working_3-way'!L102*'OddsRatio_working_3-way'!M102</f>
        <v>4.6964050076357684E-2</v>
      </c>
      <c r="R102" s="11">
        <f t="shared" si="36"/>
        <v>0</v>
      </c>
      <c r="S102" s="11">
        <f t="shared" si="37"/>
        <v>-0.93091653462088597</v>
      </c>
      <c r="T102" s="11">
        <f t="shared" si="38"/>
        <v>-0.19912653146970824</v>
      </c>
      <c r="U102" s="11">
        <f>'OddsRatio_working_3-way'!S102-'OddsRatio_working_3-way'!R102^2/3</f>
        <v>-0.93091653462088597</v>
      </c>
      <c r="V102" s="11">
        <f>'OddsRatio_working_3-way'!S102*'OddsRatio_working_3-way'!R102/3-2*'OddsRatio_working_3-way'!R102^3/27-'OddsRatio_working_3-way'!T102</f>
        <v>0.19912653146970824</v>
      </c>
      <c r="W102" s="11">
        <f>'OddsRatio_working_3-way'!V102^2+4*'OddsRatio_working_3-way'!U102^3/27</f>
        <v>-7.9865287701935017E-2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0.17285591054191041</v>
      </c>
      <c r="Y102" s="11">
        <f>IF('OddsRatio_working_3-way'!W102&gt;=0,IF('OddsRatio_working_3-way'!V102+SQRT('OddsRatio_working_3-way'!W102)&gt;0,0,PI()),ACOS('OddsRatio_working_3-way'!V102/(2*'OddsRatio_working_3-way'!X102)))</f>
        <v>0.95698169350552809</v>
      </c>
      <c r="Z102" s="11">
        <f>'OddsRatio_working_3-way'!X102^(1/3)*COS('OddsRatio_working_3-way'!Y102/3)</f>
        <v>0.52894831011898458</v>
      </c>
      <c r="AA102" s="11">
        <f>'OddsRatio_working_3-way'!X102^(1/3)*COS(('OddsRatio_working_3-way'!Y102+2*PI())/3)</f>
        <v>-0.41576657909957587</v>
      </c>
      <c r="AB102" s="11">
        <f>'OddsRatio_working_3-way'!X102^(1/3)*COS(('OddsRatio_working_3-way'!Y102+4*PI())/3)</f>
        <v>-0.11318173101940907</v>
      </c>
      <c r="AC102" s="11">
        <f>'OddsRatio_working_3-way'!X102^(1/3)*SIN('OddsRatio_working_3-way'!Y102/3)</f>
        <v>0.17469744349178654</v>
      </c>
      <c r="AD102" s="11">
        <f>'OddsRatio_working_3-way'!X102^(1/3)*SIN(('OddsRatio_working_3-way'!Y102+2*PI())/3)</f>
        <v>0.37073395210599686</v>
      </c>
      <c r="AE102" s="11">
        <f>'OddsRatio_working_3-way'!X102^(1/3)*SIN(('OddsRatio_working_3-way'!Y102+4*PI())/3)</f>
        <v>-0.54543139559778331</v>
      </c>
      <c r="AF102" s="11">
        <f>-'OddsRatio_working_3-way'!U102/(3*'OddsRatio_working_3-way'!X102^(1/3))*COS(('OddsRatio_working_3-way'!Y102)/3)</f>
        <v>0.52894831011898436</v>
      </c>
      <c r="AG102" s="11">
        <f>-'OddsRatio_working_3-way'!U102/(3*'OddsRatio_working_3-way'!X102^(1/3))*COS(('OddsRatio_working_3-way'!Y102+2*PI())/3)</f>
        <v>-0.41576657909957571</v>
      </c>
      <c r="AH102" s="11">
        <f>-'OddsRatio_working_3-way'!U102/(3*'OddsRatio_working_3-way'!X102^(1/3))*COS(('OddsRatio_working_3-way'!Y102+4*PI())/3)</f>
        <v>-0.11318173101940902</v>
      </c>
      <c r="AI102" s="11">
        <f>'OddsRatio_working_3-way'!U102/(3*'OddsRatio_working_3-way'!X102^(1/3))*SIN(('OddsRatio_working_3-way'!Y102)/3)</f>
        <v>-0.17469744349178645</v>
      </c>
      <c r="AJ102" s="11">
        <f>'OddsRatio_working_3-way'!U102/(3*'OddsRatio_working_3-way'!X102^(1/3))*SIN(('OddsRatio_working_3-way'!Y102+2*PI())/3)</f>
        <v>-0.37073395210599669</v>
      </c>
      <c r="AK102" s="11">
        <f>'OddsRatio_working_3-way'!U102/(3*'OddsRatio_working_3-way'!X102^(1/3))*SIN(('OddsRatio_working_3-way'!Y102+4*PI())/3)</f>
        <v>0.54543139559778309</v>
      </c>
      <c r="AL102" s="11">
        <f>'OddsRatio_working_3-way'!Z102+'OddsRatio_working_3-way'!AF102</f>
        <v>1.0578966202379689</v>
      </c>
      <c r="AM102" s="11">
        <f>'OddsRatio_working_3-way'!AA102+'OddsRatio_working_3-way'!AG102</f>
        <v>-0.83153315819915163</v>
      </c>
      <c r="AN102" s="11">
        <f>'OddsRatio_working_3-way'!AB102+'OddsRatio_working_3-way'!AH102</f>
        <v>-0.22636346203881808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1.0578966202379689</v>
      </c>
      <c r="AS102" s="11">
        <f>IF(('OddsRatio_working_3-way'!X102=0),IF(Q102&gt;0,-Q102^(1/3),(-Q102)^(1/3)),'OddsRatio_working_3-way'!AM102-'OddsRatio_working_3-way'!R102/3)</f>
        <v>-0.83153315819915163</v>
      </c>
      <c r="AT102" s="11">
        <f>IF(('OddsRatio_working_3-way'!X102=0),IF(Q102&gt;0,-Q102^(1/3),(-Q102)^(1/3)),'OddsRatio_working_3-way'!AN102-'OddsRatio_working_3-way'!R102/3)</f>
        <v>-0.22636346203881808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5.16</v>
      </c>
      <c r="B103" s="4">
        <f>IF('True_Odds_Calculator_3-way'!B104="","",'True_Odds_Calculator_3-way'!B104)</f>
        <v>4.08</v>
      </c>
      <c r="C103" s="4">
        <f>IF('True_Odds_Calculator_3-way'!C104="","",'True_Odds_Calculator_3-way'!C104)</f>
        <v>1.69</v>
      </c>
      <c r="D103" s="9">
        <f t="shared" si="26"/>
        <v>0.18567054551897424</v>
      </c>
      <c r="E103" s="9">
        <f t="shared" si="27"/>
        <v>0.23544696664973916</v>
      </c>
      <c r="F103" s="9">
        <f t="shared" si="28"/>
        <v>0.57888248783128649</v>
      </c>
      <c r="G103" s="9">
        <f t="shared" si="29"/>
        <v>1.0542990120734066</v>
      </c>
      <c r="H103" s="9">
        <f t="shared" si="30"/>
        <v>5.3858838902253723</v>
      </c>
      <c r="I103" s="9">
        <f t="shared" si="31"/>
        <v>4.2472409571860918</v>
      </c>
      <c r="J103" s="9">
        <f t="shared" si="32"/>
        <v>1.7274663183306505</v>
      </c>
      <c r="K103" s="11">
        <f t="shared" si="33"/>
        <v>0.19379844961240308</v>
      </c>
      <c r="L103" s="11">
        <f t="shared" si="34"/>
        <v>0.24509803921568626</v>
      </c>
      <c r="M103" s="11">
        <f t="shared" si="35"/>
        <v>0.59171597633136097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-0.24848293521344134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0.22288283232195683</v>
      </c>
      <c r="Q103" s="11">
        <f>2*'OddsRatio_working_3-way'!K103*'OddsRatio_working_3-way'!L103*'OddsRatio_working_3-way'!M103</f>
        <v>5.6212568050934879E-2</v>
      </c>
      <c r="R103" s="11">
        <f t="shared" si="36"/>
        <v>0</v>
      </c>
      <c r="S103" s="11">
        <f t="shared" si="37"/>
        <v>-0.89697440240918525</v>
      </c>
      <c r="T103" s="11">
        <f t="shared" si="38"/>
        <v>-0.22622305231000886</v>
      </c>
      <c r="U103" s="11">
        <f>'OddsRatio_working_3-way'!S103-'OddsRatio_working_3-way'!R103^2/3</f>
        <v>-0.89697440240918525</v>
      </c>
      <c r="V103" s="11">
        <f>'OddsRatio_working_3-way'!S103*'OddsRatio_working_3-way'!R103/3-2*'OddsRatio_working_3-way'!R103^3/27-'OddsRatio_working_3-way'!T103</f>
        <v>0.22622305231000886</v>
      </c>
      <c r="W103" s="11">
        <f>'OddsRatio_working_3-way'!V103^2+4*'OddsRatio_working_3-way'!U103^3/27</f>
        <v>-5.5737573063895804E-2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0.16348887000370455</v>
      </c>
      <c r="Y103" s="11">
        <f>IF('OddsRatio_working_3-way'!W103&gt;=0,IF('OddsRatio_working_3-way'!V103+SQRT('OddsRatio_working_3-way'!W103)&gt;0,0,PI()),ACOS('OddsRatio_working_3-way'!V103/(2*'OddsRatio_working_3-way'!X103)))</f>
        <v>0.80673339114379405</v>
      </c>
      <c r="Z103" s="11">
        <f>'OddsRatio_working_3-way'!X103^(1/3)*COS('OddsRatio_working_3-way'!Y103/3)</f>
        <v>0.5271495060367033</v>
      </c>
      <c r="AA103" s="11">
        <f>'OddsRatio_working_3-way'!X103^(1/3)*COS(('OddsRatio_working_3-way'!Y103+2*PI())/3)</f>
        <v>-0.38938671316618961</v>
      </c>
      <c r="AB103" s="11">
        <f>'OddsRatio_working_3-way'!X103^(1/3)*COS(('OddsRatio_working_3-way'!Y103+4*PI())/3)</f>
        <v>-0.13776279287051371</v>
      </c>
      <c r="AC103" s="11">
        <f>'OddsRatio_working_3-way'!X103^(1/3)*SIN('OddsRatio_working_3-way'!Y103/3)</f>
        <v>0.14527513811725745</v>
      </c>
      <c r="AD103" s="11">
        <f>'OddsRatio_working_3-way'!X103^(1/3)*SIN(('OddsRatio_working_3-way'!Y103+2*PI())/3)</f>
        <v>0.38388729476157457</v>
      </c>
      <c r="AE103" s="11">
        <f>'OddsRatio_working_3-way'!X103^(1/3)*SIN(('OddsRatio_working_3-way'!Y103+4*PI())/3)</f>
        <v>-0.52916243287883202</v>
      </c>
      <c r="AF103" s="11">
        <f>-'OddsRatio_working_3-way'!U103/(3*'OddsRatio_working_3-way'!X103^(1/3))*COS(('OddsRatio_working_3-way'!Y103)/3)</f>
        <v>0.52714950603670319</v>
      </c>
      <c r="AG103" s="11">
        <f>-'OddsRatio_working_3-way'!U103/(3*'OddsRatio_working_3-way'!X103^(1/3))*COS(('OddsRatio_working_3-way'!Y103+2*PI())/3)</f>
        <v>-0.38938671316618956</v>
      </c>
      <c r="AH103" s="11">
        <f>-'OddsRatio_working_3-way'!U103/(3*'OddsRatio_working_3-way'!X103^(1/3))*COS(('OddsRatio_working_3-way'!Y103+4*PI())/3)</f>
        <v>-0.13776279287051368</v>
      </c>
      <c r="AI103" s="11">
        <f>'OddsRatio_working_3-way'!U103/(3*'OddsRatio_working_3-way'!X103^(1/3))*SIN(('OddsRatio_working_3-way'!Y103)/3)</f>
        <v>-0.1452751381172574</v>
      </c>
      <c r="AJ103" s="11">
        <f>'OddsRatio_working_3-way'!U103/(3*'OddsRatio_working_3-way'!X103^(1/3))*SIN(('OddsRatio_working_3-way'!Y103+2*PI())/3)</f>
        <v>-0.38388729476157446</v>
      </c>
      <c r="AK103" s="11">
        <f>'OddsRatio_working_3-way'!U103/(3*'OddsRatio_working_3-way'!X103^(1/3))*SIN(('OddsRatio_working_3-way'!Y103+4*PI())/3)</f>
        <v>0.52916243287883191</v>
      </c>
      <c r="AL103" s="11">
        <f>'OddsRatio_working_3-way'!Z103+'OddsRatio_working_3-way'!AF103</f>
        <v>1.0542990120734066</v>
      </c>
      <c r="AM103" s="11">
        <f>'OddsRatio_working_3-way'!AA103+'OddsRatio_working_3-way'!AG103</f>
        <v>-0.77877342633237912</v>
      </c>
      <c r="AN103" s="11">
        <f>'OddsRatio_working_3-way'!AB103+'OddsRatio_working_3-way'!AH103</f>
        <v>-0.27552558574102737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1.0542990120734066</v>
      </c>
      <c r="AS103" s="11">
        <f>IF(('OddsRatio_working_3-way'!X103=0),IF(Q103&gt;0,-Q103^(1/3),(-Q103)^(1/3)),'OddsRatio_working_3-way'!AM103-'OddsRatio_working_3-way'!R103/3)</f>
        <v>-0.77877342633237912</v>
      </c>
      <c r="AT103" s="11">
        <f>IF(('OddsRatio_working_3-way'!X103=0),IF(Q103&gt;0,-Q103^(1/3),(-Q103)^(1/3)),'OddsRatio_working_3-way'!AN103-'OddsRatio_working_3-way'!R103/3)</f>
        <v>-0.27552558574102737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2.41</v>
      </c>
      <c r="B104" s="4">
        <f>IF('True_Odds_Calculator_3-way'!B105="","",'True_Odds_Calculator_3-way'!B105)</f>
        <v>3.25</v>
      </c>
      <c r="C104" s="4">
        <f>IF('True_Odds_Calculator_3-way'!C105="","",'True_Odds_Calculator_3-way'!C105)</f>
        <v>3.29</v>
      </c>
      <c r="D104" s="9">
        <f t="shared" si="26"/>
        <v>0.40524132050717304</v>
      </c>
      <c r="E104" s="9">
        <f t="shared" si="27"/>
        <v>0.29922029355389645</v>
      </c>
      <c r="F104" s="9">
        <f t="shared" si="28"/>
        <v>0.29553838593893045</v>
      </c>
      <c r="G104" s="9">
        <f t="shared" si="29"/>
        <v>1.0408974725949818</v>
      </c>
      <c r="H104" s="9">
        <f t="shared" si="30"/>
        <v>2.4676654363589248</v>
      </c>
      <c r="I104" s="9">
        <f t="shared" si="31"/>
        <v>3.3420193133387093</v>
      </c>
      <c r="J104" s="9">
        <f t="shared" si="32"/>
        <v>3.3836552122425081</v>
      </c>
      <c r="K104" s="11">
        <f t="shared" si="33"/>
        <v>0.41493775933609955</v>
      </c>
      <c r="L104" s="11">
        <f t="shared" si="34"/>
        <v>0.30769230769230771</v>
      </c>
      <c r="M104" s="11">
        <f t="shared" si="35"/>
        <v>0.303951367781155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-0.28192968856869272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0.23089826215102102</v>
      </c>
      <c r="Q104" s="11">
        <f>2*'OddsRatio_working_3-way'!K104*'OddsRatio_working_3-way'!L104*'OddsRatio_working_3-way'!M104</f>
        <v>7.7612861227233959E-2</v>
      </c>
      <c r="R104" s="11">
        <f t="shared" si="36"/>
        <v>0</v>
      </c>
      <c r="S104" s="11">
        <f t="shared" si="37"/>
        <v>-0.81899236410060527</v>
      </c>
      <c r="T104" s="11">
        <f t="shared" si="38"/>
        <v>-0.27529155095818664</v>
      </c>
      <c r="U104" s="11">
        <f>'OddsRatio_working_3-way'!S104-'OddsRatio_working_3-way'!R104^2/3</f>
        <v>-0.81899236410060527</v>
      </c>
      <c r="V104" s="11">
        <f>'OddsRatio_working_3-way'!S104*'OddsRatio_working_3-way'!R104/3-2*'OddsRatio_working_3-way'!R104^3/27-'OddsRatio_working_3-way'!T104</f>
        <v>0.27529155095818664</v>
      </c>
      <c r="W104" s="11">
        <f>'OddsRatio_working_3-way'!V104^2+4*'OddsRatio_working_3-way'!U104^3/27</f>
        <v>-5.597953608475828E-3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0.142638872364303</v>
      </c>
      <c r="Y104" s="11">
        <f>IF('OddsRatio_working_3-way'!W104&gt;=0,IF('OddsRatio_working_3-way'!V104+SQRT('OddsRatio_working_3-way'!W104)&gt;0,0,PI()),ACOS('OddsRatio_working_3-way'!V104/(2*'OddsRatio_working_3-way'!X104)))</f>
        <v>0.26537263375450482</v>
      </c>
      <c r="Z104" s="11">
        <f>'OddsRatio_working_3-way'!X104^(1/3)*COS('OddsRatio_working_3-way'!Y104/3)</f>
        <v>0.52044873629749089</v>
      </c>
      <c r="AA104" s="11">
        <f>'OddsRatio_working_3-way'!X104^(1/3)*COS(('OddsRatio_working_3-way'!Y104+2*PI())/3)</f>
        <v>-0.30019843086333459</v>
      </c>
      <c r="AB104" s="11">
        <f>'OddsRatio_working_3-way'!X104^(1/3)*COS(('OddsRatio_working_3-way'!Y104+4*PI())/3)</f>
        <v>-0.22025030543415636</v>
      </c>
      <c r="AC104" s="11">
        <f>'OddsRatio_working_3-way'!X104^(1/3)*SIN('OddsRatio_working_3-way'!Y104/3)</f>
        <v>4.6158071737742161E-2</v>
      </c>
      <c r="AD104" s="11">
        <f>'OddsRatio_working_3-way'!X104^(1/3)*SIN(('OddsRatio_working_3-way'!Y104+2*PI())/3)</f>
        <v>0.42764279113226433</v>
      </c>
      <c r="AE104" s="11">
        <f>'OddsRatio_working_3-way'!X104^(1/3)*SIN(('OddsRatio_working_3-way'!Y104+4*PI())/3)</f>
        <v>-0.47380086287000639</v>
      </c>
      <c r="AF104" s="11">
        <f>-'OddsRatio_working_3-way'!U104/(3*'OddsRatio_working_3-way'!X104^(1/3))*COS(('OddsRatio_working_3-way'!Y104)/3)</f>
        <v>0.52044873629749089</v>
      </c>
      <c r="AG104" s="11">
        <f>-'OddsRatio_working_3-way'!U104/(3*'OddsRatio_working_3-way'!X104^(1/3))*COS(('OddsRatio_working_3-way'!Y104+2*PI())/3)</f>
        <v>-0.30019843086333459</v>
      </c>
      <c r="AH104" s="11">
        <f>-'OddsRatio_working_3-way'!U104/(3*'OddsRatio_working_3-way'!X104^(1/3))*COS(('OddsRatio_working_3-way'!Y104+4*PI())/3)</f>
        <v>-0.22025030543415636</v>
      </c>
      <c r="AI104" s="11">
        <f>'OddsRatio_working_3-way'!U104/(3*'OddsRatio_working_3-way'!X104^(1/3))*SIN(('OddsRatio_working_3-way'!Y104)/3)</f>
        <v>-4.6158071737742161E-2</v>
      </c>
      <c r="AJ104" s="11">
        <f>'OddsRatio_working_3-way'!U104/(3*'OddsRatio_working_3-way'!X104^(1/3))*SIN(('OddsRatio_working_3-way'!Y104+2*PI())/3)</f>
        <v>-0.42764279113226433</v>
      </c>
      <c r="AK104" s="11">
        <f>'OddsRatio_working_3-way'!U104/(3*'OddsRatio_working_3-way'!X104^(1/3))*SIN(('OddsRatio_working_3-way'!Y104+4*PI())/3)</f>
        <v>0.47380086287000639</v>
      </c>
      <c r="AL104" s="11">
        <f>'OddsRatio_working_3-way'!Z104+'OddsRatio_working_3-way'!AF104</f>
        <v>1.0408974725949818</v>
      </c>
      <c r="AM104" s="11">
        <f>'OddsRatio_working_3-way'!AA104+'OddsRatio_working_3-way'!AG104</f>
        <v>-0.60039686172666917</v>
      </c>
      <c r="AN104" s="11">
        <f>'OddsRatio_working_3-way'!AB104+'OddsRatio_working_3-way'!AH104</f>
        <v>-0.44050061086831271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1.0408974725949818</v>
      </c>
      <c r="AS104" s="11">
        <f>IF(('OddsRatio_working_3-way'!X104=0),IF(Q104&gt;0,-Q104^(1/3),(-Q104)^(1/3)),'OddsRatio_working_3-way'!AM104-'OddsRatio_working_3-way'!R104/3)</f>
        <v>-0.60039686172666917</v>
      </c>
      <c r="AT104" s="11">
        <f>IF(('OddsRatio_working_3-way'!X104=0),IF(Q104&gt;0,-Q104^(1/3),(-Q104)^(1/3)),'OddsRatio_working_3-way'!AN104-'OddsRatio_working_3-way'!R104/3)</f>
        <v>-0.44050061086831271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1.1499999999999999</v>
      </c>
      <c r="B105" s="4">
        <f>IF('True_Odds_Calculator_3-way'!B106="","",'True_Odds_Calculator_3-way'!B106)</f>
        <v>8.5299999999999994</v>
      </c>
      <c r="C105" s="4">
        <f>IF('True_Odds_Calculator_3-way'!C106="","",'True_Odds_Calculator_3-way'!C106)</f>
        <v>20</v>
      </c>
      <c r="D105" s="9">
        <f t="shared" si="26"/>
        <v>0.85279780955334705</v>
      </c>
      <c r="E105" s="9">
        <f t="shared" si="27"/>
        <v>0.10346540007203538</v>
      </c>
      <c r="F105" s="9">
        <f t="shared" si="28"/>
        <v>4.3736790374617758E-2</v>
      </c>
      <c r="G105" s="9">
        <f t="shared" si="29"/>
        <v>1.1507392787805153</v>
      </c>
      <c r="H105" s="9">
        <f t="shared" si="30"/>
        <v>1.172610891817077</v>
      </c>
      <c r="I105" s="9">
        <f t="shared" si="31"/>
        <v>9.6650667692172778</v>
      </c>
      <c r="J105" s="9">
        <f t="shared" si="32"/>
        <v>22.864046296829791</v>
      </c>
      <c r="K105" s="11">
        <f t="shared" si="33"/>
        <v>0.86956521739130443</v>
      </c>
      <c r="L105" s="11">
        <f t="shared" si="34"/>
        <v>0.1172332942555686</v>
      </c>
      <c r="M105" s="11">
        <f t="shared" si="35"/>
        <v>0.05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-0.10938630919007075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0.13599062133645959</v>
      </c>
      <c r="Q105" s="11">
        <f>2*'OddsRatio_working_3-way'!K105*'OddsRatio_working_3-way'!L105*'OddsRatio_working_3-way'!M105</f>
        <v>1.0194199500484228E-2</v>
      </c>
      <c r="R105" s="11">
        <f t="shared" si="36"/>
        <v>0</v>
      </c>
      <c r="S105" s="11">
        <f t="shared" si="37"/>
        <v>-1.2432142773933519</v>
      </c>
      <c r="T105" s="11">
        <f t="shared" si="38"/>
        <v>-9.3194473567717553E-2</v>
      </c>
      <c r="U105" s="11">
        <f>'OddsRatio_working_3-way'!S105-'OddsRatio_working_3-way'!R105^2/3</f>
        <v>-1.2432142773933519</v>
      </c>
      <c r="V105" s="11">
        <f>'OddsRatio_working_3-way'!S105*'OddsRatio_working_3-way'!R105/3-2*'OddsRatio_working_3-way'!R105^3/27-'OddsRatio_working_3-way'!T105</f>
        <v>9.3194473567717553E-2</v>
      </c>
      <c r="W105" s="11">
        <f>'OddsRatio_working_3-way'!V105^2+4*'OddsRatio_working_3-way'!U105^3/27</f>
        <v>-0.27597986942133901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0.26677006921921687</v>
      </c>
      <c r="Y105" s="11">
        <f>IF('OddsRatio_working_3-way'!W105&gt;=0,IF('OddsRatio_working_3-way'!V105+SQRT('OddsRatio_working_3-way'!W105)&gt;0,0,PI()),ACOS('OddsRatio_working_3-way'!V105/(2*'OddsRatio_working_3-way'!X105)))</f>
        <v>1.3952237838733907</v>
      </c>
      <c r="Z105" s="11">
        <f>'OddsRatio_working_3-way'!X105^(1/3)*COS('OddsRatio_working_3-way'!Y105/3)</f>
        <v>0.57536963939025765</v>
      </c>
      <c r="AA105" s="11">
        <f>'OddsRatio_working_3-way'!X105^(1/3)*COS(('OddsRatio_working_3-way'!Y105+2*PI())/3)</f>
        <v>-0.53771662347073179</v>
      </c>
      <c r="AB105" s="11">
        <f>'OddsRatio_working_3-way'!X105^(1/3)*COS(('OddsRatio_working_3-way'!Y105+4*PI())/3)</f>
        <v>-3.7653015919526057E-2</v>
      </c>
      <c r="AC105" s="11">
        <f>'OddsRatio_working_3-way'!X105^(1/3)*SIN('OddsRatio_working_3-way'!Y105/3)</f>
        <v>0.28871185843162406</v>
      </c>
      <c r="AD105" s="11">
        <f>'OddsRatio_working_3-way'!X105^(1/3)*SIN(('OddsRatio_working_3-way'!Y105+2*PI())/3)</f>
        <v>0.35392879506244274</v>
      </c>
      <c r="AE105" s="11">
        <f>'OddsRatio_working_3-way'!X105^(1/3)*SIN(('OddsRatio_working_3-way'!Y105+4*PI())/3)</f>
        <v>-0.64264065349406685</v>
      </c>
      <c r="AF105" s="11">
        <f>-'OddsRatio_working_3-way'!U105/(3*'OddsRatio_working_3-way'!X105^(1/3))*COS(('OddsRatio_working_3-way'!Y105)/3)</f>
        <v>0.57536963939025765</v>
      </c>
      <c r="AG105" s="11">
        <f>-'OddsRatio_working_3-way'!U105/(3*'OddsRatio_working_3-way'!X105^(1/3))*COS(('OddsRatio_working_3-way'!Y105+2*PI())/3)</f>
        <v>-0.53771662347073168</v>
      </c>
      <c r="AH105" s="11">
        <f>-'OddsRatio_working_3-way'!U105/(3*'OddsRatio_working_3-way'!X105^(1/3))*COS(('OddsRatio_working_3-way'!Y105+4*PI())/3)</f>
        <v>-3.7653015919526051E-2</v>
      </c>
      <c r="AI105" s="11">
        <f>'OddsRatio_working_3-way'!U105/(3*'OddsRatio_working_3-way'!X105^(1/3))*SIN(('OddsRatio_working_3-way'!Y105)/3)</f>
        <v>-0.288711858431624</v>
      </c>
      <c r="AJ105" s="11">
        <f>'OddsRatio_working_3-way'!U105/(3*'OddsRatio_working_3-way'!X105^(1/3))*SIN(('OddsRatio_working_3-way'!Y105+2*PI())/3)</f>
        <v>-0.35392879506244268</v>
      </c>
      <c r="AK105" s="11">
        <f>'OddsRatio_working_3-way'!U105/(3*'OddsRatio_working_3-way'!X105^(1/3))*SIN(('OddsRatio_working_3-way'!Y105+4*PI())/3)</f>
        <v>0.64264065349406674</v>
      </c>
      <c r="AL105" s="11">
        <f>'OddsRatio_working_3-way'!Z105+'OddsRatio_working_3-way'!AF105</f>
        <v>1.1507392787805153</v>
      </c>
      <c r="AM105" s="11">
        <f>'OddsRatio_working_3-way'!AA105+'OddsRatio_working_3-way'!AG105</f>
        <v>-1.0754332469414636</v>
      </c>
      <c r="AN105" s="11">
        <f>'OddsRatio_working_3-way'!AB105+'OddsRatio_working_3-way'!AH105</f>
        <v>-7.5306031839052101E-2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1.1507392787805153</v>
      </c>
      <c r="AS105" s="11">
        <f>IF(('OddsRatio_working_3-way'!X105=0),IF(Q105&gt;0,-Q105^(1/3),(-Q105)^(1/3)),'OddsRatio_working_3-way'!AM105-'OddsRatio_working_3-way'!R105/3)</f>
        <v>-1.0754332469414636</v>
      </c>
      <c r="AT105" s="11">
        <f>IF(('OddsRatio_working_3-way'!X105=0),IF(Q105&gt;0,-Q105^(1/3),(-Q105)^(1/3)),'OddsRatio_working_3-way'!AN105-'OddsRatio_working_3-way'!R105/3)</f>
        <v>-7.5306031839052101E-2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1.69</v>
      </c>
      <c r="B106" s="4">
        <f>IF('True_Odds_Calculator_3-way'!B107="","",'True_Odds_Calculator_3-way'!B107)</f>
        <v>3.8</v>
      </c>
      <c r="C106" s="4">
        <f>IF('True_Odds_Calculator_3-way'!C107="","",'True_Odds_Calculator_3-way'!C107)</f>
        <v>5.64</v>
      </c>
      <c r="D106" s="9">
        <f t="shared" si="26"/>
        <v>0.57818532773409004</v>
      </c>
      <c r="E106" s="9">
        <f t="shared" si="27"/>
        <v>0.25249402803353854</v>
      </c>
      <c r="F106" s="9">
        <f t="shared" si="28"/>
        <v>0.16932064423237159</v>
      </c>
      <c r="G106" s="9">
        <f t="shared" si="29"/>
        <v>1.0573177537648122</v>
      </c>
      <c r="H106" s="9">
        <f t="shared" si="30"/>
        <v>1.7295492500977201</v>
      </c>
      <c r="I106" s="9">
        <f t="shared" si="31"/>
        <v>3.9604897105414745</v>
      </c>
      <c r="J106" s="9">
        <f t="shared" si="32"/>
        <v>5.9059543774687278</v>
      </c>
      <c r="K106" s="11">
        <f t="shared" si="33"/>
        <v>0.59171597633136097</v>
      </c>
      <c r="L106" s="11">
        <f t="shared" si="34"/>
        <v>0.26315789473684209</v>
      </c>
      <c r="M106" s="11">
        <f t="shared" si="35"/>
        <v>0.1773049645390071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-0.24750028161174686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0.224461127639696</v>
      </c>
      <c r="Q106" s="11">
        <f>2*'OddsRatio_working_3-way'!K106*'OddsRatio_working_3-way'!L106*'OddsRatio_working_3-way'!M106</f>
        <v>5.5217989579261009E-2</v>
      </c>
      <c r="R106" s="11">
        <f t="shared" si="36"/>
        <v>0</v>
      </c>
      <c r="S106" s="11">
        <f t="shared" si="37"/>
        <v>-0.90691261512101096</v>
      </c>
      <c r="T106" s="11">
        <f t="shared" si="38"/>
        <v>-0.22310273434711217</v>
      </c>
      <c r="U106" s="11">
        <f>'OddsRatio_working_3-way'!S106-'OddsRatio_working_3-way'!R106^2/3</f>
        <v>-0.90691261512101096</v>
      </c>
      <c r="V106" s="11">
        <f>'OddsRatio_working_3-way'!S106*'OddsRatio_working_3-way'!R106/3-2*'OddsRatio_working_3-way'!R106^3/27-'OddsRatio_working_3-way'!T106</f>
        <v>0.22310273434711217</v>
      </c>
      <c r="W106" s="11">
        <f>'OddsRatio_working_3-way'!V106^2+4*'OddsRatio_working_3-way'!U106^3/27</f>
        <v>-6.0732874004954619E-2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0.1662134952990526</v>
      </c>
      <c r="Y106" s="11">
        <f>IF('OddsRatio_working_3-way'!W106&gt;=0,IF('OddsRatio_working_3-way'!V106+SQRT('OddsRatio_working_3-way'!W106)&gt;0,0,PI()),ACOS('OddsRatio_working_3-way'!V106/(2*'OddsRatio_working_3-way'!X106)))</f>
        <v>0.83506023062938883</v>
      </c>
      <c r="Z106" s="11">
        <f>'OddsRatio_working_3-way'!X106^(1/3)*COS('OddsRatio_working_3-way'!Y106/3)</f>
        <v>0.5286588768824062</v>
      </c>
      <c r="AA106" s="11">
        <f>'OddsRatio_working_3-way'!X106^(1/3)*COS(('OddsRatio_working_3-way'!Y106+2*PI())/3)</f>
        <v>-0.39516520457694831</v>
      </c>
      <c r="AB106" s="11">
        <f>'OddsRatio_working_3-way'!X106^(1/3)*COS(('OddsRatio_working_3-way'!Y106+4*PI())/3)</f>
        <v>-0.13349367230545828</v>
      </c>
      <c r="AC106" s="11">
        <f>'OddsRatio_working_3-way'!X106^(1/3)*SIN('OddsRatio_working_3-way'!Y106/3)</f>
        <v>0.15107612959620689</v>
      </c>
      <c r="AD106" s="11">
        <f>'OddsRatio_working_3-way'!X106^(1/3)*SIN(('OddsRatio_working_3-way'!Y106+2*PI())/3)</f>
        <v>0.3822939525182103</v>
      </c>
      <c r="AE106" s="11">
        <f>'OddsRatio_working_3-way'!X106^(1/3)*SIN(('OddsRatio_working_3-way'!Y106+4*PI())/3)</f>
        <v>-0.53337008211441705</v>
      </c>
      <c r="AF106" s="11">
        <f>-'OddsRatio_working_3-way'!U106/(3*'OddsRatio_working_3-way'!X106^(1/3))*COS(('OddsRatio_working_3-way'!Y106)/3)</f>
        <v>0.52865887688240609</v>
      </c>
      <c r="AG106" s="11">
        <f>-'OddsRatio_working_3-way'!U106/(3*'OddsRatio_working_3-way'!X106^(1/3))*COS(('OddsRatio_working_3-way'!Y106+2*PI())/3)</f>
        <v>-0.39516520457694826</v>
      </c>
      <c r="AH106" s="11">
        <f>-'OddsRatio_working_3-way'!U106/(3*'OddsRatio_working_3-way'!X106^(1/3))*COS(('OddsRatio_working_3-way'!Y106+4*PI())/3)</f>
        <v>-0.13349367230545825</v>
      </c>
      <c r="AI106" s="11">
        <f>'OddsRatio_working_3-way'!U106/(3*'OddsRatio_working_3-way'!X106^(1/3))*SIN(('OddsRatio_working_3-way'!Y106)/3)</f>
        <v>-0.15107612959620684</v>
      </c>
      <c r="AJ106" s="11">
        <f>'OddsRatio_working_3-way'!U106/(3*'OddsRatio_working_3-way'!X106^(1/3))*SIN(('OddsRatio_working_3-way'!Y106+2*PI())/3)</f>
        <v>-0.38229395251821019</v>
      </c>
      <c r="AK106" s="11">
        <f>'OddsRatio_working_3-way'!U106/(3*'OddsRatio_working_3-way'!X106^(1/3))*SIN(('OddsRatio_working_3-way'!Y106+4*PI())/3)</f>
        <v>0.53337008211441694</v>
      </c>
      <c r="AL106" s="11">
        <f>'OddsRatio_working_3-way'!Z106+'OddsRatio_working_3-way'!AF106</f>
        <v>1.0573177537648122</v>
      </c>
      <c r="AM106" s="11">
        <f>'OddsRatio_working_3-way'!AA106+'OddsRatio_working_3-way'!AG106</f>
        <v>-0.79033040915389652</v>
      </c>
      <c r="AN106" s="11">
        <f>'OddsRatio_working_3-way'!AB106+'OddsRatio_working_3-way'!AH106</f>
        <v>-0.26698734461091655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1.0573177537648122</v>
      </c>
      <c r="AS106" s="11">
        <f>IF(('OddsRatio_working_3-way'!X106=0),IF(Q106&gt;0,-Q106^(1/3),(-Q106)^(1/3)),'OddsRatio_working_3-way'!AM106-'OddsRatio_working_3-way'!R106/3)</f>
        <v>-0.79033040915389652</v>
      </c>
      <c r="AT106" s="11">
        <f>IF(('OddsRatio_working_3-way'!X106=0),IF(Q106&gt;0,-Q106^(1/3),(-Q106)^(1/3)),'OddsRatio_working_3-way'!AN106-'OddsRatio_working_3-way'!R106/3)</f>
        <v>-0.26698734461091655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2.63</v>
      </c>
      <c r="B107" s="4">
        <f>IF('True_Odds_Calculator_3-way'!B108="","",'True_Odds_Calculator_3-way'!B108)</f>
        <v>3.05</v>
      </c>
      <c r="C107" s="4">
        <f>IF('True_Odds_Calculator_3-way'!C108="","",'True_Odds_Calculator_3-way'!C108)</f>
        <v>3.13</v>
      </c>
      <c r="D107" s="9">
        <f t="shared" si="26"/>
        <v>0.37056060374797273</v>
      </c>
      <c r="E107" s="9">
        <f t="shared" si="27"/>
        <v>0.31884770291378428</v>
      </c>
      <c r="F107" s="9">
        <f t="shared" si="28"/>
        <v>0.3105916933382431</v>
      </c>
      <c r="G107" s="9">
        <f t="shared" si="29"/>
        <v>1.0420944236898992</v>
      </c>
      <c r="H107" s="9">
        <f t="shared" si="30"/>
        <v>2.6986139106145357</v>
      </c>
      <c r="I107" s="9">
        <f t="shared" si="31"/>
        <v>3.1362935685642928</v>
      </c>
      <c r="J107" s="9">
        <f t="shared" si="32"/>
        <v>3.2196611224594851</v>
      </c>
      <c r="K107" s="11">
        <f t="shared" si="33"/>
        <v>0.38022813688212931</v>
      </c>
      <c r="L107" s="11">
        <f t="shared" si="34"/>
        <v>0.32786885245901642</v>
      </c>
      <c r="M107" s="11">
        <f t="shared" si="35"/>
        <v>0.31948881789137379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-0.28347916412341512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0.23140684808937007</v>
      </c>
      <c r="Q107" s="11">
        <f>2*'OddsRatio_working_3-way'!K107*'OddsRatio_working_3-way'!L107*'OddsRatio_working_3-way'!M107</f>
        <v>7.9658123266564559E-2</v>
      </c>
      <c r="R107" s="11">
        <f t="shared" si="36"/>
        <v>0</v>
      </c>
      <c r="S107" s="11">
        <f t="shared" si="37"/>
        <v>-0.81630989990017422</v>
      </c>
      <c r="T107" s="11">
        <f t="shared" si="38"/>
        <v>-0.28100168671262449</v>
      </c>
      <c r="U107" s="11">
        <f>'OddsRatio_working_3-way'!S107-'OddsRatio_working_3-way'!R107^2/3</f>
        <v>-0.81630989990017422</v>
      </c>
      <c r="V107" s="11">
        <f>'OddsRatio_working_3-way'!S107*'OddsRatio_working_3-way'!R107/3-2*'OddsRatio_working_3-way'!R107^3/27-'OddsRatio_working_3-way'!T107</f>
        <v>0.28100168671262449</v>
      </c>
      <c r="W107" s="11">
        <f>'OddsRatio_working_3-way'!V107^2+4*'OddsRatio_working_3-way'!U107^3/27</f>
        <v>-1.6243894356897243E-3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0.14193866401638922</v>
      </c>
      <c r="Y107" s="11">
        <f>IF('OddsRatio_working_3-way'!W107&gt;=0,IF('OddsRatio_working_3-way'!V107+SQRT('OddsRatio_working_3-way'!W107)&gt;0,0,PI()),ACOS('OddsRatio_working_3-way'!V107/(2*'OddsRatio_working_3-way'!X107)))</f>
        <v>0.14245716463169411</v>
      </c>
      <c r="Z107" s="11">
        <f>'OddsRatio_working_3-way'!X107^(1/3)*COS('OddsRatio_working_3-way'!Y107/3)</f>
        <v>0.52104721184494962</v>
      </c>
      <c r="AA107" s="11">
        <f>'OddsRatio_working_3-way'!X107^(1/3)*COS(('OddsRatio_working_3-way'!Y107+2*PI())/3)</f>
        <v>-0.28196718879700128</v>
      </c>
      <c r="AB107" s="11">
        <f>'OddsRatio_working_3-way'!X107^(1/3)*COS(('OddsRatio_working_3-way'!Y107+4*PI())/3)</f>
        <v>-0.23908002304794848</v>
      </c>
      <c r="AC107" s="11">
        <f>'OddsRatio_working_3-way'!X107^(1/3)*SIN('OddsRatio_working_3-way'!Y107/3)</f>
        <v>2.4760916689995707E-2</v>
      </c>
      <c r="AD107" s="11">
        <f>'OddsRatio_working_3-way'!X107^(1/3)*SIN(('OddsRatio_working_3-way'!Y107+2*PI())/3)</f>
        <v>0.43885966368378054</v>
      </c>
      <c r="AE107" s="11">
        <f>'OddsRatio_working_3-way'!X107^(1/3)*SIN(('OddsRatio_working_3-way'!Y107+4*PI())/3)</f>
        <v>-0.46362058037377624</v>
      </c>
      <c r="AF107" s="11">
        <f>-'OddsRatio_working_3-way'!U107/(3*'OddsRatio_working_3-way'!X107^(1/3))*COS(('OddsRatio_working_3-way'!Y107)/3)</f>
        <v>0.52104721184494962</v>
      </c>
      <c r="AG107" s="11">
        <f>-'OddsRatio_working_3-way'!U107/(3*'OddsRatio_working_3-way'!X107^(1/3))*COS(('OddsRatio_working_3-way'!Y107+2*PI())/3)</f>
        <v>-0.28196718879700128</v>
      </c>
      <c r="AH107" s="11">
        <f>-'OddsRatio_working_3-way'!U107/(3*'OddsRatio_working_3-way'!X107^(1/3))*COS(('OddsRatio_working_3-way'!Y107+4*PI())/3)</f>
        <v>-0.23908002304794848</v>
      </c>
      <c r="AI107" s="11">
        <f>'OddsRatio_working_3-way'!U107/(3*'OddsRatio_working_3-way'!X107^(1/3))*SIN(('OddsRatio_working_3-way'!Y107)/3)</f>
        <v>-2.4760916689995707E-2</v>
      </c>
      <c r="AJ107" s="11">
        <f>'OddsRatio_working_3-way'!U107/(3*'OddsRatio_working_3-way'!X107^(1/3))*SIN(('OddsRatio_working_3-way'!Y107+2*PI())/3)</f>
        <v>-0.43885966368378054</v>
      </c>
      <c r="AK107" s="11">
        <f>'OddsRatio_working_3-way'!U107/(3*'OddsRatio_working_3-way'!X107^(1/3))*SIN(('OddsRatio_working_3-way'!Y107+4*PI())/3)</f>
        <v>0.46362058037377624</v>
      </c>
      <c r="AL107" s="11">
        <f>'OddsRatio_working_3-way'!Z107+'OddsRatio_working_3-way'!AF107</f>
        <v>1.0420944236898992</v>
      </c>
      <c r="AM107" s="11">
        <f>'OddsRatio_working_3-way'!AA107+'OddsRatio_working_3-way'!AG107</f>
        <v>-0.56393437759400256</v>
      </c>
      <c r="AN107" s="11">
        <f>'OddsRatio_working_3-way'!AB107+'OddsRatio_working_3-way'!AH107</f>
        <v>-0.47816004609589696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1.0420944236898992</v>
      </c>
      <c r="AS107" s="11">
        <f>IF(('OddsRatio_working_3-way'!X107=0),IF(Q107&gt;0,-Q107^(1/3),(-Q107)^(1/3)),'OddsRatio_working_3-way'!AM107-'OddsRatio_working_3-way'!R107/3)</f>
        <v>-0.56393437759400256</v>
      </c>
      <c r="AT107" s="11">
        <f>IF(('OddsRatio_working_3-way'!X107=0),IF(Q107&gt;0,-Q107^(1/3),(-Q107)^(1/3)),'OddsRatio_working_3-way'!AN107-'OddsRatio_working_3-way'!R107/3)</f>
        <v>-0.47816004609589696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2.2799999999999998</v>
      </c>
      <c r="B108" s="4">
        <f>IF('True_Odds_Calculator_3-way'!B109="","",'True_Odds_Calculator_3-way'!B109)</f>
        <v>3.16</v>
      </c>
      <c r="C108" s="4">
        <f>IF('True_Odds_Calculator_3-way'!C109="","",'True_Odds_Calculator_3-way'!C109)</f>
        <v>3.66</v>
      </c>
      <c r="D108" s="9">
        <f t="shared" si="26"/>
        <v>0.42802467191325771</v>
      </c>
      <c r="E108" s="9">
        <f t="shared" si="27"/>
        <v>0.30721685476922822</v>
      </c>
      <c r="F108" s="9">
        <f t="shared" si="28"/>
        <v>0.26475847331751412</v>
      </c>
      <c r="G108" s="9">
        <f t="shared" si="29"/>
        <v>1.0439952516529842</v>
      </c>
      <c r="H108" s="9">
        <f t="shared" si="30"/>
        <v>2.3363139221158193</v>
      </c>
      <c r="I108" s="9">
        <f t="shared" si="31"/>
        <v>3.2550297435704465</v>
      </c>
      <c r="J108" s="9">
        <f t="shared" si="32"/>
        <v>3.7770273693969387</v>
      </c>
      <c r="K108" s="11">
        <f t="shared" si="33"/>
        <v>0.43859649122807021</v>
      </c>
      <c r="L108" s="11">
        <f t="shared" si="34"/>
        <v>0.31645569620253161</v>
      </c>
      <c r="M108" s="11">
        <f t="shared" si="35"/>
        <v>0.27322404371584696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-0.27889603652210015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0.23132726330594419</v>
      </c>
      <c r="Q108" s="11">
        <f>2*'OddsRatio_working_3-way'!K108*'OddsRatio_working_3-way'!L108*'OddsRatio_working_3-way'!M108</f>
        <v>7.5845004362604648E-2</v>
      </c>
      <c r="R108" s="11">
        <f t="shared" si="36"/>
        <v>0</v>
      </c>
      <c r="S108" s="11">
        <f t="shared" si="37"/>
        <v>-0.82943904901141707</v>
      </c>
      <c r="T108" s="11">
        <f t="shared" si="38"/>
        <v>-0.27194722918407116</v>
      </c>
      <c r="U108" s="11">
        <f>'OddsRatio_working_3-way'!S108-'OddsRatio_working_3-way'!R108^2/3</f>
        <v>-0.82943904901141707</v>
      </c>
      <c r="V108" s="11">
        <f>'OddsRatio_working_3-way'!S108*'OddsRatio_working_3-way'!R108/3-2*'OddsRatio_working_3-way'!R108^3/27-'OddsRatio_working_3-way'!T108</f>
        <v>0.27194722918407116</v>
      </c>
      <c r="W108" s="11">
        <f>'OddsRatio_working_3-way'!V108^2+4*'OddsRatio_working_3-way'!U108^3/27</f>
        <v>-1.058225504781031E-2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0.14537670936974742</v>
      </c>
      <c r="Y108" s="11">
        <f>IF('OddsRatio_working_3-way'!W108&gt;=0,IF('OddsRatio_working_3-way'!V108+SQRT('OddsRatio_working_3-way'!W108)&gt;0,0,PI()),ACOS('OddsRatio_working_3-way'!V108/(2*'OddsRatio_working_3-way'!X108)))</f>
        <v>0.36163639474002118</v>
      </c>
      <c r="Z108" s="11">
        <f>'OddsRatio_working_3-way'!X108^(1/3)*COS('OddsRatio_working_3-way'!Y108/3)</f>
        <v>0.52199762582649212</v>
      </c>
      <c r="AA108" s="11">
        <f>'OddsRatio_working_3-way'!X108^(1/3)*COS(('OddsRatio_working_3-way'!Y108+2*PI())/3)</f>
        <v>-0.31575848079466606</v>
      </c>
      <c r="AB108" s="11">
        <f>'OddsRatio_working_3-way'!X108^(1/3)*COS(('OddsRatio_working_3-way'!Y108+4*PI())/3)</f>
        <v>-0.20623914503182614</v>
      </c>
      <c r="AC108" s="11">
        <f>'OddsRatio_working_3-way'!X108^(1/3)*SIN('OddsRatio_working_3-way'!Y108/3)</f>
        <v>6.3231017984144711E-2</v>
      </c>
      <c r="AD108" s="11">
        <f>'OddsRatio_working_3-way'!X108^(1/3)*SIN(('OddsRatio_working_3-way'!Y108+2*PI())/3)</f>
        <v>0.42044769568883378</v>
      </c>
      <c r="AE108" s="11">
        <f>'OddsRatio_working_3-way'!X108^(1/3)*SIN(('OddsRatio_working_3-way'!Y108+4*PI())/3)</f>
        <v>-0.48367871367297849</v>
      </c>
      <c r="AF108" s="11">
        <f>-'OddsRatio_working_3-way'!U108/(3*'OddsRatio_working_3-way'!X108^(1/3))*COS(('OddsRatio_working_3-way'!Y108)/3)</f>
        <v>0.52199762582649212</v>
      </c>
      <c r="AG108" s="11">
        <f>-'OddsRatio_working_3-way'!U108/(3*'OddsRatio_working_3-way'!X108^(1/3))*COS(('OddsRatio_working_3-way'!Y108+2*PI())/3)</f>
        <v>-0.31575848079466606</v>
      </c>
      <c r="AH108" s="11">
        <f>-'OddsRatio_working_3-way'!U108/(3*'OddsRatio_working_3-way'!X108^(1/3))*COS(('OddsRatio_working_3-way'!Y108+4*PI())/3)</f>
        <v>-0.20623914503182614</v>
      </c>
      <c r="AI108" s="11">
        <f>'OddsRatio_working_3-way'!U108/(3*'OddsRatio_working_3-way'!X108^(1/3))*SIN(('OddsRatio_working_3-way'!Y108)/3)</f>
        <v>-6.3231017984144711E-2</v>
      </c>
      <c r="AJ108" s="11">
        <f>'OddsRatio_working_3-way'!U108/(3*'OddsRatio_working_3-way'!X108^(1/3))*SIN(('OddsRatio_working_3-way'!Y108+2*PI())/3)</f>
        <v>-0.42044769568883378</v>
      </c>
      <c r="AK108" s="11">
        <f>'OddsRatio_working_3-way'!U108/(3*'OddsRatio_working_3-way'!X108^(1/3))*SIN(('OddsRatio_working_3-way'!Y108+4*PI())/3)</f>
        <v>0.48367871367297849</v>
      </c>
      <c r="AL108" s="11">
        <f>'OddsRatio_working_3-way'!Z108+'OddsRatio_working_3-way'!AF108</f>
        <v>1.0439952516529842</v>
      </c>
      <c r="AM108" s="11">
        <f>'OddsRatio_working_3-way'!AA108+'OddsRatio_working_3-way'!AG108</f>
        <v>-0.63151696158933213</v>
      </c>
      <c r="AN108" s="11">
        <f>'OddsRatio_working_3-way'!AB108+'OddsRatio_working_3-way'!AH108</f>
        <v>-0.41247829006365228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1.0439952516529842</v>
      </c>
      <c r="AS108" s="11">
        <f>IF(('OddsRatio_working_3-way'!X108=0),IF(Q108&gt;0,-Q108^(1/3),(-Q108)^(1/3)),'OddsRatio_working_3-way'!AM108-'OddsRatio_working_3-way'!R108/3)</f>
        <v>-0.63151696158933213</v>
      </c>
      <c r="AT108" s="11">
        <f>IF(('OddsRatio_working_3-way'!X108=0),IF(Q108&gt;0,-Q108^(1/3),(-Q108)^(1/3)),'OddsRatio_working_3-way'!AN108-'OddsRatio_working_3-way'!R108/3)</f>
        <v>-0.41247829006365228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1.74</v>
      </c>
      <c r="B109" s="4">
        <f>IF('True_Odds_Calculator_3-way'!B110="","",'True_Odds_Calculator_3-way'!B110)</f>
        <v>3.63</v>
      </c>
      <c r="C109" s="4">
        <f>IF('True_Odds_Calculator_3-way'!C110="","",'True_Odds_Calculator_3-way'!C110)</f>
        <v>4.75</v>
      </c>
      <c r="D109" s="9">
        <f t="shared" si="26"/>
        <v>0.54991138686341567</v>
      </c>
      <c r="E109" s="9">
        <f t="shared" si="27"/>
        <v>0.25582620610230805</v>
      </c>
      <c r="F109" s="9">
        <f t="shared" si="28"/>
        <v>0.19426240703427655</v>
      </c>
      <c r="G109" s="9">
        <f t="shared" si="29"/>
        <v>1.1060470288843967</v>
      </c>
      <c r="H109" s="9">
        <f t="shared" si="30"/>
        <v>1.8184748013744534</v>
      </c>
      <c r="I109" s="9">
        <f t="shared" si="31"/>
        <v>3.9089036859659627</v>
      </c>
      <c r="J109" s="9">
        <f t="shared" si="32"/>
        <v>5.1476763583164882</v>
      </c>
      <c r="K109" s="11">
        <f t="shared" si="33"/>
        <v>0.57471264367816088</v>
      </c>
      <c r="L109" s="11">
        <f t="shared" si="34"/>
        <v>0.27548209366391185</v>
      </c>
      <c r="M109" s="11">
        <f t="shared" si="35"/>
        <v>0.21052631578947367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-0.24325918815277026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0.23731790766933486</v>
      </c>
      <c r="Q109" s="11">
        <f>2*'OddsRatio_working_3-way'!K109*'OddsRatio_working_3-way'!L109*'OddsRatio_working_3-way'!M109</f>
        <v>6.6662333614981681E-2</v>
      </c>
      <c r="R109" s="11">
        <f t="shared" si="36"/>
        <v>0</v>
      </c>
      <c r="S109" s="11">
        <f t="shared" si="37"/>
        <v>-0.97557633679306621</v>
      </c>
      <c r="T109" s="11">
        <f t="shared" si="38"/>
        <v>-0.27403829685198483</v>
      </c>
      <c r="U109" s="11">
        <f>'OddsRatio_working_3-way'!S109-'OddsRatio_working_3-way'!R109^2/3</f>
        <v>-0.97557633679306621</v>
      </c>
      <c r="V109" s="11">
        <f>'OddsRatio_working_3-way'!S109*'OddsRatio_working_3-way'!R109/3-2*'OddsRatio_working_3-way'!R109^3/27-'OddsRatio_working_3-way'!T109</f>
        <v>0.27403829685198483</v>
      </c>
      <c r="W109" s="11">
        <f>'OddsRatio_working_3-way'!V109^2+4*'OddsRatio_working_3-way'!U109^3/27</f>
        <v>-6.2459158119671399E-2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0.18544281211549288</v>
      </c>
      <c r="Y109" s="11">
        <f>IF('OddsRatio_working_3-way'!W109&gt;=0,IF('OddsRatio_working_3-way'!V109+SQRT('OddsRatio_working_3-way'!W109)&gt;0,0,PI()),ACOS('OddsRatio_working_3-way'!V109/(2*'OddsRatio_working_3-way'!X109)))</f>
        <v>0.73939630453775251</v>
      </c>
      <c r="Z109" s="11">
        <f>'OddsRatio_working_3-way'!X109^(1/3)*COS('OddsRatio_working_3-way'!Y109/3)</f>
        <v>0.55302351444219833</v>
      </c>
      <c r="AA109" s="11">
        <f>'OddsRatio_working_3-way'!X109^(1/3)*COS(('OddsRatio_working_3-way'!Y109+2*PI())/3)</f>
        <v>-0.3970017093074299</v>
      </c>
      <c r="AB109" s="11">
        <f>'OddsRatio_working_3-way'!X109^(1/3)*COS(('OddsRatio_working_3-way'!Y109+4*PI())/3)</f>
        <v>-0.15602180513476838</v>
      </c>
      <c r="AC109" s="11">
        <f>'OddsRatio_working_3-way'!X109^(1/3)*SIN('OddsRatio_working_3-way'!Y109/3)</f>
        <v>0.13912981254337631</v>
      </c>
      <c r="AD109" s="11">
        <f>'OddsRatio_working_3-way'!X109^(1/3)*SIN(('OddsRatio_working_3-way'!Y109+2*PI())/3)</f>
        <v>0.40936750612540612</v>
      </c>
      <c r="AE109" s="11">
        <f>'OddsRatio_working_3-way'!X109^(1/3)*SIN(('OddsRatio_working_3-way'!Y109+4*PI())/3)</f>
        <v>-0.54849731866878237</v>
      </c>
      <c r="AF109" s="11">
        <f>-'OddsRatio_working_3-way'!U109/(3*'OddsRatio_working_3-way'!X109^(1/3))*COS(('OddsRatio_working_3-way'!Y109)/3)</f>
        <v>0.55302351444219833</v>
      </c>
      <c r="AG109" s="11">
        <f>-'OddsRatio_working_3-way'!U109/(3*'OddsRatio_working_3-way'!X109^(1/3))*COS(('OddsRatio_working_3-way'!Y109+2*PI())/3)</f>
        <v>-0.3970017093074299</v>
      </c>
      <c r="AH109" s="11">
        <f>-'OddsRatio_working_3-way'!U109/(3*'OddsRatio_working_3-way'!X109^(1/3))*COS(('OddsRatio_working_3-way'!Y109+4*PI())/3)</f>
        <v>-0.15602180513476838</v>
      </c>
      <c r="AI109" s="11">
        <f>'OddsRatio_working_3-way'!U109/(3*'OddsRatio_working_3-way'!X109^(1/3))*SIN(('OddsRatio_working_3-way'!Y109)/3)</f>
        <v>-0.13912981254337631</v>
      </c>
      <c r="AJ109" s="11">
        <f>'OddsRatio_working_3-way'!U109/(3*'OddsRatio_working_3-way'!X109^(1/3))*SIN(('OddsRatio_working_3-way'!Y109+2*PI())/3)</f>
        <v>-0.40936750612540612</v>
      </c>
      <c r="AK109" s="11">
        <f>'OddsRatio_working_3-way'!U109/(3*'OddsRatio_working_3-way'!X109^(1/3))*SIN(('OddsRatio_working_3-way'!Y109+4*PI())/3)</f>
        <v>0.54849731866878237</v>
      </c>
      <c r="AL109" s="11">
        <f>'OddsRatio_working_3-way'!Z109+'OddsRatio_working_3-way'!AF109</f>
        <v>1.1060470288843967</v>
      </c>
      <c r="AM109" s="11">
        <f>'OddsRatio_working_3-way'!AA109+'OddsRatio_working_3-way'!AG109</f>
        <v>-0.79400341861485979</v>
      </c>
      <c r="AN109" s="11">
        <f>'OddsRatio_working_3-way'!AB109+'OddsRatio_working_3-way'!AH109</f>
        <v>-0.31204361026953675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1.1060470288843967</v>
      </c>
      <c r="AS109" s="11">
        <f>IF(('OddsRatio_working_3-way'!X109=0),IF(Q109&gt;0,-Q109^(1/3),(-Q109)^(1/3)),'OddsRatio_working_3-way'!AM109-'OddsRatio_working_3-way'!R109/3)</f>
        <v>-0.79400341861485979</v>
      </c>
      <c r="AT109" s="11">
        <f>IF(('OddsRatio_working_3-way'!X109=0),IF(Q109&gt;0,-Q109^(1/3),(-Q109)^(1/3)),'OddsRatio_working_3-way'!AN109-'OddsRatio_working_3-way'!R109/3)</f>
        <v>-0.31204361026953675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1.72</v>
      </c>
      <c r="B110" s="4">
        <f>IF('True_Odds_Calculator_3-way'!B111="","",'True_Odds_Calculator_3-way'!B111)</f>
        <v>3.64</v>
      </c>
      <c r="C110" s="4">
        <f>IF('True_Odds_Calculator_3-way'!C111="","",'True_Odds_Calculator_3-way'!C111)</f>
        <v>4.87</v>
      </c>
      <c r="D110" s="9">
        <f t="shared" si="26"/>
        <v>0.55619510474754696</v>
      </c>
      <c r="E110" s="9">
        <f t="shared" si="27"/>
        <v>0.25472877054065857</v>
      </c>
      <c r="F110" s="9">
        <f t="shared" si="28"/>
        <v>0.18907612471179447</v>
      </c>
      <c r="G110" s="9">
        <f t="shared" si="29"/>
        <v>1.1082364490252157</v>
      </c>
      <c r="H110" s="9">
        <f t="shared" si="30"/>
        <v>1.7979302432981552</v>
      </c>
      <c r="I110" s="9">
        <f t="shared" si="31"/>
        <v>3.9257442254265693</v>
      </c>
      <c r="J110" s="9">
        <f t="shared" si="32"/>
        <v>5.2888750577275845</v>
      </c>
      <c r="K110" s="11">
        <f t="shared" si="33"/>
        <v>0.58139534883720934</v>
      </c>
      <c r="L110" s="11">
        <f t="shared" si="34"/>
        <v>0.27472527472527469</v>
      </c>
      <c r="M110" s="11">
        <f t="shared" si="35"/>
        <v>0.20533880903490759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-0.24126181826387172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0.2371261802521055</v>
      </c>
      <c r="Q110" s="11">
        <f>2*'OddsRatio_working_3-way'!K110*'OddsRatio_working_3-way'!L110*'OddsRatio_working_3-way'!M110</f>
        <v>6.5595070609157799E-2</v>
      </c>
      <c r="R110" s="11">
        <f t="shared" si="36"/>
        <v>0</v>
      </c>
      <c r="S110" s="11">
        <f t="shared" si="37"/>
        <v>-0.98285829874977149</v>
      </c>
      <c r="T110" s="11">
        <f t="shared" si="38"/>
        <v>-0.27188334681874721</v>
      </c>
      <c r="U110" s="11">
        <f>'OddsRatio_working_3-way'!S110-'OddsRatio_working_3-way'!R110^2/3</f>
        <v>-0.98285829874977149</v>
      </c>
      <c r="V110" s="11">
        <f>'OddsRatio_working_3-way'!S110*'OddsRatio_working_3-way'!R110/3-2*'OddsRatio_working_3-way'!R110^3/27-'OddsRatio_working_3-way'!T110</f>
        <v>0.27188334681874721</v>
      </c>
      <c r="W110" s="11">
        <f>'OddsRatio_working_3-way'!V110^2+4*'OddsRatio_working_3-way'!U110^3/27</f>
        <v>-6.6738908408962752E-2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0.18752297371677284</v>
      </c>
      <c r="Y110" s="11">
        <f>IF('OddsRatio_working_3-way'!W110&gt;=0,IF('OddsRatio_working_3-way'!V110+SQRT('OddsRatio_working_3-way'!W110)&gt;0,0,PI()),ACOS('OddsRatio_working_3-way'!V110/(2*'OddsRatio_working_3-way'!X110)))</f>
        <v>0.75985857437970639</v>
      </c>
      <c r="Z110" s="11">
        <f>'OddsRatio_working_3-way'!X110^(1/3)*COS('OddsRatio_working_3-way'!Y110/3)</f>
        <v>0.55411822451260784</v>
      </c>
      <c r="AA110" s="11">
        <f>'OddsRatio_working_3-way'!X110^(1/3)*COS(('OddsRatio_working_3-way'!Y110+2*PI())/3)</f>
        <v>-0.4012739247171746</v>
      </c>
      <c r="AB110" s="11">
        <f>'OddsRatio_working_3-way'!X110^(1/3)*COS(('OddsRatio_working_3-way'!Y110+4*PI())/3)</f>
        <v>-0.15284429979543335</v>
      </c>
      <c r="AC110" s="11">
        <f>'OddsRatio_working_3-way'!X110^(1/3)*SIN('OddsRatio_working_3-way'!Y110/3)</f>
        <v>0.14343091082324516</v>
      </c>
      <c r="AD110" s="11">
        <f>'OddsRatio_working_3-way'!X110^(1/3)*SIN(('OddsRatio_working_3-way'!Y110+2*PI())/3)</f>
        <v>0.40816500371622483</v>
      </c>
      <c r="AE110" s="11">
        <f>'OddsRatio_working_3-way'!X110^(1/3)*SIN(('OddsRatio_working_3-way'!Y110+4*PI())/3)</f>
        <v>-0.55159591453946988</v>
      </c>
      <c r="AF110" s="11">
        <f>-'OddsRatio_working_3-way'!U110/(3*'OddsRatio_working_3-way'!X110^(1/3))*COS(('OddsRatio_working_3-way'!Y110)/3)</f>
        <v>0.55411822451260784</v>
      </c>
      <c r="AG110" s="11">
        <f>-'OddsRatio_working_3-way'!U110/(3*'OddsRatio_working_3-way'!X110^(1/3))*COS(('OddsRatio_working_3-way'!Y110+2*PI())/3)</f>
        <v>-0.4012739247171746</v>
      </c>
      <c r="AH110" s="11">
        <f>-'OddsRatio_working_3-way'!U110/(3*'OddsRatio_working_3-way'!X110^(1/3))*COS(('OddsRatio_working_3-way'!Y110+4*PI())/3)</f>
        <v>-0.15284429979543335</v>
      </c>
      <c r="AI110" s="11">
        <f>'OddsRatio_working_3-way'!U110/(3*'OddsRatio_working_3-way'!X110^(1/3))*SIN(('OddsRatio_working_3-way'!Y110)/3)</f>
        <v>-0.14343091082324516</v>
      </c>
      <c r="AJ110" s="11">
        <f>'OddsRatio_working_3-way'!U110/(3*'OddsRatio_working_3-way'!X110^(1/3))*SIN(('OddsRatio_working_3-way'!Y110+2*PI())/3)</f>
        <v>-0.40816500371622483</v>
      </c>
      <c r="AK110" s="11">
        <f>'OddsRatio_working_3-way'!U110/(3*'OddsRatio_working_3-way'!X110^(1/3))*SIN(('OddsRatio_working_3-way'!Y110+4*PI())/3)</f>
        <v>0.55159591453946988</v>
      </c>
      <c r="AL110" s="11">
        <f>'OddsRatio_working_3-way'!Z110+'OddsRatio_working_3-way'!AF110</f>
        <v>1.1082364490252157</v>
      </c>
      <c r="AM110" s="11">
        <f>'OddsRatio_working_3-way'!AA110+'OddsRatio_working_3-way'!AG110</f>
        <v>-0.8025478494343492</v>
      </c>
      <c r="AN110" s="11">
        <f>'OddsRatio_working_3-way'!AB110+'OddsRatio_working_3-way'!AH110</f>
        <v>-0.30568859959086669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1.1082364490252157</v>
      </c>
      <c r="AS110" s="11">
        <f>IF(('OddsRatio_working_3-way'!X110=0),IF(Q110&gt;0,-Q110^(1/3),(-Q110)^(1/3)),'OddsRatio_working_3-way'!AM110-'OddsRatio_working_3-way'!R110/3)</f>
        <v>-0.8025478494343492</v>
      </c>
      <c r="AT110" s="11">
        <f>IF(('OddsRatio_working_3-way'!X110=0),IF(Q110&gt;0,-Q110^(1/3),(-Q110)^(1/3)),'OddsRatio_working_3-way'!AN110-'OddsRatio_working_3-way'!R110/3)</f>
        <v>-0.30568859959086669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1.85</v>
      </c>
      <c r="B111" s="4">
        <f>IF('True_Odds_Calculator_3-way'!B112="","",'True_Odds_Calculator_3-way'!B112)</f>
        <v>3.65</v>
      </c>
      <c r="C111" s="4">
        <f>IF('True_Odds_Calculator_3-way'!C112="","",'True_Odds_Calculator_3-way'!C112)</f>
        <v>4.1100000000000003</v>
      </c>
      <c r="D111" s="9">
        <f t="shared" si="26"/>
        <v>0.51743848594040587</v>
      </c>
      <c r="E111" s="9">
        <f t="shared" si="27"/>
        <v>0.25591758888314248</v>
      </c>
      <c r="F111" s="9">
        <f t="shared" si="28"/>
        <v>0.22664392517645182</v>
      </c>
      <c r="G111" s="9">
        <f t="shared" si="29"/>
        <v>1.0971727919959742</v>
      </c>
      <c r="H111" s="9">
        <f t="shared" si="30"/>
        <v>1.9325968731965784</v>
      </c>
      <c r="I111" s="9">
        <f t="shared" si="31"/>
        <v>3.9075078987893312</v>
      </c>
      <c r="J111" s="9">
        <f t="shared" si="32"/>
        <v>4.4122073831074804</v>
      </c>
      <c r="K111" s="11">
        <f t="shared" si="33"/>
        <v>0.54054054054054046</v>
      </c>
      <c r="L111" s="11">
        <f t="shared" si="34"/>
        <v>0.27397260273972601</v>
      </c>
      <c r="M111" s="11">
        <f t="shared" si="35"/>
        <v>0.24330900243309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-0.25241710063227918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0.2381743807601221</v>
      </c>
      <c r="Q111" s="11">
        <f>2*'OddsRatio_working_3-way'!K111*'OddsRatio_working_3-way'!L111*'OddsRatio_working_3-way'!M111</f>
        <v>7.2064865585513491E-2</v>
      </c>
      <c r="R111" s="11">
        <f t="shared" si="36"/>
        <v>0</v>
      </c>
      <c r="S111" s="11">
        <f t="shared" si="37"/>
        <v>-0.94357466337866758</v>
      </c>
      <c r="T111" s="11">
        <f t="shared" si="38"/>
        <v>-0.28549914171820501</v>
      </c>
      <c r="U111" s="11">
        <f>'OddsRatio_working_3-way'!S111-'OddsRatio_working_3-way'!R111^2/3</f>
        <v>-0.94357466337866758</v>
      </c>
      <c r="V111" s="11">
        <f>'OddsRatio_working_3-way'!S111*'OddsRatio_working_3-way'!R111/3-2*'OddsRatio_working_3-way'!R111^3/27-'OddsRatio_working_3-way'!T111</f>
        <v>0.28549914171820501</v>
      </c>
      <c r="W111" s="11">
        <f>'OddsRatio_working_3-way'!V111^2+4*'OddsRatio_working_3-way'!U111^3/27</f>
        <v>-4.2948876809653411E-2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0.1763934782889415</v>
      </c>
      <c r="Y111" s="11">
        <f>IF('OddsRatio_working_3-way'!W111&gt;=0,IF('OddsRatio_working_3-way'!V111+SQRT('OddsRatio_working_3-way'!W111)&gt;0,0,PI()),ACOS('OddsRatio_working_3-way'!V111/(2*'OddsRatio_working_3-way'!X111)))</f>
        <v>0.62789162487601502</v>
      </c>
      <c r="Z111" s="11">
        <f>'OddsRatio_working_3-way'!X111^(1/3)*COS('OddsRatio_working_3-way'!Y111/3)</f>
        <v>0.5485863959979872</v>
      </c>
      <c r="AA111" s="11">
        <f>'OddsRatio_working_3-way'!X111^(1/3)*COS(('OddsRatio_working_3-way'!Y111+2*PI())/3)</f>
        <v>-0.37520598430044128</v>
      </c>
      <c r="AB111" s="11">
        <f>'OddsRatio_working_3-way'!X111^(1/3)*COS(('OddsRatio_working_3-way'!Y111+4*PI())/3)</f>
        <v>-0.17338041169754603</v>
      </c>
      <c r="AC111" s="11">
        <f>'OddsRatio_working_3-way'!X111^(1/3)*SIN('OddsRatio_working_3-way'!Y111/3)</f>
        <v>0.11652404867163198</v>
      </c>
      <c r="AD111" s="11">
        <f>'OddsRatio_working_3-way'!X111^(1/3)*SIN(('OddsRatio_working_3-way'!Y111+2*PI())/3)</f>
        <v>0.41682773076899082</v>
      </c>
      <c r="AE111" s="11">
        <f>'OddsRatio_working_3-way'!X111^(1/3)*SIN(('OddsRatio_working_3-way'!Y111+4*PI())/3)</f>
        <v>-0.53335177944062273</v>
      </c>
      <c r="AF111" s="11">
        <f>-'OddsRatio_working_3-way'!U111/(3*'OddsRatio_working_3-way'!X111^(1/3))*COS(('OddsRatio_working_3-way'!Y111)/3)</f>
        <v>0.54858639599798709</v>
      </c>
      <c r="AG111" s="11">
        <f>-'OddsRatio_working_3-way'!U111/(3*'OddsRatio_working_3-way'!X111^(1/3))*COS(('OddsRatio_working_3-way'!Y111+2*PI())/3)</f>
        <v>-0.37520598430044122</v>
      </c>
      <c r="AH111" s="11">
        <f>-'OddsRatio_working_3-way'!U111/(3*'OddsRatio_working_3-way'!X111^(1/3))*COS(('OddsRatio_working_3-way'!Y111+4*PI())/3)</f>
        <v>-0.17338041169754601</v>
      </c>
      <c r="AI111" s="11">
        <f>'OddsRatio_working_3-way'!U111/(3*'OddsRatio_working_3-way'!X111^(1/3))*SIN(('OddsRatio_working_3-way'!Y111)/3)</f>
        <v>-0.11652404867163195</v>
      </c>
      <c r="AJ111" s="11">
        <f>'OddsRatio_working_3-way'!U111/(3*'OddsRatio_working_3-way'!X111^(1/3))*SIN(('OddsRatio_working_3-way'!Y111+2*PI())/3)</f>
        <v>-0.41682773076899071</v>
      </c>
      <c r="AK111" s="11">
        <f>'OddsRatio_working_3-way'!U111/(3*'OddsRatio_working_3-way'!X111^(1/3))*SIN(('OddsRatio_working_3-way'!Y111+4*PI())/3)</f>
        <v>0.53335177944062262</v>
      </c>
      <c r="AL111" s="11">
        <f>'OddsRatio_working_3-way'!Z111+'OddsRatio_working_3-way'!AF111</f>
        <v>1.0971727919959742</v>
      </c>
      <c r="AM111" s="11">
        <f>'OddsRatio_working_3-way'!AA111+'OddsRatio_working_3-way'!AG111</f>
        <v>-0.75041196860088255</v>
      </c>
      <c r="AN111" s="11">
        <f>'OddsRatio_working_3-way'!AB111+'OddsRatio_working_3-way'!AH111</f>
        <v>-0.34676082339509207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1.0971727919959742</v>
      </c>
      <c r="AS111" s="11">
        <f>IF(('OddsRatio_working_3-way'!X111=0),IF(Q111&gt;0,-Q111^(1/3),(-Q111)^(1/3)),'OddsRatio_working_3-way'!AM111-'OddsRatio_working_3-way'!R111/3)</f>
        <v>-0.75041196860088255</v>
      </c>
      <c r="AT111" s="11">
        <f>IF(('OddsRatio_working_3-way'!X111=0),IF(Q111&gt;0,-Q111^(1/3),(-Q111)^(1/3)),'OddsRatio_working_3-way'!AN111-'OddsRatio_working_3-way'!R111/3)</f>
        <v>-0.34676082339509207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2.73</v>
      </c>
      <c r="B112" s="4">
        <f>IF('True_Odds_Calculator_3-way'!B113="","",'True_Odds_Calculator_3-way'!B113)</f>
        <v>3.1</v>
      </c>
      <c r="C112" s="4">
        <f>IF('True_Odds_Calculator_3-way'!C113="","",'True_Odds_Calculator_3-way'!C113)</f>
        <v>2.74</v>
      </c>
      <c r="D112" s="9">
        <f t="shared" si="26"/>
        <v>0.34796413151047018</v>
      </c>
      <c r="E112" s="9">
        <f t="shared" si="27"/>
        <v>0.30537828713585985</v>
      </c>
      <c r="F112" s="9">
        <f t="shared" si="28"/>
        <v>0.34665758135367009</v>
      </c>
      <c r="G112" s="9">
        <f t="shared" si="29"/>
        <v>1.08315573881604</v>
      </c>
      <c r="H112" s="9">
        <f t="shared" si="30"/>
        <v>2.8738594281517496</v>
      </c>
      <c r="I112" s="9">
        <f t="shared" si="31"/>
        <v>3.2746270515136842</v>
      </c>
      <c r="J112" s="9">
        <f t="shared" si="32"/>
        <v>2.8846909855399097</v>
      </c>
      <c r="K112" s="11">
        <f t="shared" si="33"/>
        <v>0.36630036630036628</v>
      </c>
      <c r="L112" s="11">
        <f t="shared" si="34"/>
        <v>0.32258064516129031</v>
      </c>
      <c r="M112" s="11">
        <f t="shared" si="35"/>
        <v>0.36496350364963503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-0.27260871927695585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0.24020403111526251</v>
      </c>
      <c r="Q112" s="11">
        <f>2*'OddsRatio_working_3-way'!K112*'OddsRatio_working_3-way'!L112*'OddsRatio_working_3-way'!M112</f>
        <v>8.6249203272984756E-2</v>
      </c>
      <c r="R112" s="11">
        <f t="shared" si="36"/>
        <v>0</v>
      </c>
      <c r="S112" s="11">
        <f t="shared" si="37"/>
        <v>-0.88113113825690981</v>
      </c>
      <c r="T112" s="11">
        <f t="shared" si="38"/>
        <v>-0.3163846097870413</v>
      </c>
      <c r="U112" s="11">
        <f>'OddsRatio_working_3-way'!S112-'OddsRatio_working_3-way'!R112^2/3</f>
        <v>-0.88113113825690981</v>
      </c>
      <c r="V112" s="11">
        <f>'OddsRatio_working_3-way'!S112*'OddsRatio_working_3-way'!R112/3-2*'OddsRatio_working_3-way'!R112^3/27-'OddsRatio_working_3-way'!T112</f>
        <v>0.3163846097870413</v>
      </c>
      <c r="W112" s="11">
        <f>'OddsRatio_working_3-way'!V112^2+4*'OddsRatio_working_3-way'!U112^3/27</f>
        <v>-1.2494067871506448E-3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0.15917649645695894</v>
      </c>
      <c r="Y112" s="11">
        <f>IF('OddsRatio_working_3-way'!W112&gt;=0,IF('OddsRatio_working_3-way'!V112+SQRT('OddsRatio_working_3-way'!W112)&gt;0,0,PI()),ACOS('OddsRatio_working_3-way'!V112/(2*'OddsRatio_working_3-way'!X112)))</f>
        <v>0.11126008083149475</v>
      </c>
      <c r="Z112" s="11">
        <f>'OddsRatio_working_3-way'!X112^(1/3)*COS('OddsRatio_working_3-way'!Y112/3)</f>
        <v>0.54157786940802</v>
      </c>
      <c r="AA112" s="11">
        <f>'OddsRatio_working_3-way'!X112^(1/3)*COS(('OddsRatio_working_3-way'!Y112+2*PI())/3)</f>
        <v>-0.28819132217900079</v>
      </c>
      <c r="AB112" s="11">
        <f>'OddsRatio_working_3-way'!X112^(1/3)*COS(('OddsRatio_working_3-way'!Y112+4*PI())/3)</f>
        <v>-0.25338654722901932</v>
      </c>
      <c r="AC112" s="11">
        <f>'OddsRatio_working_3-way'!X112^(1/3)*SIN('OddsRatio_working_3-way'!Y112/3)</f>
        <v>2.0094546186456286E-2</v>
      </c>
      <c r="AD112" s="11">
        <f>'OddsRatio_working_3-way'!X112^(1/3)*SIN(('OddsRatio_working_3-way'!Y112+2*PI())/3)</f>
        <v>0.45897291994156841</v>
      </c>
      <c r="AE112" s="11">
        <f>'OddsRatio_working_3-way'!X112^(1/3)*SIN(('OddsRatio_working_3-way'!Y112+4*PI())/3)</f>
        <v>-0.47906746612802459</v>
      </c>
      <c r="AF112" s="11">
        <f>-'OddsRatio_working_3-way'!U112/(3*'OddsRatio_working_3-way'!X112^(1/3))*COS(('OddsRatio_working_3-way'!Y112)/3)</f>
        <v>0.54157786940801989</v>
      </c>
      <c r="AG112" s="11">
        <f>-'OddsRatio_working_3-way'!U112/(3*'OddsRatio_working_3-way'!X112^(1/3))*COS(('OddsRatio_working_3-way'!Y112+2*PI())/3)</f>
        <v>-0.28819132217900073</v>
      </c>
      <c r="AH112" s="11">
        <f>-'OddsRatio_working_3-way'!U112/(3*'OddsRatio_working_3-way'!X112^(1/3))*COS(('OddsRatio_working_3-way'!Y112+4*PI())/3)</f>
        <v>-0.25338654722901927</v>
      </c>
      <c r="AI112" s="11">
        <f>'OddsRatio_working_3-way'!U112/(3*'OddsRatio_working_3-way'!X112^(1/3))*SIN(('OddsRatio_working_3-way'!Y112)/3)</f>
        <v>-2.0094546186456282E-2</v>
      </c>
      <c r="AJ112" s="11">
        <f>'OddsRatio_working_3-way'!U112/(3*'OddsRatio_working_3-way'!X112^(1/3))*SIN(('OddsRatio_working_3-way'!Y112+2*PI())/3)</f>
        <v>-0.4589729199415683</v>
      </c>
      <c r="AK112" s="11">
        <f>'OddsRatio_working_3-way'!U112/(3*'OddsRatio_working_3-way'!X112^(1/3))*SIN(('OddsRatio_working_3-way'!Y112+4*PI())/3)</f>
        <v>0.47906746612802448</v>
      </c>
      <c r="AL112" s="11">
        <f>'OddsRatio_working_3-way'!Z112+'OddsRatio_working_3-way'!AF112</f>
        <v>1.08315573881604</v>
      </c>
      <c r="AM112" s="11">
        <f>'OddsRatio_working_3-way'!AA112+'OddsRatio_working_3-way'!AG112</f>
        <v>-0.57638264435800157</v>
      </c>
      <c r="AN112" s="11">
        <f>'OddsRatio_working_3-way'!AB112+'OddsRatio_working_3-way'!AH112</f>
        <v>-0.50677309445803864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1.08315573881604</v>
      </c>
      <c r="AS112" s="11">
        <f>IF(('OddsRatio_working_3-way'!X112=0),IF(Q112&gt;0,-Q112^(1/3),(-Q112)^(1/3)),'OddsRatio_working_3-way'!AM112-'OddsRatio_working_3-way'!R112/3)</f>
        <v>-0.57638264435800157</v>
      </c>
      <c r="AT112" s="11">
        <f>IF(('OddsRatio_working_3-way'!X112=0),IF(Q112&gt;0,-Q112^(1/3),(-Q112)^(1/3)),'OddsRatio_working_3-way'!AN112-'OddsRatio_working_3-way'!R112/3)</f>
        <v>-0.50677309445803864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1.99</v>
      </c>
      <c r="B113" s="4">
        <f>IF('True_Odds_Calculator_3-way'!B114="","",'True_Odds_Calculator_3-way'!B114)</f>
        <v>3.42</v>
      </c>
      <c r="C113" s="4">
        <f>IF('True_Odds_Calculator_3-way'!C114="","",'True_Odds_Calculator_3-way'!C114)</f>
        <v>3.7</v>
      </c>
      <c r="D113" s="9">
        <f t="shared" si="26"/>
        <v>0.47726114176748113</v>
      </c>
      <c r="E113" s="9">
        <f t="shared" si="27"/>
        <v>0.27193325188922007</v>
      </c>
      <c r="F113" s="9">
        <f t="shared" si="28"/>
        <v>0.25080560634329896</v>
      </c>
      <c r="G113" s="9">
        <f t="shared" si="29"/>
        <v>1.1063524819227037</v>
      </c>
      <c r="H113" s="9">
        <f t="shared" si="30"/>
        <v>2.0952889571034765</v>
      </c>
      <c r="I113" s="9">
        <f t="shared" si="31"/>
        <v>3.6773730062529428</v>
      </c>
      <c r="J113" s="9">
        <f t="shared" si="32"/>
        <v>3.9871517011913</v>
      </c>
      <c r="K113" s="11">
        <f t="shared" si="33"/>
        <v>0.50251256281407031</v>
      </c>
      <c r="L113" s="11">
        <f t="shared" si="34"/>
        <v>0.29239766081871343</v>
      </c>
      <c r="M113" s="11">
        <f t="shared" si="35"/>
        <v>0.27027027027027023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-0.25688184878875175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0.24263883031404845</v>
      </c>
      <c r="Q113" s="11">
        <f>2*'OddsRatio_working_3-way'!K113*'OddsRatio_working_3-way'!L113*'OddsRatio_working_3-way'!M113</f>
        <v>7.9423512377757272E-2</v>
      </c>
      <c r="R113" s="11">
        <f t="shared" si="36"/>
        <v>0</v>
      </c>
      <c r="S113" s="11">
        <f t="shared" si="37"/>
        <v>-0.94455420442564575</v>
      </c>
      <c r="T113" s="11">
        <f t="shared" si="38"/>
        <v>-0.30918304563850929</v>
      </c>
      <c r="U113" s="11">
        <f>'OddsRatio_working_3-way'!S113-'OddsRatio_working_3-way'!R113^2/3</f>
        <v>-0.94455420442564575</v>
      </c>
      <c r="V113" s="11">
        <f>'OddsRatio_working_3-way'!S113*'OddsRatio_working_3-way'!R113/3-2*'OddsRatio_working_3-way'!R113^3/27-'OddsRatio_working_3-way'!T113</f>
        <v>0.30918304563850929</v>
      </c>
      <c r="W113" s="11">
        <f>'OddsRatio_working_3-way'!V113^2+4*'OddsRatio_working_3-way'!U113^3/27</f>
        <v>-2.9252491481260676E-2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0.17666822520728309</v>
      </c>
      <c r="Y113" s="11">
        <f>IF('OddsRatio_working_3-way'!W113&gt;=0,IF('OddsRatio_working_3-way'!V113+SQRT('OddsRatio_working_3-way'!W113)&gt;0,0,PI()),ACOS('OddsRatio_working_3-way'!V113/(2*'OddsRatio_working_3-way'!X113)))</f>
        <v>0.50528069824000954</v>
      </c>
      <c r="Z113" s="11">
        <f>'OddsRatio_working_3-way'!X113^(1/3)*COS('OddsRatio_working_3-way'!Y113/3)</f>
        <v>0.55317624096135198</v>
      </c>
      <c r="AA113" s="11">
        <f>'OddsRatio_working_3-way'!X113^(1/3)*COS(('OddsRatio_working_3-way'!Y113+2*PI())/3)</f>
        <v>-0.35804722637628911</v>
      </c>
      <c r="AB113" s="11">
        <f>'OddsRatio_working_3-way'!X113^(1/3)*COS(('OddsRatio_working_3-way'!Y113+4*PI())/3)</f>
        <v>-0.19512901458506293</v>
      </c>
      <c r="AC113" s="11">
        <f>'OddsRatio_working_3-way'!X113^(1/3)*SIN('OddsRatio_working_3-way'!Y113/3)</f>
        <v>9.4060873433556888E-2</v>
      </c>
      <c r="AD113" s="11">
        <f>'OddsRatio_working_3-way'!X113^(1/3)*SIN(('OddsRatio_working_3-way'!Y113+2*PI())/3)</f>
        <v>0.43203424072573421</v>
      </c>
      <c r="AE113" s="11">
        <f>'OddsRatio_working_3-way'!X113^(1/3)*SIN(('OddsRatio_working_3-way'!Y113+4*PI())/3)</f>
        <v>-0.52609511415929111</v>
      </c>
      <c r="AF113" s="11">
        <f>-'OddsRatio_working_3-way'!U113/(3*'OddsRatio_working_3-way'!X113^(1/3))*COS(('OddsRatio_working_3-way'!Y113)/3)</f>
        <v>0.55317624096135187</v>
      </c>
      <c r="AG113" s="11">
        <f>-'OddsRatio_working_3-way'!U113/(3*'OddsRatio_working_3-way'!X113^(1/3))*COS(('OddsRatio_working_3-way'!Y113+2*PI())/3)</f>
        <v>-0.358047226376289</v>
      </c>
      <c r="AH113" s="11">
        <f>-'OddsRatio_working_3-way'!U113/(3*'OddsRatio_working_3-way'!X113^(1/3))*COS(('OddsRatio_working_3-way'!Y113+4*PI())/3)</f>
        <v>-0.1951290145850629</v>
      </c>
      <c r="AI113" s="11">
        <f>'OddsRatio_working_3-way'!U113/(3*'OddsRatio_working_3-way'!X113^(1/3))*SIN(('OddsRatio_working_3-way'!Y113)/3)</f>
        <v>-9.4060873433556874E-2</v>
      </c>
      <c r="AJ113" s="11">
        <f>'OddsRatio_working_3-way'!U113/(3*'OddsRatio_working_3-way'!X113^(1/3))*SIN(('OddsRatio_working_3-way'!Y113+2*PI())/3)</f>
        <v>-0.43203424072573415</v>
      </c>
      <c r="AK113" s="11">
        <f>'OddsRatio_working_3-way'!U113/(3*'OddsRatio_working_3-way'!X113^(1/3))*SIN(('OddsRatio_working_3-way'!Y113+4*PI())/3)</f>
        <v>0.526095114159291</v>
      </c>
      <c r="AL113" s="11">
        <f>'OddsRatio_working_3-way'!Z113+'OddsRatio_working_3-way'!AF113</f>
        <v>1.1063524819227037</v>
      </c>
      <c r="AM113" s="11">
        <f>'OddsRatio_working_3-way'!AA113+'OddsRatio_working_3-way'!AG113</f>
        <v>-0.7160944527525781</v>
      </c>
      <c r="AN113" s="11">
        <f>'OddsRatio_working_3-way'!AB113+'OddsRatio_working_3-way'!AH113</f>
        <v>-0.39025802917012586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1.1063524819227037</v>
      </c>
      <c r="AS113" s="11">
        <f>IF(('OddsRatio_working_3-way'!X113=0),IF(Q113&gt;0,-Q113^(1/3),(-Q113)^(1/3)),'OddsRatio_working_3-way'!AM113-'OddsRatio_working_3-way'!R113/3)</f>
        <v>-0.7160944527525781</v>
      </c>
      <c r="AT113" s="11">
        <f>IF(('OddsRatio_working_3-way'!X113=0),IF(Q113&gt;0,-Q113^(1/3),(-Q113)^(1/3)),'OddsRatio_working_3-way'!AN113-'OddsRatio_working_3-way'!R113/3)</f>
        <v>-0.39025802917012586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2.52</v>
      </c>
      <c r="B114" s="4">
        <f>IF('True_Odds_Calculator_3-way'!B115="","",'True_Odds_Calculator_3-way'!B115)</f>
        <v>3.3</v>
      </c>
      <c r="C114" s="4">
        <f>IF('True_Odds_Calculator_3-way'!C115="","",'True_Odds_Calculator_3-way'!C115)</f>
        <v>2.74</v>
      </c>
      <c r="D114" s="9">
        <f t="shared" si="26"/>
        <v>0.37400108152737244</v>
      </c>
      <c r="E114" s="9">
        <f t="shared" si="27"/>
        <v>0.28306903555091728</v>
      </c>
      <c r="F114" s="9">
        <f t="shared" si="28"/>
        <v>0.34292988292171067</v>
      </c>
      <c r="G114" s="9">
        <f t="shared" si="29"/>
        <v>1.101177012777836</v>
      </c>
      <c r="H114" s="9">
        <f t="shared" si="30"/>
        <v>2.6737890594223104</v>
      </c>
      <c r="I114" s="9">
        <f t="shared" si="31"/>
        <v>3.532707129389022</v>
      </c>
      <c r="J114" s="9">
        <f t="shared" si="32"/>
        <v>2.9160480022334347</v>
      </c>
      <c r="K114" s="11">
        <f t="shared" si="33"/>
        <v>0.3968253968253968</v>
      </c>
      <c r="L114" s="11">
        <f t="shared" si="34"/>
        <v>0.30303030303030304</v>
      </c>
      <c r="M114" s="11">
        <f t="shared" si="35"/>
        <v>0.36496350364963503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-0.26696579981251534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0.24401119291630236</v>
      </c>
      <c r="Q114" s="11">
        <f>2*'OddsRatio_working_3-way'!K114*'OddsRatio_working_3-way'!L114*'OddsRatio_working_3-way'!M114</f>
        <v>8.7773810401547622E-2</v>
      </c>
      <c r="R114" s="11">
        <f t="shared" si="36"/>
        <v>0</v>
      </c>
      <c r="S114" s="11">
        <f t="shared" si="37"/>
        <v>-0.91401667587258917</v>
      </c>
      <c r="T114" s="11">
        <f t="shared" si="38"/>
        <v>-0.32878297693258607</v>
      </c>
      <c r="U114" s="11">
        <f>'OddsRatio_working_3-way'!S114-'OddsRatio_working_3-way'!R114^2/3</f>
        <v>-0.91401667587258917</v>
      </c>
      <c r="V114" s="11">
        <f>'OddsRatio_working_3-way'!S114*'OddsRatio_working_3-way'!R114/3-2*'OddsRatio_working_3-way'!R114^3/27-'OddsRatio_working_3-way'!T114</f>
        <v>0.32878297693258607</v>
      </c>
      <c r="W114" s="11">
        <f>'OddsRatio_working_3-way'!V114^2+4*'OddsRatio_working_3-way'!U114^3/27</f>
        <v>-5.0267522473888687E-3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0.16817029922673793</v>
      </c>
      <c r="Y114" s="11">
        <f>IF('OddsRatio_working_3-way'!W114&gt;=0,IF('OddsRatio_working_3-way'!V114+SQRT('OddsRatio_working_3-way'!W114)&gt;0,0,PI()),ACOS('OddsRatio_working_3-way'!V114/(2*'OddsRatio_working_3-way'!X114)))</f>
        <v>0.21239021945304493</v>
      </c>
      <c r="Z114" s="11">
        <f>'OddsRatio_working_3-way'!X114^(1/3)*COS('OddsRatio_working_3-way'!Y114/3)</f>
        <v>0.55058850638891799</v>
      </c>
      <c r="AA114" s="11">
        <f>'OddsRatio_working_3-way'!X114^(1/3)*COS(('OddsRatio_working_3-way'!Y114+2*PI())/3)</f>
        <v>-0.30910832485793349</v>
      </c>
      <c r="AB114" s="11">
        <f>'OddsRatio_working_3-way'!X114^(1/3)*COS(('OddsRatio_working_3-way'!Y114+4*PI())/3)</f>
        <v>-0.24148018153098444</v>
      </c>
      <c r="AC114" s="11">
        <f>'OddsRatio_working_3-way'!X114^(1/3)*SIN('OddsRatio_working_3-way'!Y114/3)</f>
        <v>3.9045126754608549E-2</v>
      </c>
      <c r="AD114" s="11">
        <f>'OddsRatio_working_3-way'!X114^(1/3)*SIN(('OddsRatio_working_3-way'!Y114+2*PI())/3)</f>
        <v>0.45730107018722943</v>
      </c>
      <c r="AE114" s="11">
        <f>'OddsRatio_working_3-way'!X114^(1/3)*SIN(('OddsRatio_working_3-way'!Y114+4*PI())/3)</f>
        <v>-0.49634619694183807</v>
      </c>
      <c r="AF114" s="11">
        <f>-'OddsRatio_working_3-way'!U114/(3*'OddsRatio_working_3-way'!X114^(1/3))*COS(('OddsRatio_working_3-way'!Y114)/3)</f>
        <v>0.55058850638891788</v>
      </c>
      <c r="AG114" s="11">
        <f>-'OddsRatio_working_3-way'!U114/(3*'OddsRatio_working_3-way'!X114^(1/3))*COS(('OddsRatio_working_3-way'!Y114+2*PI())/3)</f>
        <v>-0.30910832485793344</v>
      </c>
      <c r="AH114" s="11">
        <f>-'OddsRatio_working_3-way'!U114/(3*'OddsRatio_working_3-way'!X114^(1/3))*COS(('OddsRatio_working_3-way'!Y114+4*PI())/3)</f>
        <v>-0.24148018153098441</v>
      </c>
      <c r="AI114" s="11">
        <f>'OddsRatio_working_3-way'!U114/(3*'OddsRatio_working_3-way'!X114^(1/3))*SIN(('OddsRatio_working_3-way'!Y114)/3)</f>
        <v>-3.9045126754608542E-2</v>
      </c>
      <c r="AJ114" s="11">
        <f>'OddsRatio_working_3-way'!U114/(3*'OddsRatio_working_3-way'!X114^(1/3))*SIN(('OddsRatio_working_3-way'!Y114+2*PI())/3)</f>
        <v>-0.45730107018722937</v>
      </c>
      <c r="AK114" s="11">
        <f>'OddsRatio_working_3-way'!U114/(3*'OddsRatio_working_3-way'!X114^(1/3))*SIN(('OddsRatio_working_3-way'!Y114+4*PI())/3)</f>
        <v>0.49634619694183796</v>
      </c>
      <c r="AL114" s="11">
        <f>'OddsRatio_working_3-way'!Z114+'OddsRatio_working_3-way'!AF114</f>
        <v>1.101177012777836</v>
      </c>
      <c r="AM114" s="11">
        <f>'OddsRatio_working_3-way'!AA114+'OddsRatio_working_3-way'!AG114</f>
        <v>-0.61821664971586698</v>
      </c>
      <c r="AN114" s="11">
        <f>'OddsRatio_working_3-way'!AB114+'OddsRatio_working_3-way'!AH114</f>
        <v>-0.48296036306196888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1.101177012777836</v>
      </c>
      <c r="AS114" s="11">
        <f>IF(('OddsRatio_working_3-way'!X114=0),IF(Q114&gt;0,-Q114^(1/3),(-Q114)^(1/3)),'OddsRatio_working_3-way'!AM114-'OddsRatio_working_3-way'!R114/3)</f>
        <v>-0.61821664971586698</v>
      </c>
      <c r="AT114" s="11">
        <f>IF(('OddsRatio_working_3-way'!X114=0),IF(Q114&gt;0,-Q114^(1/3),(-Q114)^(1/3)),'OddsRatio_working_3-way'!AN114-'OddsRatio_working_3-way'!R114/3)</f>
        <v>-0.48296036306196888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2.66</v>
      </c>
      <c r="B115" s="4">
        <f>IF('True_Odds_Calculator_3-way'!B116="","",'True_Odds_Calculator_3-way'!B116)</f>
        <v>3.66</v>
      </c>
      <c r="C115" s="4">
        <f>IF('True_Odds_Calculator_3-way'!C116="","",'True_Odds_Calculator_3-way'!C116)</f>
        <v>2.4</v>
      </c>
      <c r="D115" s="9">
        <f t="shared" si="26"/>
        <v>0.35306723234331555</v>
      </c>
      <c r="E115" s="9">
        <f t="shared" si="27"/>
        <v>0.2540566478169361</v>
      </c>
      <c r="F115" s="9">
        <f t="shared" si="28"/>
        <v>0.39287611983974835</v>
      </c>
      <c r="G115" s="9">
        <f t="shared" si="29"/>
        <v>1.1038082807808904</v>
      </c>
      <c r="H115" s="9">
        <f t="shared" si="30"/>
        <v>2.8323217460962784</v>
      </c>
      <c r="I115" s="9">
        <f t="shared" si="31"/>
        <v>3.9361300268771684</v>
      </c>
      <c r="J115" s="9">
        <f t="shared" si="32"/>
        <v>2.545331593093247</v>
      </c>
      <c r="K115" s="11">
        <f t="shared" si="33"/>
        <v>0.37593984962406013</v>
      </c>
      <c r="L115" s="11">
        <f t="shared" si="34"/>
        <v>0.27322404371584696</v>
      </c>
      <c r="M115" s="11">
        <f t="shared" si="35"/>
        <v>0.41666666666666669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-0.26457194899817849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0.24480600408124134</v>
      </c>
      <c r="Q115" s="11">
        <f>2*'OddsRatio_working_3-way'!K115*'OddsRatio_working_3-way'!L115*'OddsRatio_working_3-way'!M115</f>
        <v>8.5596504923510952E-2</v>
      </c>
      <c r="R115" s="11">
        <f t="shared" si="36"/>
        <v>0</v>
      </c>
      <c r="S115" s="11">
        <f t="shared" si="37"/>
        <v>-0.92529085191464033</v>
      </c>
      <c r="T115" s="11">
        <f t="shared" si="38"/>
        <v>-0.32352826990022387</v>
      </c>
      <c r="U115" s="11">
        <f>'OddsRatio_working_3-way'!S115-'OddsRatio_working_3-way'!R115^2/3</f>
        <v>-0.92529085191464033</v>
      </c>
      <c r="V115" s="11">
        <f>'OddsRatio_working_3-way'!S115*'OddsRatio_working_3-way'!R115/3-2*'OddsRatio_working_3-way'!R115^3/27-'OddsRatio_working_3-way'!T115</f>
        <v>0.32352826990022387</v>
      </c>
      <c r="W115" s="11">
        <f>'OddsRatio_working_3-way'!V115^2+4*'OddsRatio_working_3-way'!U115^3/27</f>
        <v>-1.2692412691466801E-2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0.17129138486516104</v>
      </c>
      <c r="Y115" s="11">
        <f>IF('OddsRatio_working_3-way'!W115&gt;=0,IF('OddsRatio_working_3-way'!V115+SQRT('OddsRatio_working_3-way'!W115)&gt;0,0,PI()),ACOS('OddsRatio_working_3-way'!V115/(2*'OddsRatio_working_3-way'!X115)))</f>
        <v>0.33509258890498383</v>
      </c>
      <c r="Z115" s="11">
        <f>'OddsRatio_working_3-way'!X115^(1/3)*COS('OddsRatio_working_3-way'!Y115/3)</f>
        <v>0.55190414039044522</v>
      </c>
      <c r="AA115" s="11">
        <f>'OddsRatio_working_3-way'!X115^(1/3)*COS(('OddsRatio_working_3-way'!Y115+2*PI())/3)</f>
        <v>-0.32956249682636246</v>
      </c>
      <c r="AB115" s="11">
        <f>'OddsRatio_working_3-way'!X115^(1/3)*COS(('OddsRatio_working_3-way'!Y115+4*PI())/3)</f>
        <v>-0.22234164356408292</v>
      </c>
      <c r="AC115" s="11">
        <f>'OddsRatio_working_3-way'!X115^(1/3)*SIN('OddsRatio_working_3-way'!Y115/3)</f>
        <v>6.1903988493718476E-2</v>
      </c>
      <c r="AD115" s="11">
        <f>'OddsRatio_working_3-way'!X115^(1/3)*SIN(('OddsRatio_working_3-way'!Y115+2*PI())/3)</f>
        <v>0.44701101178507963</v>
      </c>
      <c r="AE115" s="11">
        <f>'OddsRatio_working_3-way'!X115^(1/3)*SIN(('OddsRatio_working_3-way'!Y115+4*PI())/3)</f>
        <v>-0.5089150002787981</v>
      </c>
      <c r="AF115" s="11">
        <f>-'OddsRatio_working_3-way'!U115/(3*'OddsRatio_working_3-way'!X115^(1/3))*COS(('OddsRatio_working_3-way'!Y115)/3)</f>
        <v>0.55190414039044533</v>
      </c>
      <c r="AG115" s="11">
        <f>-'OddsRatio_working_3-way'!U115/(3*'OddsRatio_working_3-way'!X115^(1/3))*COS(('OddsRatio_working_3-way'!Y115+2*PI())/3)</f>
        <v>-0.32956249682636252</v>
      </c>
      <c r="AH115" s="11">
        <f>-'OddsRatio_working_3-way'!U115/(3*'OddsRatio_working_3-way'!X115^(1/3))*COS(('OddsRatio_working_3-way'!Y115+4*PI())/3)</f>
        <v>-0.22234164356408295</v>
      </c>
      <c r="AI115" s="11">
        <f>'OddsRatio_working_3-way'!U115/(3*'OddsRatio_working_3-way'!X115^(1/3))*SIN(('OddsRatio_working_3-way'!Y115)/3)</f>
        <v>-6.1903988493718483E-2</v>
      </c>
      <c r="AJ115" s="11">
        <f>'OddsRatio_working_3-way'!U115/(3*'OddsRatio_working_3-way'!X115^(1/3))*SIN(('OddsRatio_working_3-way'!Y115+2*PI())/3)</f>
        <v>-0.44701101178507968</v>
      </c>
      <c r="AK115" s="11">
        <f>'OddsRatio_working_3-way'!U115/(3*'OddsRatio_working_3-way'!X115^(1/3))*SIN(('OddsRatio_working_3-way'!Y115+4*PI())/3)</f>
        <v>0.50891500027879821</v>
      </c>
      <c r="AL115" s="11">
        <f>'OddsRatio_working_3-way'!Z115+'OddsRatio_working_3-way'!AF115</f>
        <v>1.1038082807808904</v>
      </c>
      <c r="AM115" s="11">
        <f>'OddsRatio_working_3-way'!AA115+'OddsRatio_working_3-way'!AG115</f>
        <v>-0.65912499365272503</v>
      </c>
      <c r="AN115" s="11">
        <f>'OddsRatio_working_3-way'!AB115+'OddsRatio_working_3-way'!AH115</f>
        <v>-0.44468328712816585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1.1038082807808904</v>
      </c>
      <c r="AS115" s="11">
        <f>IF(('OddsRatio_working_3-way'!X115=0),IF(Q115&gt;0,-Q115^(1/3),(-Q115)^(1/3)),'OddsRatio_working_3-way'!AM115-'OddsRatio_working_3-way'!R115/3)</f>
        <v>-0.65912499365272503</v>
      </c>
      <c r="AT115" s="11">
        <f>IF(('OddsRatio_working_3-way'!X115=0),IF(Q115&gt;0,-Q115^(1/3),(-Q115)^(1/3)),'OddsRatio_working_3-way'!AN115-'OddsRatio_working_3-way'!R115/3)</f>
        <v>-0.44468328712816585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3.12</v>
      </c>
      <c r="B116" s="4">
        <f>IF('True_Odds_Calculator_3-way'!B117="","",'True_Odds_Calculator_3-way'!B117)</f>
        <v>3.43</v>
      </c>
      <c r="C116" s="4">
        <f>IF('True_Odds_Calculator_3-way'!C117="","",'True_Odds_Calculator_3-way'!C117)</f>
        <v>2.0299999999999998</v>
      </c>
      <c r="D116" s="9">
        <f t="shared" si="26"/>
        <v>0.28699826469502288</v>
      </c>
      <c r="E116" s="9">
        <f t="shared" si="27"/>
        <v>0.25990106121710987</v>
      </c>
      <c r="F116" s="9">
        <f t="shared" si="28"/>
        <v>0.45310067408786692</v>
      </c>
      <c r="G116" s="9">
        <f t="shared" si="29"/>
        <v>1.1718592571089408</v>
      </c>
      <c r="H116" s="9">
        <f t="shared" si="30"/>
        <v>3.4843416250709547</v>
      </c>
      <c r="I116" s="9">
        <f t="shared" si="31"/>
        <v>3.8476179947747275</v>
      </c>
      <c r="J116" s="9">
        <f t="shared" si="32"/>
        <v>2.2070150348222088</v>
      </c>
      <c r="K116" s="11">
        <f t="shared" si="33"/>
        <v>0.32051282051282048</v>
      </c>
      <c r="L116" s="11">
        <f t="shared" si="34"/>
        <v>0.29154518950437314</v>
      </c>
      <c r="M116" s="11">
        <f t="shared" si="35"/>
        <v>0.49261083743842371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-0.24425001960942438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0.25685584145421286</v>
      </c>
      <c r="Q116" s="11">
        <f>2*'OddsRatio_working_3-way'!K116*'OddsRatio_working_3-way'!L116*'OddsRatio_working_3-way'!M116</f>
        <v>9.2063025610828964E-2</v>
      </c>
      <c r="R116" s="11">
        <f t="shared" si="36"/>
        <v>0</v>
      </c>
      <c r="S116" s="11">
        <f t="shared" si="37"/>
        <v>-1.0516103207072254</v>
      </c>
      <c r="T116" s="11">
        <f t="shared" si="38"/>
        <v>-0.37692126190223124</v>
      </c>
      <c r="U116" s="11">
        <f>'OddsRatio_working_3-way'!S116-'OddsRatio_working_3-way'!R116^2/3</f>
        <v>-1.0516103207072254</v>
      </c>
      <c r="V116" s="11">
        <f>'OddsRatio_working_3-way'!S116*'OddsRatio_working_3-way'!R116/3-2*'OddsRatio_working_3-way'!R116^3/27-'OddsRatio_working_3-way'!T116</f>
        <v>0.37692126190223124</v>
      </c>
      <c r="W116" s="11">
        <f>'OddsRatio_working_3-way'!V116^2+4*'OddsRatio_working_3-way'!U116^3/27</f>
        <v>-3.0220630219834121E-2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0.20753931428394748</v>
      </c>
      <c r="Y116" s="11">
        <f>IF('OddsRatio_working_3-way'!W116&gt;=0,IF('OddsRatio_working_3-way'!V116+SQRT('OddsRatio_working_3-way'!W116)&gt;0,0,PI()),ACOS('OddsRatio_working_3-way'!V116/(2*'OddsRatio_working_3-way'!X116)))</f>
        <v>0.43213906893480902</v>
      </c>
      <c r="Z116" s="11">
        <f>'OddsRatio_working_3-way'!X116^(1/3)*COS('OddsRatio_working_3-way'!Y116/3)</f>
        <v>0.58592962855447028</v>
      </c>
      <c r="AA116" s="11">
        <f>'OddsRatio_working_3-way'!X116^(1/3)*COS(('OddsRatio_working_3-way'!Y116+2*PI())/3)</f>
        <v>-0.36656802727314769</v>
      </c>
      <c r="AB116" s="11">
        <f>'OddsRatio_working_3-way'!X116^(1/3)*COS(('OddsRatio_working_3-way'!Y116+4*PI())/3)</f>
        <v>-0.21936160128132245</v>
      </c>
      <c r="AC116" s="11">
        <f>'OddsRatio_working_3-way'!X116^(1/3)*SIN('OddsRatio_working_3-way'!Y116/3)</f>
        <v>8.4989669672822982E-2</v>
      </c>
      <c r="AD116" s="11">
        <f>'OddsRatio_working_3-way'!X116^(1/3)*SIN(('OddsRatio_working_3-way'!Y116+2*PI())/3)</f>
        <v>0.46493510832173979</v>
      </c>
      <c r="AE116" s="11">
        <f>'OddsRatio_working_3-way'!X116^(1/3)*SIN(('OddsRatio_working_3-way'!Y116+4*PI())/3)</f>
        <v>-0.54992477799456285</v>
      </c>
      <c r="AF116" s="11">
        <f>-'OddsRatio_working_3-way'!U116/(3*'OddsRatio_working_3-way'!X116^(1/3))*COS(('OddsRatio_working_3-way'!Y116)/3)</f>
        <v>0.58592962855447039</v>
      </c>
      <c r="AG116" s="11">
        <f>-'OddsRatio_working_3-way'!U116/(3*'OddsRatio_working_3-way'!X116^(1/3))*COS(('OddsRatio_working_3-way'!Y116+2*PI())/3)</f>
        <v>-0.36656802727314775</v>
      </c>
      <c r="AH116" s="11">
        <f>-'OddsRatio_working_3-way'!U116/(3*'OddsRatio_working_3-way'!X116^(1/3))*COS(('OddsRatio_working_3-way'!Y116+4*PI())/3)</f>
        <v>-0.21936160128132248</v>
      </c>
      <c r="AI116" s="11">
        <f>'OddsRatio_working_3-way'!U116/(3*'OddsRatio_working_3-way'!X116^(1/3))*SIN(('OddsRatio_working_3-way'!Y116)/3)</f>
        <v>-8.4989669672822996E-2</v>
      </c>
      <c r="AJ116" s="11">
        <f>'OddsRatio_working_3-way'!U116/(3*'OddsRatio_working_3-way'!X116^(1/3))*SIN(('OddsRatio_working_3-way'!Y116+2*PI())/3)</f>
        <v>-0.4649351083217399</v>
      </c>
      <c r="AK116" s="11">
        <f>'OddsRatio_working_3-way'!U116/(3*'OddsRatio_working_3-way'!X116^(1/3))*SIN(('OddsRatio_working_3-way'!Y116+4*PI())/3)</f>
        <v>0.54992477799456285</v>
      </c>
      <c r="AL116" s="11">
        <f>'OddsRatio_working_3-way'!Z116+'OddsRatio_working_3-way'!AF116</f>
        <v>1.1718592571089408</v>
      </c>
      <c r="AM116" s="11">
        <f>'OddsRatio_working_3-way'!AA116+'OddsRatio_working_3-way'!AG116</f>
        <v>-0.73313605454629549</v>
      </c>
      <c r="AN116" s="11">
        <f>'OddsRatio_working_3-way'!AB116+'OddsRatio_working_3-way'!AH116</f>
        <v>-0.43872320256264496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1.1718592571089408</v>
      </c>
      <c r="AS116" s="11">
        <f>IF(('OddsRatio_working_3-way'!X116=0),IF(Q116&gt;0,-Q116^(1/3),(-Q116)^(1/3)),'OddsRatio_working_3-way'!AM116-'OddsRatio_working_3-way'!R116/3)</f>
        <v>-0.73313605454629549</v>
      </c>
      <c r="AT116" s="11">
        <f>IF(('OddsRatio_working_3-way'!X116=0),IF(Q116&gt;0,-Q116^(1/3),(-Q116)^(1/3)),'OddsRatio_working_3-way'!AN116-'OddsRatio_working_3-way'!R116/3)</f>
        <v>-0.43872320256264496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2.98</v>
      </c>
      <c r="B117" s="4">
        <f>IF('True_Odds_Calculator_3-way'!B118="","",'True_Odds_Calculator_3-way'!B118)</f>
        <v>3.42</v>
      </c>
      <c r="C117" s="4">
        <f>IF('True_Odds_Calculator_3-way'!C118="","",'True_Odds_Calculator_3-way'!C118)</f>
        <v>2.29</v>
      </c>
      <c r="D117" s="9">
        <f t="shared" si="26"/>
        <v>0.31429153637192803</v>
      </c>
      <c r="E117" s="9">
        <f t="shared" si="27"/>
        <v>0.27273263115223073</v>
      </c>
      <c r="F117" s="9">
        <f t="shared" si="28"/>
        <v>0.41297583247584102</v>
      </c>
      <c r="G117" s="9">
        <f t="shared" si="29"/>
        <v>1.1018986062129801</v>
      </c>
      <c r="H117" s="9">
        <f t="shared" si="30"/>
        <v>3.1817592403017003</v>
      </c>
      <c r="I117" s="9">
        <f t="shared" si="31"/>
        <v>3.6665946270354119</v>
      </c>
      <c r="J117" s="9">
        <f t="shared" si="32"/>
        <v>2.4214492020147445</v>
      </c>
      <c r="K117" s="11">
        <f t="shared" si="33"/>
        <v>0.33557046979865773</v>
      </c>
      <c r="L117" s="11">
        <f t="shared" si="34"/>
        <v>0.29239766081871343</v>
      </c>
      <c r="M117" s="11">
        <f t="shared" si="35"/>
        <v>0.4366812227074236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-0.26484538769919419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0.24380040005546144</v>
      </c>
      <c r="Q117" s="11">
        <f>2*'OddsRatio_working_3-way'!K117*'OddsRatio_working_3-way'!L117*'OddsRatio_working_3-way'!M117</f>
        <v>8.5694340968527724E-2</v>
      </c>
      <c r="R117" s="11">
        <f t="shared" si="36"/>
        <v>0</v>
      </c>
      <c r="S117" s="11">
        <f t="shared" si="37"/>
        <v>-0.92053859111326042</v>
      </c>
      <c r="T117" s="11">
        <f t="shared" si="38"/>
        <v>-0.32356365241239371</v>
      </c>
      <c r="U117" s="11">
        <f>'OddsRatio_working_3-way'!S117-'OddsRatio_working_3-way'!R117^2/3</f>
        <v>-0.92053859111326042</v>
      </c>
      <c r="V117" s="11">
        <f>'OddsRatio_working_3-way'!S117*'OddsRatio_working_3-way'!R117/3-2*'OddsRatio_working_3-way'!R117^3/27-'OddsRatio_working_3-way'!T117</f>
        <v>0.32356365241239371</v>
      </c>
      <c r="W117" s="11">
        <f>'OddsRatio_working_3-way'!V117^2+4*'OddsRatio_working_3-way'!U117^3/27</f>
        <v>-1.0870472664647135E-2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0.1699734610366391</v>
      </c>
      <c r="Y117" s="11">
        <f>IF('OddsRatio_working_3-way'!W117&gt;=0,IF('OddsRatio_working_3-way'!V117+SQRT('OddsRatio_working_3-way'!W117)&gt;0,0,PI()),ACOS('OddsRatio_working_3-way'!V117/(2*'OddsRatio_working_3-way'!X117)))</f>
        <v>0.3117234933905717</v>
      </c>
      <c r="Z117" s="11">
        <f>'OddsRatio_working_3-way'!X117^(1/3)*COS('OddsRatio_working_3-way'!Y117/3)</f>
        <v>0.55094930310649015</v>
      </c>
      <c r="AA117" s="11">
        <f>'OddsRatio_working_3-way'!X117^(1/3)*COS(('OddsRatio_working_3-way'!Y117+2*PI())/3)</f>
        <v>-0.32523203123877314</v>
      </c>
      <c r="AB117" s="11">
        <f>'OddsRatio_working_3-way'!X117^(1/3)*COS(('OddsRatio_working_3-way'!Y117+4*PI())/3)</f>
        <v>-0.22571727186771709</v>
      </c>
      <c r="AC117" s="11">
        <f>'OddsRatio_working_3-way'!X117^(1/3)*SIN('OddsRatio_working_3-way'!Y117/3)</f>
        <v>5.7454873111220078E-2</v>
      </c>
      <c r="AD117" s="11">
        <f>'OddsRatio_working_3-way'!X117^(1/3)*SIN(('OddsRatio_working_3-way'!Y117+2*PI())/3)</f>
        <v>0.44840865613194314</v>
      </c>
      <c r="AE117" s="11">
        <f>'OddsRatio_working_3-way'!X117^(1/3)*SIN(('OddsRatio_working_3-way'!Y117+4*PI())/3)</f>
        <v>-0.50586352924316313</v>
      </c>
      <c r="AF117" s="11">
        <f>-'OddsRatio_working_3-way'!U117/(3*'OddsRatio_working_3-way'!X117^(1/3))*COS(('OddsRatio_working_3-way'!Y117)/3)</f>
        <v>0.55094930310649004</v>
      </c>
      <c r="AG117" s="11">
        <f>-'OddsRatio_working_3-way'!U117/(3*'OddsRatio_working_3-way'!X117^(1/3))*COS(('OddsRatio_working_3-way'!Y117+2*PI())/3)</f>
        <v>-0.32523203123877309</v>
      </c>
      <c r="AH117" s="11">
        <f>-'OddsRatio_working_3-way'!U117/(3*'OddsRatio_working_3-way'!X117^(1/3))*COS(('OddsRatio_working_3-way'!Y117+4*PI())/3)</f>
        <v>-0.22571727186771703</v>
      </c>
      <c r="AI117" s="11">
        <f>'OddsRatio_working_3-way'!U117/(3*'OddsRatio_working_3-way'!X117^(1/3))*SIN(('OddsRatio_working_3-way'!Y117)/3)</f>
        <v>-5.7454873111220064E-2</v>
      </c>
      <c r="AJ117" s="11">
        <f>'OddsRatio_working_3-way'!U117/(3*'OddsRatio_working_3-way'!X117^(1/3))*SIN(('OddsRatio_working_3-way'!Y117+2*PI())/3)</f>
        <v>-0.44840865613194303</v>
      </c>
      <c r="AK117" s="11">
        <f>'OddsRatio_working_3-way'!U117/(3*'OddsRatio_working_3-way'!X117^(1/3))*SIN(('OddsRatio_working_3-way'!Y117+4*PI())/3)</f>
        <v>0.50586352924316302</v>
      </c>
      <c r="AL117" s="11">
        <f>'OddsRatio_working_3-way'!Z117+'OddsRatio_working_3-way'!AF117</f>
        <v>1.1018986062129801</v>
      </c>
      <c r="AM117" s="11">
        <f>'OddsRatio_working_3-way'!AA117+'OddsRatio_working_3-way'!AG117</f>
        <v>-0.65046406247754618</v>
      </c>
      <c r="AN117" s="11">
        <f>'OddsRatio_working_3-way'!AB117+'OddsRatio_working_3-way'!AH117</f>
        <v>-0.45143454373543412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1.1018986062129801</v>
      </c>
      <c r="AS117" s="11">
        <f>IF(('OddsRatio_working_3-way'!X117=0),IF(Q117&gt;0,-Q117^(1/3),(-Q117)^(1/3)),'OddsRatio_working_3-way'!AM117-'OddsRatio_working_3-way'!R117/3)</f>
        <v>-0.65046406247754618</v>
      </c>
      <c r="AT117" s="11">
        <f>IF(('OddsRatio_working_3-way'!X117=0),IF(Q117&gt;0,-Q117^(1/3),(-Q117)^(1/3)),'OddsRatio_working_3-way'!AN117-'OddsRatio_working_3-way'!R117/3)</f>
        <v>-0.45143454373543412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3.71</v>
      </c>
      <c r="B118" s="4">
        <f>IF('True_Odds_Calculator_3-way'!B119="","",'True_Odds_Calculator_3-way'!B119)</f>
        <v>3.36</v>
      </c>
      <c r="C118" s="4">
        <f>IF('True_Odds_Calculator_3-way'!C119="","",'True_Odds_Calculator_3-way'!C119)</f>
        <v>1.85</v>
      </c>
      <c r="D118" s="9">
        <f t="shared" si="26"/>
        <v>0.23773134613217314</v>
      </c>
      <c r="E118" s="9">
        <f t="shared" si="27"/>
        <v>0.26369121376857574</v>
      </c>
      <c r="F118" s="9">
        <f t="shared" si="28"/>
        <v>0.49857744009925103</v>
      </c>
      <c r="G118" s="9">
        <f t="shared" si="29"/>
        <v>1.1831840884807159</v>
      </c>
      <c r="H118" s="9">
        <f t="shared" si="30"/>
        <v>4.2064288797827407</v>
      </c>
      <c r="I118" s="9">
        <f t="shared" si="31"/>
        <v>3.7923144488144893</v>
      </c>
      <c r="J118" s="9">
        <f t="shared" si="32"/>
        <v>2.0057064752086085</v>
      </c>
      <c r="K118" s="11">
        <f t="shared" si="33"/>
        <v>0.26954177897574122</v>
      </c>
      <c r="L118" s="11">
        <f t="shared" si="34"/>
        <v>0.29761904761904762</v>
      </c>
      <c r="M118" s="11">
        <f t="shared" si="35"/>
        <v>0.54054054054054046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-0.23573024314264202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0.25670645616737253</v>
      </c>
      <c r="Q118" s="11">
        <f>2*'OddsRatio_working_3-way'!K118*'OddsRatio_working_3-way'!L118*'OddsRatio_working_3-way'!M118</f>
        <v>8.6725154110598834E-2</v>
      </c>
      <c r="R118" s="11">
        <f t="shared" si="36"/>
        <v>0</v>
      </c>
      <c r="S118" s="11">
        <f t="shared" si="37"/>
        <v>-1.0889839705974327</v>
      </c>
      <c r="T118" s="11">
        <f t="shared" si="38"/>
        <v>-0.36789999006670027</v>
      </c>
      <c r="U118" s="11">
        <f>'OddsRatio_working_3-way'!S118-'OddsRatio_working_3-way'!R118^2/3</f>
        <v>-1.0889839705974327</v>
      </c>
      <c r="V118" s="11">
        <f>'OddsRatio_working_3-way'!S118*'OddsRatio_working_3-way'!R118/3-2*'OddsRatio_working_3-way'!R118^3/27-'OddsRatio_working_3-way'!T118</f>
        <v>0.36789999006670027</v>
      </c>
      <c r="W118" s="11">
        <f>'OddsRatio_working_3-way'!V118^2+4*'OddsRatio_working_3-way'!U118^3/27</f>
        <v>-5.596973671989347E-2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0.21870078841362897</v>
      </c>
      <c r="Y118" s="11">
        <f>IF('OddsRatio_working_3-way'!W118&gt;=0,IF('OddsRatio_working_3-way'!V118+SQRT('OddsRatio_working_3-way'!W118)&gt;0,0,PI()),ACOS('OddsRatio_working_3-way'!V118/(2*'OddsRatio_working_3-way'!X118)))</f>
        <v>0.57147614370460287</v>
      </c>
      <c r="Z118" s="11">
        <f>'OddsRatio_working_3-way'!X118^(1/3)*COS('OddsRatio_working_3-way'!Y118/3)</f>
        <v>0.59159204424035794</v>
      </c>
      <c r="AA118" s="11">
        <f>'OddsRatio_working_3-way'!X118^(1/3)*COS(('OddsRatio_working_3-way'!Y118+2*PI())/3)</f>
        <v>-0.39458940521334956</v>
      </c>
      <c r="AB118" s="11">
        <f>'OddsRatio_working_3-way'!X118^(1/3)*COS(('OddsRatio_working_3-way'!Y118+4*PI())/3)</f>
        <v>-0.19700263902700851</v>
      </c>
      <c r="AC118" s="11">
        <f>'OddsRatio_working_3-way'!X118^(1/3)*SIN('OddsRatio_working_3-way'!Y118/3)</f>
        <v>0.11407677264599195</v>
      </c>
      <c r="AD118" s="11">
        <f>'OddsRatio_working_3-way'!X118^(1/3)*SIN(('OddsRatio_working_3-way'!Y118+2*PI())/3)</f>
        <v>0.45529535266592158</v>
      </c>
      <c r="AE118" s="11">
        <f>'OddsRatio_working_3-way'!X118^(1/3)*SIN(('OddsRatio_working_3-way'!Y118+4*PI())/3)</f>
        <v>-0.56937212531191328</v>
      </c>
      <c r="AF118" s="11">
        <f>-'OddsRatio_working_3-way'!U118/(3*'OddsRatio_working_3-way'!X118^(1/3))*COS(('OddsRatio_working_3-way'!Y118)/3)</f>
        <v>0.59159204424035794</v>
      </c>
      <c r="AG118" s="11">
        <f>-'OddsRatio_working_3-way'!U118/(3*'OddsRatio_working_3-way'!X118^(1/3))*COS(('OddsRatio_working_3-way'!Y118+2*PI())/3)</f>
        <v>-0.39458940521334956</v>
      </c>
      <c r="AH118" s="11">
        <f>-'OddsRatio_working_3-way'!U118/(3*'OddsRatio_working_3-way'!X118^(1/3))*COS(('OddsRatio_working_3-way'!Y118+4*PI())/3)</f>
        <v>-0.19700263902700851</v>
      </c>
      <c r="AI118" s="11">
        <f>'OddsRatio_working_3-way'!U118/(3*'OddsRatio_working_3-way'!X118^(1/3))*SIN(('OddsRatio_working_3-way'!Y118)/3)</f>
        <v>-0.11407677264599195</v>
      </c>
      <c r="AJ118" s="11">
        <f>'OddsRatio_working_3-way'!U118/(3*'OddsRatio_working_3-way'!X118^(1/3))*SIN(('OddsRatio_working_3-way'!Y118+2*PI())/3)</f>
        <v>-0.45529535266592158</v>
      </c>
      <c r="AK118" s="11">
        <f>'OddsRatio_working_3-way'!U118/(3*'OddsRatio_working_3-way'!X118^(1/3))*SIN(('OddsRatio_working_3-way'!Y118+4*PI())/3)</f>
        <v>0.56937212531191328</v>
      </c>
      <c r="AL118" s="11">
        <f>'OddsRatio_working_3-way'!Z118+'OddsRatio_working_3-way'!AF118</f>
        <v>1.1831840884807159</v>
      </c>
      <c r="AM118" s="11">
        <f>'OddsRatio_working_3-way'!AA118+'OddsRatio_working_3-way'!AG118</f>
        <v>-0.78917881042669913</v>
      </c>
      <c r="AN118" s="11">
        <f>'OddsRatio_working_3-way'!AB118+'OddsRatio_working_3-way'!AH118</f>
        <v>-0.39400527805401703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1.1831840884807159</v>
      </c>
      <c r="AS118" s="11">
        <f>IF(('OddsRatio_working_3-way'!X118=0),IF(Q118&gt;0,-Q118^(1/3),(-Q118)^(1/3)),'OddsRatio_working_3-way'!AM118-'OddsRatio_working_3-way'!R118/3)</f>
        <v>-0.78917881042669913</v>
      </c>
      <c r="AT118" s="11">
        <f>IF(('OddsRatio_working_3-way'!X118=0),IF(Q118&gt;0,-Q118^(1/3),(-Q118)^(1/3)),'OddsRatio_working_3-way'!AN118-'OddsRatio_working_3-way'!R118/3)</f>
        <v>-0.39400527805401703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3.66</v>
      </c>
      <c r="B119" s="4">
        <f>IF('True_Odds_Calculator_3-way'!B120="","",'True_Odds_Calculator_3-way'!B120)</f>
        <v>3.23</v>
      </c>
      <c r="C119" s="4">
        <f>IF('True_Odds_Calculator_3-way'!C120="","",'True_Odds_Calculator_3-way'!C120)</f>
        <v>2.08</v>
      </c>
      <c r="D119" s="9">
        <f t="shared" si="26"/>
        <v>0.25431301058143946</v>
      </c>
      <c r="E119" s="9">
        <f t="shared" si="27"/>
        <v>0.28917061557174939</v>
      </c>
      <c r="F119" s="9">
        <f t="shared" si="28"/>
        <v>0.45651637384681121</v>
      </c>
      <c r="G119" s="9">
        <f t="shared" si="29"/>
        <v>1.102316605932592</v>
      </c>
      <c r="H119" s="9">
        <f t="shared" si="30"/>
        <v>3.9321621717806954</v>
      </c>
      <c r="I119" s="9">
        <f t="shared" si="31"/>
        <v>3.4581660312296796</v>
      </c>
      <c r="J119" s="9">
        <f t="shared" si="32"/>
        <v>2.190501934407199</v>
      </c>
      <c r="K119" s="11">
        <f t="shared" si="33"/>
        <v>0.27322404371584696</v>
      </c>
      <c r="L119" s="11">
        <f t="shared" si="34"/>
        <v>0.30959752321981426</v>
      </c>
      <c r="M119" s="11">
        <f t="shared" si="35"/>
        <v>0.48076923076923073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-0.2605333432237964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0.24278809552625724</v>
      </c>
      <c r="Q119" s="11">
        <f>2*'OddsRatio_working_3-way'!K119*'OddsRatio_working_3-way'!L119*'OddsRatio_working_3-way'!M119</f>
        <v>8.1336045402431223E-2</v>
      </c>
      <c r="R119" s="11">
        <f t="shared" si="36"/>
        <v>0</v>
      </c>
      <c r="S119" s="11">
        <f t="shared" si="37"/>
        <v>-0.93188876526143483</v>
      </c>
      <c r="T119" s="11">
        <f t="shared" si="38"/>
        <v>-0.31219054112610878</v>
      </c>
      <c r="U119" s="11">
        <f>'OddsRatio_working_3-way'!S119-'OddsRatio_working_3-way'!R119^2/3</f>
        <v>-0.93188876526143483</v>
      </c>
      <c r="V119" s="11">
        <f>'OddsRatio_working_3-way'!S119*'OddsRatio_working_3-way'!R119/3-2*'OddsRatio_working_3-way'!R119^3/27-'OddsRatio_working_3-way'!T119</f>
        <v>0.31219054112610878</v>
      </c>
      <c r="W119" s="11">
        <f>'OddsRatio_working_3-way'!V119^2+4*'OddsRatio_working_3-way'!U119^3/27</f>
        <v>-2.2428582935586555E-2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0.17312677212392599</v>
      </c>
      <c r="Y119" s="11">
        <f>IF('OddsRatio_working_3-way'!W119&gt;=0,IF('OddsRatio_working_3-way'!V119+SQRT('OddsRatio_working_3-way'!W119)&gt;0,0,PI()),ACOS('OddsRatio_working_3-way'!V119/(2*'OddsRatio_working_3-way'!X119)))</f>
        <v>0.44728641257703816</v>
      </c>
      <c r="Z119" s="11">
        <f>'OddsRatio_working_3-way'!X119^(1/3)*COS('OddsRatio_working_3-way'!Y119/3)</f>
        <v>0.55115830296629609</v>
      </c>
      <c r="AA119" s="11">
        <f>'OddsRatio_working_3-way'!X119^(1/3)*COS(('OddsRatio_working_3-way'!Y119+2*PI())/3)</f>
        <v>-0.34727702536266541</v>
      </c>
      <c r="AB119" s="11">
        <f>'OddsRatio_working_3-way'!X119^(1/3)*COS(('OddsRatio_working_3-way'!Y119+4*PI())/3)</f>
        <v>-0.20388127760363089</v>
      </c>
      <c r="AC119" s="11">
        <f>'OddsRatio_working_3-way'!X119^(1/3)*SIN('OddsRatio_working_3-way'!Y119/3)</f>
        <v>8.2789573569326244E-2</v>
      </c>
      <c r="AD119" s="11">
        <f>'OddsRatio_working_3-way'!X119^(1/3)*SIN(('OddsRatio_working_3-way'!Y119+2*PI())/3)</f>
        <v>0.43592230509086943</v>
      </c>
      <c r="AE119" s="11">
        <f>'OddsRatio_working_3-way'!X119^(1/3)*SIN(('OddsRatio_working_3-way'!Y119+4*PI())/3)</f>
        <v>-0.51871187866019575</v>
      </c>
      <c r="AF119" s="11">
        <f>-'OddsRatio_working_3-way'!U119/(3*'OddsRatio_working_3-way'!X119^(1/3))*COS(('OddsRatio_working_3-way'!Y119)/3)</f>
        <v>0.55115830296629587</v>
      </c>
      <c r="AG119" s="11">
        <f>-'OddsRatio_working_3-way'!U119/(3*'OddsRatio_working_3-way'!X119^(1/3))*COS(('OddsRatio_working_3-way'!Y119+2*PI())/3)</f>
        <v>-0.34727702536266525</v>
      </c>
      <c r="AH119" s="11">
        <f>-'OddsRatio_working_3-way'!U119/(3*'OddsRatio_working_3-way'!X119^(1/3))*COS(('OddsRatio_working_3-way'!Y119+4*PI())/3)</f>
        <v>-0.20388127760363081</v>
      </c>
      <c r="AI119" s="11">
        <f>'OddsRatio_working_3-way'!U119/(3*'OddsRatio_working_3-way'!X119^(1/3))*SIN(('OddsRatio_working_3-way'!Y119)/3)</f>
        <v>-8.2789573569326202E-2</v>
      </c>
      <c r="AJ119" s="11">
        <f>'OddsRatio_working_3-way'!U119/(3*'OddsRatio_working_3-way'!X119^(1/3))*SIN(('OddsRatio_working_3-way'!Y119+2*PI())/3)</f>
        <v>-0.43592230509086927</v>
      </c>
      <c r="AK119" s="11">
        <f>'OddsRatio_working_3-way'!U119/(3*'OddsRatio_working_3-way'!X119^(1/3))*SIN(('OddsRatio_working_3-way'!Y119+4*PI())/3)</f>
        <v>0.51871187866019552</v>
      </c>
      <c r="AL119" s="11">
        <f>'OddsRatio_working_3-way'!Z119+'OddsRatio_working_3-way'!AF119</f>
        <v>1.102316605932592</v>
      </c>
      <c r="AM119" s="11">
        <f>'OddsRatio_working_3-way'!AA119+'OddsRatio_working_3-way'!AG119</f>
        <v>-0.69455405072533072</v>
      </c>
      <c r="AN119" s="11">
        <f>'OddsRatio_working_3-way'!AB119+'OddsRatio_working_3-way'!AH119</f>
        <v>-0.40776255520726168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1.102316605932592</v>
      </c>
      <c r="AS119" s="11">
        <f>IF(('OddsRatio_working_3-way'!X119=0),IF(Q119&gt;0,-Q119^(1/3),(-Q119)^(1/3)),'OddsRatio_working_3-way'!AM119-'OddsRatio_working_3-way'!R119/3)</f>
        <v>-0.69455405072533072</v>
      </c>
      <c r="AT119" s="11">
        <f>IF(('OddsRatio_working_3-way'!X119=0),IF(Q119&gt;0,-Q119^(1/3),(-Q119)^(1/3)),'OddsRatio_working_3-way'!AN119-'OddsRatio_working_3-way'!R119/3)</f>
        <v>-0.40776255520726168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4.45</v>
      </c>
      <c r="B120" s="4">
        <f>IF('True_Odds_Calculator_3-way'!B121="","",'True_Odds_Calculator_3-way'!B121)</f>
        <v>3.74</v>
      </c>
      <c r="C120" s="4">
        <f>IF('True_Odds_Calculator_3-way'!C121="","",'True_Odds_Calculator_3-way'!C121)</f>
        <v>1.67</v>
      </c>
      <c r="D120" s="9">
        <f t="shared" si="26"/>
        <v>0.19939564831458728</v>
      </c>
      <c r="E120" s="9">
        <f t="shared" si="27"/>
        <v>0.23872915437396119</v>
      </c>
      <c r="F120" s="9">
        <f t="shared" si="28"/>
        <v>0.56187519731145141</v>
      </c>
      <c r="G120" s="9">
        <f t="shared" si="29"/>
        <v>1.1638129233716408</v>
      </c>
      <c r="H120" s="9">
        <f t="shared" si="30"/>
        <v>5.0151545856321604</v>
      </c>
      <c r="I120" s="9">
        <f t="shared" si="31"/>
        <v>4.1888474100382966</v>
      </c>
      <c r="J120" s="9">
        <f t="shared" si="32"/>
        <v>1.7797546586589992</v>
      </c>
      <c r="K120" s="11">
        <f t="shared" si="33"/>
        <v>0.2247191011235955</v>
      </c>
      <c r="L120" s="11">
        <f t="shared" si="34"/>
        <v>0.26737967914438499</v>
      </c>
      <c r="M120" s="11">
        <f t="shared" si="35"/>
        <v>0.5988023952095809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-0.22787483975748546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0.24681754678469775</v>
      </c>
      <c r="Q120" s="11">
        <f>2*'OddsRatio_working_3-way'!K120*'OddsRatio_working_3-way'!L120*'OddsRatio_working_3-way'!M120</f>
        <v>7.1958468450349186E-2</v>
      </c>
      <c r="R120" s="11">
        <f t="shared" si="36"/>
        <v>0</v>
      </c>
      <c r="S120" s="11">
        <f t="shared" si="37"/>
        <v>-1.08312768117521</v>
      </c>
      <c r="T120" s="11">
        <f t="shared" si="38"/>
        <v>-0.31578066506565883</v>
      </c>
      <c r="U120" s="11">
        <f>'OddsRatio_working_3-way'!S120-'OddsRatio_working_3-way'!R120^2/3</f>
        <v>-1.08312768117521</v>
      </c>
      <c r="V120" s="11">
        <f>'OddsRatio_working_3-way'!S120*'OddsRatio_working_3-way'!R120/3-2*'OddsRatio_working_3-way'!R120^3/27-'OddsRatio_working_3-way'!T120</f>
        <v>0.31578066506565883</v>
      </c>
      <c r="W120" s="11">
        <f>'OddsRatio_working_3-way'!V120^2+4*'OddsRatio_working_3-way'!U120^3/27</f>
        <v>-8.853266157166495E-2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0.21693898335763373</v>
      </c>
      <c r="Y120" s="11">
        <f>IF('OddsRatio_working_3-way'!W120&gt;=0,IF('OddsRatio_working_3-way'!V120+SQRT('OddsRatio_working_3-way'!W120)&gt;0,0,PI()),ACOS('OddsRatio_working_3-way'!V120/(2*'OddsRatio_working_3-way'!X120)))</f>
        <v>0.75567345559739241</v>
      </c>
      <c r="Z120" s="11">
        <f>'OddsRatio_working_3-way'!X120^(1/3)*COS('OddsRatio_working_3-way'!Y120/3)</f>
        <v>0.5819064616858205</v>
      </c>
      <c r="AA120" s="11">
        <f>'OddsRatio_working_3-way'!X120^(1/3)*COS(('OddsRatio_working_3-way'!Y120+2*PI())/3)</f>
        <v>-0.42064738136643659</v>
      </c>
      <c r="AB120" s="11">
        <f>'OddsRatio_working_3-way'!X120^(1/3)*COS(('OddsRatio_working_3-way'!Y120+4*PI())/3)</f>
        <v>-0.16125908031938399</v>
      </c>
      <c r="AC120" s="11">
        <f>'OddsRatio_working_3-way'!X120^(1/3)*SIN('OddsRatio_working_3-way'!Y120/3)</f>
        <v>0.14975790543415557</v>
      </c>
      <c r="AD120" s="11">
        <f>'OddsRatio_working_3-way'!X120^(1/3)*SIN(('OddsRatio_working_3-way'!Y120+2*PI())/3)</f>
        <v>0.42906682572915888</v>
      </c>
      <c r="AE120" s="11">
        <f>'OddsRatio_working_3-way'!X120^(1/3)*SIN(('OddsRatio_working_3-way'!Y120+4*PI())/3)</f>
        <v>-0.57882473116331445</v>
      </c>
      <c r="AF120" s="11">
        <f>-'OddsRatio_working_3-way'!U120/(3*'OddsRatio_working_3-way'!X120^(1/3))*COS(('OddsRatio_working_3-way'!Y120)/3)</f>
        <v>0.58190646168582028</v>
      </c>
      <c r="AG120" s="11">
        <f>-'OddsRatio_working_3-way'!U120/(3*'OddsRatio_working_3-way'!X120^(1/3))*COS(('OddsRatio_working_3-way'!Y120+2*PI())/3)</f>
        <v>-0.42064738136643648</v>
      </c>
      <c r="AH120" s="11">
        <f>-'OddsRatio_working_3-way'!U120/(3*'OddsRatio_working_3-way'!X120^(1/3))*COS(('OddsRatio_working_3-way'!Y120+4*PI())/3)</f>
        <v>-0.16125908031938394</v>
      </c>
      <c r="AI120" s="11">
        <f>'OddsRatio_working_3-way'!U120/(3*'OddsRatio_working_3-way'!X120^(1/3))*SIN(('OddsRatio_working_3-way'!Y120)/3)</f>
        <v>-0.14975790543415551</v>
      </c>
      <c r="AJ120" s="11">
        <f>'OddsRatio_working_3-way'!U120/(3*'OddsRatio_working_3-way'!X120^(1/3))*SIN(('OddsRatio_working_3-way'!Y120+2*PI())/3)</f>
        <v>-0.42906682572915872</v>
      </c>
      <c r="AK120" s="11">
        <f>'OddsRatio_working_3-way'!U120/(3*'OddsRatio_working_3-way'!X120^(1/3))*SIN(('OddsRatio_working_3-way'!Y120+4*PI())/3)</f>
        <v>0.57882473116331423</v>
      </c>
      <c r="AL120" s="11">
        <f>'OddsRatio_working_3-way'!Z120+'OddsRatio_working_3-way'!AF120</f>
        <v>1.1638129233716408</v>
      </c>
      <c r="AM120" s="11">
        <f>'OddsRatio_working_3-way'!AA120+'OddsRatio_working_3-way'!AG120</f>
        <v>-0.84129476273287307</v>
      </c>
      <c r="AN120" s="11">
        <f>'OddsRatio_working_3-way'!AB120+'OddsRatio_working_3-way'!AH120</f>
        <v>-0.32251816063876793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1.1638129233716408</v>
      </c>
      <c r="AS120" s="11">
        <f>IF(('OddsRatio_working_3-way'!X120=0),IF(Q120&gt;0,-Q120^(1/3),(-Q120)^(1/3)),'OddsRatio_working_3-way'!AM120-'OddsRatio_working_3-way'!R120/3)</f>
        <v>-0.84129476273287307</v>
      </c>
      <c r="AT120" s="11">
        <f>IF(('OddsRatio_working_3-way'!X120=0),IF(Q120&gt;0,-Q120^(1/3),(-Q120)^(1/3)),'OddsRatio_working_3-way'!AN120-'OddsRatio_working_3-way'!R120/3)</f>
        <v>-0.32251816063876793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2.64</v>
      </c>
      <c r="B121" s="4">
        <f>IF('True_Odds_Calculator_3-way'!B122="","",'True_Odds_Calculator_3-way'!B122)</f>
        <v>3.43</v>
      </c>
      <c r="C121" s="4">
        <f>IF('True_Odds_Calculator_3-way'!C122="","",'True_Odds_Calculator_3-way'!C122)</f>
        <v>2.5299999999999998</v>
      </c>
      <c r="D121" s="9">
        <f t="shared" si="26"/>
        <v>0.35607567904199922</v>
      </c>
      <c r="E121" s="9">
        <f t="shared" si="27"/>
        <v>0.27177551802920985</v>
      </c>
      <c r="F121" s="9">
        <f t="shared" si="28"/>
        <v>0.37214880292879077</v>
      </c>
      <c r="G121" s="9">
        <f t="shared" si="29"/>
        <v>1.102677897373721</v>
      </c>
      <c r="H121" s="9">
        <f t="shared" si="30"/>
        <v>2.8083917516929029</v>
      </c>
      <c r="I121" s="9">
        <f t="shared" si="31"/>
        <v>3.6795072906181421</v>
      </c>
      <c r="J121" s="9">
        <f t="shared" si="32"/>
        <v>2.6870971829817929</v>
      </c>
      <c r="K121" s="11">
        <f t="shared" si="33"/>
        <v>0.37878787878787878</v>
      </c>
      <c r="L121" s="11">
        <f t="shared" si="34"/>
        <v>0.29154518950437314</v>
      </c>
      <c r="M121" s="11">
        <f t="shared" si="35"/>
        <v>0.39525691699604748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-0.26614786359079323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0.24443841496354199</v>
      </c>
      <c r="Q121" s="11">
        <f>2*'OddsRatio_working_3-way'!K121*'OddsRatio_working_3-way'!L121*'OddsRatio_working_3-way'!M121</f>
        <v>8.7299433915550714E-2</v>
      </c>
      <c r="R121" s="11">
        <f t="shared" si="36"/>
        <v>0</v>
      </c>
      <c r="S121" s="11">
        <f t="shared" si="37"/>
        <v>-0.91843087397225975</v>
      </c>
      <c r="T121" s="11">
        <f t="shared" si="38"/>
        <v>-0.3280110264186642</v>
      </c>
      <c r="U121" s="11">
        <f>'OddsRatio_working_3-way'!S121-'OddsRatio_working_3-way'!R121^2/3</f>
        <v>-0.91843087397225975</v>
      </c>
      <c r="V121" s="11">
        <f>'OddsRatio_working_3-way'!S121*'OddsRatio_working_3-way'!R121/3-2*'OddsRatio_working_3-way'!R121^3/27-'OddsRatio_working_3-way'!T121</f>
        <v>0.3280110264186642</v>
      </c>
      <c r="W121" s="11">
        <f>'OddsRatio_working_3-way'!V121^2+4*'OddsRatio_working_3-way'!U121^3/27</f>
        <v>-7.1806875668622427E-3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0.16939002407099413</v>
      </c>
      <c r="Y121" s="11">
        <f>IF('OddsRatio_working_3-way'!W121&gt;=0,IF('OddsRatio_working_3-way'!V121+SQRT('OddsRatio_working_3-way'!W121)&gt;0,0,PI()),ACOS('OddsRatio_working_3-way'!V121/(2*'OddsRatio_working_3-way'!X121)))</f>
        <v>0.25281416811113488</v>
      </c>
      <c r="Z121" s="11">
        <f>'OddsRatio_working_3-way'!X121^(1/3)*COS('OddsRatio_working_3-way'!Y121/3)</f>
        <v>0.55133894868686051</v>
      </c>
      <c r="AA121" s="11">
        <f>'OddsRatio_working_3-way'!X121^(1/3)*COS(('OddsRatio_working_3-way'!Y121+2*PI())/3)</f>
        <v>-0.31600235471063859</v>
      </c>
      <c r="AB121" s="11">
        <f>'OddsRatio_working_3-way'!X121^(1/3)*COS(('OddsRatio_working_3-way'!Y121+4*PI())/3)</f>
        <v>-0.23533659397622178</v>
      </c>
      <c r="AC121" s="11">
        <f>'OddsRatio_working_3-way'!X121^(1/3)*SIN('OddsRatio_working_3-way'!Y121/3)</f>
        <v>4.6572398674401494E-2</v>
      </c>
      <c r="AD121" s="11">
        <f>'OddsRatio_working_3-way'!X121^(1/3)*SIN(('OddsRatio_working_3-way'!Y121+2*PI())/3)</f>
        <v>0.45418733632142549</v>
      </c>
      <c r="AE121" s="11">
        <f>'OddsRatio_working_3-way'!X121^(1/3)*SIN(('OddsRatio_working_3-way'!Y121+4*PI())/3)</f>
        <v>-0.50075973499582693</v>
      </c>
      <c r="AF121" s="11">
        <f>-'OddsRatio_working_3-way'!U121/(3*'OddsRatio_working_3-way'!X121^(1/3))*COS(('OddsRatio_working_3-way'!Y121)/3)</f>
        <v>0.55133894868686051</v>
      </c>
      <c r="AG121" s="11">
        <f>-'OddsRatio_working_3-way'!U121/(3*'OddsRatio_working_3-way'!X121^(1/3))*COS(('OddsRatio_working_3-way'!Y121+2*PI())/3)</f>
        <v>-0.31600235471063859</v>
      </c>
      <c r="AH121" s="11">
        <f>-'OddsRatio_working_3-way'!U121/(3*'OddsRatio_working_3-way'!X121^(1/3))*COS(('OddsRatio_working_3-way'!Y121+4*PI())/3)</f>
        <v>-0.23533659397622178</v>
      </c>
      <c r="AI121" s="11">
        <f>'OddsRatio_working_3-way'!U121/(3*'OddsRatio_working_3-way'!X121^(1/3))*SIN(('OddsRatio_working_3-way'!Y121)/3)</f>
        <v>-4.6572398674401494E-2</v>
      </c>
      <c r="AJ121" s="11">
        <f>'OddsRatio_working_3-way'!U121/(3*'OddsRatio_working_3-way'!X121^(1/3))*SIN(('OddsRatio_working_3-way'!Y121+2*PI())/3)</f>
        <v>-0.45418733632142549</v>
      </c>
      <c r="AK121" s="11">
        <f>'OddsRatio_working_3-way'!U121/(3*'OddsRatio_working_3-way'!X121^(1/3))*SIN(('OddsRatio_working_3-way'!Y121+4*PI())/3)</f>
        <v>0.50075973499582693</v>
      </c>
      <c r="AL121" s="11">
        <f>'OddsRatio_working_3-way'!Z121+'OddsRatio_working_3-way'!AF121</f>
        <v>1.102677897373721</v>
      </c>
      <c r="AM121" s="11">
        <f>'OddsRatio_working_3-way'!AA121+'OddsRatio_working_3-way'!AG121</f>
        <v>-0.63200470942127718</v>
      </c>
      <c r="AN121" s="11">
        <f>'OddsRatio_working_3-way'!AB121+'OddsRatio_working_3-way'!AH121</f>
        <v>-0.47067318795244356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1.102677897373721</v>
      </c>
      <c r="AS121" s="11">
        <f>IF(('OddsRatio_working_3-way'!X121=0),IF(Q121&gt;0,-Q121^(1/3),(-Q121)^(1/3)),'OddsRatio_working_3-way'!AM121-'OddsRatio_working_3-way'!R121/3)</f>
        <v>-0.63200470942127718</v>
      </c>
      <c r="AT121" s="11">
        <f>IF(('OddsRatio_working_3-way'!X121=0),IF(Q121&gt;0,-Q121^(1/3),(-Q121)^(1/3)),'OddsRatio_working_3-way'!AN121-'OddsRatio_working_3-way'!R121/3)</f>
        <v>-0.47067318795244356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2.06</v>
      </c>
      <c r="B122" s="4">
        <f>IF('True_Odds_Calculator_3-way'!B123="","",'True_Odds_Calculator_3-way'!B123)</f>
        <v>3.32</v>
      </c>
      <c r="C122" s="4">
        <f>IF('True_Odds_Calculator_3-way'!C123="","",'True_Odds_Calculator_3-way'!C123)</f>
        <v>4.22</v>
      </c>
      <c r="D122" s="9">
        <f t="shared" si="26"/>
        <v>0.47619388413743519</v>
      </c>
      <c r="E122" s="9">
        <f t="shared" si="27"/>
        <v>0.29346905659632261</v>
      </c>
      <c r="F122" s="9">
        <f t="shared" si="28"/>
        <v>0.23033705926624226</v>
      </c>
      <c r="G122" s="9">
        <f t="shared" si="29"/>
        <v>1.0377216708127062</v>
      </c>
      <c r="H122" s="9">
        <f t="shared" si="30"/>
        <v>2.0999849710614682</v>
      </c>
      <c r="I122" s="9">
        <f t="shared" si="31"/>
        <v>3.4075142762854771</v>
      </c>
      <c r="J122" s="9">
        <f t="shared" si="32"/>
        <v>4.3414637800169134</v>
      </c>
      <c r="K122" s="11">
        <f t="shared" si="33"/>
        <v>0.4854368932038835</v>
      </c>
      <c r="L122" s="11">
        <f t="shared" si="34"/>
        <v>0.30120481927710846</v>
      </c>
      <c r="M122" s="11">
        <f t="shared" si="35"/>
        <v>0.23696682464454977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-0.27436705825741647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0.22867894529389821</v>
      </c>
      <c r="Q122" s="11">
        <f>2*'OddsRatio_working_3-way'!K122*'OddsRatio_working_3-way'!L122*'OddsRatio_working_3-way'!M122</f>
        <v>6.9296650089060052E-2</v>
      </c>
      <c r="R122" s="11">
        <f t="shared" si="36"/>
        <v>0</v>
      </c>
      <c r="S122" s="11">
        <f t="shared" si="37"/>
        <v>-0.83347813963638162</v>
      </c>
      <c r="T122" s="11">
        <f t="shared" si="38"/>
        <v>-0.25256913322314589</v>
      </c>
      <c r="U122" s="11">
        <f>'OddsRatio_working_3-way'!S122-'OddsRatio_working_3-way'!R122^2/3</f>
        <v>-0.83347813963638162</v>
      </c>
      <c r="V122" s="11">
        <f>'OddsRatio_working_3-way'!S122*'OddsRatio_working_3-way'!R122/3-2*'OddsRatio_working_3-way'!R122^3/27-'OddsRatio_working_3-way'!T122</f>
        <v>0.25256913322314589</v>
      </c>
      <c r="W122" s="11">
        <f>'OddsRatio_working_3-way'!V122^2+4*'OddsRatio_working_3-way'!U122^3/27</f>
        <v>-2.1987416043193361E-2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0.14643990499543197</v>
      </c>
      <c r="Y122" s="11">
        <f>IF('OddsRatio_working_3-way'!W122&gt;=0,IF('OddsRatio_working_3-way'!V122+SQRT('OddsRatio_working_3-way'!W122)&gt;0,0,PI()),ACOS('OddsRatio_working_3-way'!V122/(2*'OddsRatio_working_3-way'!X122)))</f>
        <v>0.53087491895808592</v>
      </c>
      <c r="Z122" s="11">
        <f>'OddsRatio_working_3-way'!X122^(1/3)*COS('OddsRatio_working_3-way'!Y122/3)</f>
        <v>0.51886083540635308</v>
      </c>
      <c r="AA122" s="11">
        <f>'OddsRatio_working_3-way'!X122^(1/3)*COS(('OddsRatio_working_3-way'!Y122+2*PI())/3)</f>
        <v>-0.33978656258433304</v>
      </c>
      <c r="AB122" s="11">
        <f>'OddsRatio_working_3-way'!X122^(1/3)*COS(('OddsRatio_working_3-way'!Y122+4*PI())/3)</f>
        <v>-0.17907427282202024</v>
      </c>
      <c r="AC122" s="11">
        <f>'OddsRatio_working_3-way'!X122^(1/3)*SIN('OddsRatio_working_3-way'!Y122/3)</f>
        <v>9.2787283756352673E-2</v>
      </c>
      <c r="AD122" s="11">
        <f>'OddsRatio_working_3-way'!X122^(1/3)*SIN(('OddsRatio_working_3-way'!Y122+2*PI())/3)</f>
        <v>0.4029530226125419</v>
      </c>
      <c r="AE122" s="11">
        <f>'OddsRatio_working_3-way'!X122^(1/3)*SIN(('OddsRatio_working_3-way'!Y122+4*PI())/3)</f>
        <v>-0.49574030636889432</v>
      </c>
      <c r="AF122" s="11">
        <f>-'OddsRatio_working_3-way'!U122/(3*'OddsRatio_working_3-way'!X122^(1/3))*COS(('OddsRatio_working_3-way'!Y122)/3)</f>
        <v>0.51886083540635308</v>
      </c>
      <c r="AG122" s="11">
        <f>-'OddsRatio_working_3-way'!U122/(3*'OddsRatio_working_3-way'!X122^(1/3))*COS(('OddsRatio_working_3-way'!Y122+2*PI())/3)</f>
        <v>-0.33978656258433304</v>
      </c>
      <c r="AH122" s="11">
        <f>-'OddsRatio_working_3-way'!U122/(3*'OddsRatio_working_3-way'!X122^(1/3))*COS(('OddsRatio_working_3-way'!Y122+4*PI())/3)</f>
        <v>-0.17907427282202024</v>
      </c>
      <c r="AI122" s="11">
        <f>'OddsRatio_working_3-way'!U122/(3*'OddsRatio_working_3-way'!X122^(1/3))*SIN(('OddsRatio_working_3-way'!Y122)/3)</f>
        <v>-9.2787283756352673E-2</v>
      </c>
      <c r="AJ122" s="11">
        <f>'OddsRatio_working_3-way'!U122/(3*'OddsRatio_working_3-way'!X122^(1/3))*SIN(('OddsRatio_working_3-way'!Y122+2*PI())/3)</f>
        <v>-0.4029530226125419</v>
      </c>
      <c r="AK122" s="11">
        <f>'OddsRatio_working_3-way'!U122/(3*'OddsRatio_working_3-way'!X122^(1/3))*SIN(('OddsRatio_working_3-way'!Y122+4*PI())/3)</f>
        <v>0.49574030636889432</v>
      </c>
      <c r="AL122" s="11">
        <f>'OddsRatio_working_3-way'!Z122+'OddsRatio_working_3-way'!AF122</f>
        <v>1.0377216708127062</v>
      </c>
      <c r="AM122" s="11">
        <f>'OddsRatio_working_3-way'!AA122+'OddsRatio_working_3-way'!AG122</f>
        <v>-0.67957312516866608</v>
      </c>
      <c r="AN122" s="11">
        <f>'OddsRatio_working_3-way'!AB122+'OddsRatio_working_3-way'!AH122</f>
        <v>-0.35814854564404047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1.0377216708127062</v>
      </c>
      <c r="AS122" s="11">
        <f>IF(('OddsRatio_working_3-way'!X122=0),IF(Q122&gt;0,-Q122^(1/3),(-Q122)^(1/3)),'OddsRatio_working_3-way'!AM122-'OddsRatio_working_3-way'!R122/3)</f>
        <v>-0.67957312516866608</v>
      </c>
      <c r="AT122" s="11">
        <f>IF(('OddsRatio_working_3-way'!X122=0),IF(Q122&gt;0,-Q122^(1/3),(-Q122)^(1/3)),'OddsRatio_working_3-way'!AN122-'OddsRatio_working_3-way'!R122/3)</f>
        <v>-0.35814854564404047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2.79</v>
      </c>
      <c r="B123" s="4">
        <f>IF('True_Odds_Calculator_3-way'!B124="","",'True_Odds_Calculator_3-way'!B124)</f>
        <v>3.18</v>
      </c>
      <c r="C123" s="4">
        <f>IF('True_Odds_Calculator_3-way'!C124="","",'True_Odds_Calculator_3-way'!C124)</f>
        <v>2.86</v>
      </c>
      <c r="D123" s="9">
        <f t="shared" si="26"/>
        <v>0.35071651675441884</v>
      </c>
      <c r="E123" s="9">
        <f t="shared" si="27"/>
        <v>0.30725149195924412</v>
      </c>
      <c r="F123" s="9">
        <f t="shared" si="28"/>
        <v>0.34203199128633677</v>
      </c>
      <c r="G123" s="9">
        <f t="shared" si="29"/>
        <v>1.0342489891472213</v>
      </c>
      <c r="H123" s="9">
        <f t="shared" si="30"/>
        <v>2.8513056905735263</v>
      </c>
      <c r="I123" s="9">
        <f t="shared" si="31"/>
        <v>3.2546627963409422</v>
      </c>
      <c r="J123" s="9">
        <f t="shared" si="32"/>
        <v>2.9237031198138315</v>
      </c>
      <c r="K123" s="11">
        <f t="shared" si="33"/>
        <v>0.35842293906810035</v>
      </c>
      <c r="L123" s="11">
        <f t="shared" si="34"/>
        <v>0.31446540880503143</v>
      </c>
      <c r="M123" s="11">
        <f t="shared" si="35"/>
        <v>0.34965034965034969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-0.28603890868041792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0.22975829427442329</v>
      </c>
      <c r="Q123" s="11">
        <f>2*'OddsRatio_working_3-way'!K123*'OddsRatio_working_3-way'!L123*'OddsRatio_working_3-way'!M123</f>
        <v>7.8819311929476263E-2</v>
      </c>
      <c r="R123" s="11">
        <f t="shared" si="36"/>
        <v>0</v>
      </c>
      <c r="S123" s="11">
        <f t="shared" si="37"/>
        <v>-0.80324140283699952</v>
      </c>
      <c r="T123" s="11">
        <f t="shared" si="38"/>
        <v>-0.27555451212246984</v>
      </c>
      <c r="U123" s="11">
        <f>'OddsRatio_working_3-way'!S123-'OddsRatio_working_3-way'!R123^2/3</f>
        <v>-0.80324140283699952</v>
      </c>
      <c r="V123" s="11">
        <f>'OddsRatio_working_3-way'!S123*'OddsRatio_working_3-way'!R123/3-2*'OddsRatio_working_3-way'!R123^3/27-'OddsRatio_working_3-way'!T123</f>
        <v>0.27555451212246984</v>
      </c>
      <c r="W123" s="11">
        <f>'OddsRatio_working_3-way'!V123^2+4*'OddsRatio_working_3-way'!U123^3/27</f>
        <v>-8.4730248822252607E-4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0.13854384832903527</v>
      </c>
      <c r="Y123" s="11">
        <f>IF('OddsRatio_working_3-way'!W123&gt;=0,IF('OddsRatio_working_3-way'!V123+SQRT('OddsRatio_working_3-way'!W123)&gt;0,0,PI()),ACOS('OddsRatio_working_3-way'!V123/(2*'OddsRatio_working_3-way'!X123)))</f>
        <v>0.10524562430500706</v>
      </c>
      <c r="Z123" s="11">
        <f>'OddsRatio_working_3-way'!X123^(1/3)*COS('OddsRatio_working_3-way'!Y123/3)</f>
        <v>0.51712449457361065</v>
      </c>
      <c r="AA123" s="11">
        <f>'OddsRatio_working_3-way'!X123^(1/3)*COS(('OddsRatio_working_3-way'!Y123+2*PI())/3)</f>
        <v>-0.27427986616628991</v>
      </c>
      <c r="AB123" s="11">
        <f>'OddsRatio_working_3-way'!X123^(1/3)*COS(('OddsRatio_working_3-way'!Y123+4*PI())/3)</f>
        <v>-0.2428446284073208</v>
      </c>
      <c r="AC123" s="11">
        <f>'OddsRatio_working_3-way'!X123^(1/3)*SIN('OddsRatio_working_3-way'!Y123/3)</f>
        <v>1.8149142982180778E-2</v>
      </c>
      <c r="AD123" s="11">
        <f>'OddsRatio_working_3-way'!X123^(1/3)*SIN(('OddsRatio_working_3-way'!Y123+2*PI())/3)</f>
        <v>0.43876837772884447</v>
      </c>
      <c r="AE123" s="11">
        <f>'OddsRatio_working_3-way'!X123^(1/3)*SIN(('OddsRatio_working_3-way'!Y123+4*PI())/3)</f>
        <v>-0.4569175207110252</v>
      </c>
      <c r="AF123" s="11">
        <f>-'OddsRatio_working_3-way'!U123/(3*'OddsRatio_working_3-way'!X123^(1/3))*COS(('OddsRatio_working_3-way'!Y123)/3)</f>
        <v>0.51712449457361065</v>
      </c>
      <c r="AG123" s="11">
        <f>-'OddsRatio_working_3-way'!U123/(3*'OddsRatio_working_3-way'!X123^(1/3))*COS(('OddsRatio_working_3-way'!Y123+2*PI())/3)</f>
        <v>-0.27427986616628991</v>
      </c>
      <c r="AH123" s="11">
        <f>-'OddsRatio_working_3-way'!U123/(3*'OddsRatio_working_3-way'!X123^(1/3))*COS(('OddsRatio_working_3-way'!Y123+4*PI())/3)</f>
        <v>-0.2428446284073208</v>
      </c>
      <c r="AI123" s="11">
        <f>'OddsRatio_working_3-way'!U123/(3*'OddsRatio_working_3-way'!X123^(1/3))*SIN(('OddsRatio_working_3-way'!Y123)/3)</f>
        <v>-1.8149142982180778E-2</v>
      </c>
      <c r="AJ123" s="11">
        <f>'OddsRatio_working_3-way'!U123/(3*'OddsRatio_working_3-way'!X123^(1/3))*SIN(('OddsRatio_working_3-way'!Y123+2*PI())/3)</f>
        <v>-0.43876837772884447</v>
      </c>
      <c r="AK123" s="11">
        <f>'OddsRatio_working_3-way'!U123/(3*'OddsRatio_working_3-way'!X123^(1/3))*SIN(('OddsRatio_working_3-way'!Y123+4*PI())/3)</f>
        <v>0.4569175207110252</v>
      </c>
      <c r="AL123" s="11">
        <f>'OddsRatio_working_3-way'!Z123+'OddsRatio_working_3-way'!AF123</f>
        <v>1.0342489891472213</v>
      </c>
      <c r="AM123" s="11">
        <f>'OddsRatio_working_3-way'!AA123+'OddsRatio_working_3-way'!AG123</f>
        <v>-0.54855973233257982</v>
      </c>
      <c r="AN123" s="11">
        <f>'OddsRatio_working_3-way'!AB123+'OddsRatio_working_3-way'!AH123</f>
        <v>-0.48568925681464159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1.0342489891472213</v>
      </c>
      <c r="AS123" s="11">
        <f>IF(('OddsRatio_working_3-way'!X123=0),IF(Q123&gt;0,-Q123^(1/3),(-Q123)^(1/3)),'OddsRatio_working_3-way'!AM123-'OddsRatio_working_3-way'!R123/3)</f>
        <v>-0.54855973233257982</v>
      </c>
      <c r="AT123" s="11">
        <f>IF(('OddsRatio_working_3-way'!X123=0),IF(Q123&gt;0,-Q123^(1/3),(-Q123)^(1/3)),'OddsRatio_working_3-way'!AN123-'OddsRatio_working_3-way'!R123/3)</f>
        <v>-0.48568925681464159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1.93</v>
      </c>
      <c r="B124" s="4">
        <f>IF('True_Odds_Calculator_3-way'!B125="","",'True_Odds_Calculator_3-way'!B125)</f>
        <v>3.6</v>
      </c>
      <c r="C124" s="4">
        <f>IF('True_Odds_Calculator_3-way'!C125="","",'True_Odds_Calculator_3-way'!C125)</f>
        <v>4.41</v>
      </c>
      <c r="D124" s="9">
        <f t="shared" si="26"/>
        <v>0.50903564112512101</v>
      </c>
      <c r="E124" s="9">
        <f t="shared" si="27"/>
        <v>0.27052992243925494</v>
      </c>
      <c r="F124" s="9">
        <f t="shared" si="28"/>
        <v>0.22043443643562394</v>
      </c>
      <c r="G124" s="9">
        <f t="shared" si="29"/>
        <v>1.037095682121592</v>
      </c>
      <c r="H124" s="9">
        <f t="shared" si="30"/>
        <v>1.9644989843730802</v>
      </c>
      <c r="I124" s="9">
        <f t="shared" si="31"/>
        <v>3.6964487735161384</v>
      </c>
      <c r="J124" s="9">
        <f t="shared" si="32"/>
        <v>4.5364962760346286</v>
      </c>
      <c r="K124" s="11">
        <f t="shared" si="33"/>
        <v>0.5181347150259068</v>
      </c>
      <c r="L124" s="11">
        <f t="shared" si="34"/>
        <v>0.27777777777777779</v>
      </c>
      <c r="M124" s="11">
        <f t="shared" si="35"/>
        <v>0.22675736961451246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-0.26909911921014795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0.22649627880321199</v>
      </c>
      <c r="Q124" s="11">
        <f>2*'OddsRatio_working_3-way'!K124*'OddsRatio_working_3-way'!L124*'OddsRatio_working_3-way'!M124</f>
        <v>6.527270282513313E-2</v>
      </c>
      <c r="R124" s="11">
        <f t="shared" si="36"/>
        <v>0</v>
      </c>
      <c r="S124" s="11">
        <f t="shared" si="37"/>
        <v>-0.84168346395193483</v>
      </c>
      <c r="T124" s="11">
        <f t="shared" si="38"/>
        <v>-0.24256007606683999</v>
      </c>
      <c r="U124" s="11">
        <f>'OddsRatio_working_3-way'!S124-'OddsRatio_working_3-way'!R124^2/3</f>
        <v>-0.84168346395193483</v>
      </c>
      <c r="V124" s="11">
        <f>'OddsRatio_working_3-way'!S124*'OddsRatio_working_3-way'!R124/3-2*'OddsRatio_working_3-way'!R124^3/27-'OddsRatio_working_3-way'!T124</f>
        <v>0.24256007606683999</v>
      </c>
      <c r="W124" s="11">
        <f>'OddsRatio_working_3-way'!V124^2+4*'OddsRatio_working_3-way'!U124^3/27</f>
        <v>-2.9501602546254627E-2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0.14860769920145947</v>
      </c>
      <c r="Y124" s="11">
        <f>IF('OddsRatio_working_3-way'!W124&gt;=0,IF('OddsRatio_working_3-way'!V124+SQRT('OddsRatio_working_3-way'!W124)&gt;0,0,PI()),ACOS('OddsRatio_working_3-way'!V124/(2*'OddsRatio_working_3-way'!X124)))</f>
        <v>0.6161511980547888</v>
      </c>
      <c r="Z124" s="11">
        <f>'OddsRatio_working_3-way'!X124^(1/3)*COS('OddsRatio_working_3-way'!Y124/3)</f>
        <v>0.51854784106079599</v>
      </c>
      <c r="AA124" s="11">
        <f>'OddsRatio_working_3-way'!X124^(1/3)*COS(('OddsRatio_working_3-way'!Y124+2*PI())/3)</f>
        <v>-0.35282587607582927</v>
      </c>
      <c r="AB124" s="11">
        <f>'OddsRatio_working_3-way'!X124^(1/3)*COS(('OddsRatio_working_3-way'!Y124+4*PI())/3)</f>
        <v>-0.1657219649849668</v>
      </c>
      <c r="AC124" s="11">
        <f>'OddsRatio_working_3-way'!X124^(1/3)*SIN('OddsRatio_working_3-way'!Y124/3)</f>
        <v>0.10802449343474128</v>
      </c>
      <c r="AD124" s="11">
        <f>'OddsRatio_working_3-way'!X124^(1/3)*SIN(('OddsRatio_working_3-way'!Y124+2*PI())/3)</f>
        <v>0.39506335671885412</v>
      </c>
      <c r="AE124" s="11">
        <f>'OddsRatio_working_3-way'!X124^(1/3)*SIN(('OddsRatio_working_3-way'!Y124+4*PI())/3)</f>
        <v>-0.50308785015359536</v>
      </c>
      <c r="AF124" s="11">
        <f>-'OddsRatio_working_3-way'!U124/(3*'OddsRatio_working_3-way'!X124^(1/3))*COS(('OddsRatio_working_3-way'!Y124)/3)</f>
        <v>0.51854784106079588</v>
      </c>
      <c r="AG124" s="11">
        <f>-'OddsRatio_working_3-way'!U124/(3*'OddsRatio_working_3-way'!X124^(1/3))*COS(('OddsRatio_working_3-way'!Y124+2*PI())/3)</f>
        <v>-0.35282587607582921</v>
      </c>
      <c r="AH124" s="11">
        <f>-'OddsRatio_working_3-way'!U124/(3*'OddsRatio_working_3-way'!X124^(1/3))*COS(('OddsRatio_working_3-way'!Y124+4*PI())/3)</f>
        <v>-0.16572196498496677</v>
      </c>
      <c r="AI124" s="11">
        <f>'OddsRatio_working_3-way'!U124/(3*'OddsRatio_working_3-way'!X124^(1/3))*SIN(('OddsRatio_working_3-way'!Y124)/3)</f>
        <v>-0.10802449343474126</v>
      </c>
      <c r="AJ124" s="11">
        <f>'OddsRatio_working_3-way'!U124/(3*'OddsRatio_working_3-way'!X124^(1/3))*SIN(('OddsRatio_working_3-way'!Y124+2*PI())/3)</f>
        <v>-0.39506335671885401</v>
      </c>
      <c r="AK124" s="11">
        <f>'OddsRatio_working_3-way'!U124/(3*'OddsRatio_working_3-way'!X124^(1/3))*SIN(('OddsRatio_working_3-way'!Y124+4*PI())/3)</f>
        <v>0.50308785015359525</v>
      </c>
      <c r="AL124" s="11">
        <f>'OddsRatio_working_3-way'!Z124+'OddsRatio_working_3-way'!AF124</f>
        <v>1.037095682121592</v>
      </c>
      <c r="AM124" s="11">
        <f>'OddsRatio_working_3-way'!AA124+'OddsRatio_working_3-way'!AG124</f>
        <v>-0.70565175215165854</v>
      </c>
      <c r="AN124" s="11">
        <f>'OddsRatio_working_3-way'!AB124+'OddsRatio_working_3-way'!AH124</f>
        <v>-0.33144392996993355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1.037095682121592</v>
      </c>
      <c r="AS124" s="11">
        <f>IF(('OddsRatio_working_3-way'!X124=0),IF(Q124&gt;0,-Q124^(1/3),(-Q124)^(1/3)),'OddsRatio_working_3-way'!AM124-'OddsRatio_working_3-way'!R124/3)</f>
        <v>-0.70565175215165854</v>
      </c>
      <c r="AT124" s="11">
        <f>IF(('OddsRatio_working_3-way'!X124=0),IF(Q124&gt;0,-Q124^(1/3),(-Q124)^(1/3)),'OddsRatio_working_3-way'!AN124-'OddsRatio_working_3-way'!R124/3)</f>
        <v>-0.33144392996993355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4.0999999999999996</v>
      </c>
      <c r="B125" s="4">
        <f>IF('True_Odds_Calculator_3-way'!B126="","",'True_Odds_Calculator_3-way'!B126)</f>
        <v>3.44</v>
      </c>
      <c r="C125" s="4">
        <f>IF('True_Odds_Calculator_3-way'!C126="","",'True_Odds_Calculator_3-way'!C126)</f>
        <v>2.0499999999999998</v>
      </c>
      <c r="D125" s="9">
        <f t="shared" si="26"/>
        <v>0.23747599527942237</v>
      </c>
      <c r="E125" s="9">
        <f t="shared" si="27"/>
        <v>0.28350055912133815</v>
      </c>
      <c r="F125" s="9">
        <f t="shared" si="28"/>
        <v>0.47902344559923932</v>
      </c>
      <c r="G125" s="9">
        <f t="shared" si="29"/>
        <v>1.0357909442775957</v>
      </c>
      <c r="H125" s="9">
        <f t="shared" si="30"/>
        <v>4.2109519272605462</v>
      </c>
      <c r="I125" s="9">
        <f t="shared" si="31"/>
        <v>3.5273299040373334</v>
      </c>
      <c r="J125" s="9">
        <f t="shared" si="32"/>
        <v>2.0875804914914755</v>
      </c>
      <c r="K125" s="11">
        <f t="shared" si="33"/>
        <v>0.24390243902439027</v>
      </c>
      <c r="L125" s="11">
        <f t="shared" si="34"/>
        <v>0.29069767441860467</v>
      </c>
      <c r="M125" s="11">
        <f t="shared" si="35"/>
        <v>0.48780487804878053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-0.27469114452914234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0.22792357815807318</v>
      </c>
      <c r="Q125" s="11">
        <f>2*'OddsRatio_working_3-way'!K125*'OddsRatio_working_3-way'!L125*'OddsRatio_working_3-way'!M125</f>
        <v>6.9172557862844666E-2</v>
      </c>
      <c r="R125" s="11">
        <f t="shared" si="36"/>
        <v>0</v>
      </c>
      <c r="S125" s="11">
        <f t="shared" si="37"/>
        <v>-0.82974490695273384</v>
      </c>
      <c r="T125" s="11">
        <f t="shared" si="38"/>
        <v>-0.251819395129813</v>
      </c>
      <c r="U125" s="11">
        <f>'OddsRatio_working_3-way'!S125-'OddsRatio_working_3-way'!R125^2/3</f>
        <v>-0.82974490695273384</v>
      </c>
      <c r="V125" s="11">
        <f>'OddsRatio_working_3-way'!S125*'OddsRatio_working_3-way'!R125/3-2*'OddsRatio_working_3-way'!R125^3/27-'OddsRatio_working_3-way'!T125</f>
        <v>0.251819395129813</v>
      </c>
      <c r="W125" s="11">
        <f>'OddsRatio_working_3-way'!V125^2+4*'OddsRatio_working_3-way'!U125^3/27</f>
        <v>-2.1218097601351085E-2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0.14545712887728807</v>
      </c>
      <c r="Y125" s="11">
        <f>IF('OddsRatio_working_3-way'!W125&gt;=0,IF('OddsRatio_working_3-way'!V125+SQRT('OddsRatio_working_3-way'!W125)&gt;0,0,PI()),ACOS('OddsRatio_working_3-way'!V125/(2*'OddsRatio_working_3-way'!X125)))</f>
        <v>0.52442140407544846</v>
      </c>
      <c r="Z125" s="11">
        <f>'OddsRatio_working_3-way'!X125^(1/3)*COS('OddsRatio_working_3-way'!Y125/3)</f>
        <v>0.51789547213879772</v>
      </c>
      <c r="AA125" s="11">
        <f>'OddsRatio_working_3-way'!X125^(1/3)*COS(('OddsRatio_working_3-way'!Y125+2*PI())/3)</f>
        <v>-0.33815907800843115</v>
      </c>
      <c r="AB125" s="11">
        <f>'OddsRatio_working_3-way'!X125^(1/3)*COS(('OddsRatio_working_3-way'!Y125+4*PI())/3)</f>
        <v>-0.17973639413036674</v>
      </c>
      <c r="AC125" s="11">
        <f>'OddsRatio_working_3-way'!X125^(1/3)*SIN('OddsRatio_working_3-way'!Y125/3)</f>
        <v>9.1465379182743556E-2</v>
      </c>
      <c r="AD125" s="11">
        <f>'OddsRatio_working_3-way'!X125^(1/3)*SIN(('OddsRatio_working_3-way'!Y125+2*PI())/3)</f>
        <v>0.40277794578576304</v>
      </c>
      <c r="AE125" s="11">
        <f>'OddsRatio_working_3-way'!X125^(1/3)*SIN(('OddsRatio_working_3-way'!Y125+4*PI())/3)</f>
        <v>-0.49424332496850654</v>
      </c>
      <c r="AF125" s="11">
        <f>-'OddsRatio_working_3-way'!U125/(3*'OddsRatio_working_3-way'!X125^(1/3))*COS(('OddsRatio_working_3-way'!Y125)/3)</f>
        <v>0.51789547213879783</v>
      </c>
      <c r="AG125" s="11">
        <f>-'OddsRatio_working_3-way'!U125/(3*'OddsRatio_working_3-way'!X125^(1/3))*COS(('OddsRatio_working_3-way'!Y125+2*PI())/3)</f>
        <v>-0.3381590780084312</v>
      </c>
      <c r="AH125" s="11">
        <f>-'OddsRatio_working_3-way'!U125/(3*'OddsRatio_working_3-way'!X125^(1/3))*COS(('OddsRatio_working_3-way'!Y125+4*PI())/3)</f>
        <v>-0.17973639413036677</v>
      </c>
      <c r="AI125" s="11">
        <f>'OddsRatio_working_3-way'!U125/(3*'OddsRatio_working_3-way'!X125^(1/3))*SIN(('OddsRatio_working_3-way'!Y125)/3)</f>
        <v>-9.1465379182743584E-2</v>
      </c>
      <c r="AJ125" s="11">
        <f>'OddsRatio_working_3-way'!U125/(3*'OddsRatio_working_3-way'!X125^(1/3))*SIN(('OddsRatio_working_3-way'!Y125+2*PI())/3)</f>
        <v>-0.40277794578576315</v>
      </c>
      <c r="AK125" s="11">
        <f>'OddsRatio_working_3-way'!U125/(3*'OddsRatio_working_3-way'!X125^(1/3))*SIN(('OddsRatio_working_3-way'!Y125+4*PI())/3)</f>
        <v>0.49424332496850665</v>
      </c>
      <c r="AL125" s="11">
        <f>'OddsRatio_working_3-way'!Z125+'OddsRatio_working_3-way'!AF125</f>
        <v>1.0357909442775957</v>
      </c>
      <c r="AM125" s="11">
        <f>'OddsRatio_working_3-way'!AA125+'OddsRatio_working_3-way'!AG125</f>
        <v>-0.67631815601686229</v>
      </c>
      <c r="AN125" s="11">
        <f>'OddsRatio_working_3-way'!AB125+'OddsRatio_working_3-way'!AH125</f>
        <v>-0.35947278826073348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1.0357909442775957</v>
      </c>
      <c r="AS125" s="11">
        <f>IF(('OddsRatio_working_3-way'!X125=0),IF(Q125&gt;0,-Q125^(1/3),(-Q125)^(1/3)),'OddsRatio_working_3-way'!AM125-'OddsRatio_working_3-way'!R125/3)</f>
        <v>-0.67631815601686229</v>
      </c>
      <c r="AT125" s="11">
        <f>IF(('OddsRatio_working_3-way'!X125=0),IF(Q125&gt;0,-Q125^(1/3),(-Q125)^(1/3)),'OddsRatio_working_3-way'!AN125-'OddsRatio_working_3-way'!R125/3)</f>
        <v>-0.35947278826073348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2.27</v>
      </c>
      <c r="B126" s="4">
        <f>IF('True_Odds_Calculator_3-way'!B127="","",'True_Odds_Calculator_3-way'!B127)</f>
        <v>3.42</v>
      </c>
      <c r="C126" s="4">
        <f>IF('True_Odds_Calculator_3-way'!C127="","",'True_Odds_Calculator_3-way'!C127)</f>
        <v>3.26</v>
      </c>
      <c r="D126" s="9">
        <f t="shared" si="26"/>
        <v>0.42576903274421979</v>
      </c>
      <c r="E126" s="9">
        <f t="shared" si="27"/>
        <v>0.28011619567161977</v>
      </c>
      <c r="F126" s="9">
        <f t="shared" si="28"/>
        <v>0.29411477158416044</v>
      </c>
      <c r="G126" s="9">
        <f t="shared" si="29"/>
        <v>1.0619616109788002</v>
      </c>
      <c r="H126" s="9">
        <f t="shared" si="30"/>
        <v>2.3486912459430762</v>
      </c>
      <c r="I126" s="9">
        <f t="shared" si="31"/>
        <v>3.5699470985686954</v>
      </c>
      <c r="J126" s="9">
        <f t="shared" si="32"/>
        <v>3.4000332408120877</v>
      </c>
      <c r="K126" s="11">
        <f t="shared" si="33"/>
        <v>0.44052863436123346</v>
      </c>
      <c r="L126" s="11">
        <f t="shared" si="34"/>
        <v>0.29239766081871343</v>
      </c>
      <c r="M126" s="11">
        <f t="shared" si="35"/>
        <v>0.30674846625766872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-0.2744466681870934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0.23509717059962504</v>
      </c>
      <c r="Q126" s="11">
        <f>2*'OddsRatio_working_3-way'!K126*'OddsRatio_working_3-way'!L126*'OddsRatio_working_3-way'!M126</f>
        <v>7.9024259025084032E-2</v>
      </c>
      <c r="R126" s="11">
        <f t="shared" si="36"/>
        <v>0</v>
      </c>
      <c r="S126" s="11">
        <f t="shared" si="37"/>
        <v>-0.85662242559766344</v>
      </c>
      <c r="T126" s="11">
        <f t="shared" si="38"/>
        <v>-0.28794031112526497</v>
      </c>
      <c r="U126" s="11">
        <f>'OddsRatio_working_3-way'!S126-'OddsRatio_working_3-way'!R126^2/3</f>
        <v>-0.85662242559766344</v>
      </c>
      <c r="V126" s="11">
        <f>'OddsRatio_working_3-way'!S126*'OddsRatio_working_3-way'!R126/3-2*'OddsRatio_working_3-way'!R126^3/27-'OddsRatio_working_3-way'!T126</f>
        <v>0.28794031112526497</v>
      </c>
      <c r="W126" s="11">
        <f>'OddsRatio_working_3-way'!V126^2+4*'OddsRatio_working_3-way'!U126^3/27</f>
        <v>-1.0215004199087496E-2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0.1525816395982835</v>
      </c>
      <c r="Y126" s="11">
        <f>IF('OddsRatio_working_3-way'!W126&gt;=0,IF('OddsRatio_working_3-way'!V126+SQRT('OddsRatio_working_3-way'!W126)&gt;0,0,PI()),ACOS('OddsRatio_working_3-way'!V126/(2*'OddsRatio_working_3-way'!X126)))</f>
        <v>0.33757238169366621</v>
      </c>
      <c r="Z126" s="11">
        <f>'OddsRatio_working_3-way'!X126^(1/3)*COS('OddsRatio_working_3-way'!Y126/3)</f>
        <v>0.53098080548940008</v>
      </c>
      <c r="AA126" s="11">
        <f>'OddsRatio_working_3-way'!X126^(1/3)*COS(('OddsRatio_working_3-way'!Y126+2*PI())/3)</f>
        <v>-0.3174533178937447</v>
      </c>
      <c r="AB126" s="11">
        <f>'OddsRatio_working_3-way'!X126^(1/3)*COS(('OddsRatio_working_3-way'!Y126+4*PI())/3)</f>
        <v>-0.21352748759565537</v>
      </c>
      <c r="AC126" s="11">
        <f>'OddsRatio_working_3-way'!X126^(1/3)*SIN('OddsRatio_working_3-way'!Y126/3)</f>
        <v>6.0001606098357183E-2</v>
      </c>
      <c r="AD126" s="11">
        <f>'OddsRatio_working_3-way'!X126^(1/3)*SIN(('OddsRatio_working_3-way'!Y126+2*PI())/3)</f>
        <v>0.42984206342656545</v>
      </c>
      <c r="AE126" s="11">
        <f>'OddsRatio_working_3-way'!X126^(1/3)*SIN(('OddsRatio_working_3-way'!Y126+4*PI())/3)</f>
        <v>-0.4898436695249227</v>
      </c>
      <c r="AF126" s="11">
        <f>-'OddsRatio_working_3-way'!U126/(3*'OddsRatio_working_3-way'!X126^(1/3))*COS(('OddsRatio_working_3-way'!Y126)/3)</f>
        <v>0.53098080548940008</v>
      </c>
      <c r="AG126" s="11">
        <f>-'OddsRatio_working_3-way'!U126/(3*'OddsRatio_working_3-way'!X126^(1/3))*COS(('OddsRatio_working_3-way'!Y126+2*PI())/3)</f>
        <v>-0.3174533178937447</v>
      </c>
      <c r="AH126" s="11">
        <f>-'OddsRatio_working_3-way'!U126/(3*'OddsRatio_working_3-way'!X126^(1/3))*COS(('OddsRatio_working_3-way'!Y126+4*PI())/3)</f>
        <v>-0.21352748759565537</v>
      </c>
      <c r="AI126" s="11">
        <f>'OddsRatio_working_3-way'!U126/(3*'OddsRatio_working_3-way'!X126^(1/3))*SIN(('OddsRatio_working_3-way'!Y126)/3)</f>
        <v>-6.0001606098357183E-2</v>
      </c>
      <c r="AJ126" s="11">
        <f>'OddsRatio_working_3-way'!U126/(3*'OddsRatio_working_3-way'!X126^(1/3))*SIN(('OddsRatio_working_3-way'!Y126+2*PI())/3)</f>
        <v>-0.42984206342656545</v>
      </c>
      <c r="AK126" s="11">
        <f>'OddsRatio_working_3-way'!U126/(3*'OddsRatio_working_3-way'!X126^(1/3))*SIN(('OddsRatio_working_3-way'!Y126+4*PI())/3)</f>
        <v>0.4898436695249227</v>
      </c>
      <c r="AL126" s="11">
        <f>'OddsRatio_working_3-way'!Z126+'OddsRatio_working_3-way'!AF126</f>
        <v>1.0619616109788002</v>
      </c>
      <c r="AM126" s="11">
        <f>'OddsRatio_working_3-way'!AA126+'OddsRatio_working_3-way'!AG126</f>
        <v>-0.6349066357874894</v>
      </c>
      <c r="AN126" s="11">
        <f>'OddsRatio_working_3-way'!AB126+'OddsRatio_working_3-way'!AH126</f>
        <v>-0.42705497519131075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1.0619616109788002</v>
      </c>
      <c r="AS126" s="11">
        <f>IF(('OddsRatio_working_3-way'!X126=0),IF(Q126&gt;0,-Q126^(1/3),(-Q126)^(1/3)),'OddsRatio_working_3-way'!AM126-'OddsRatio_working_3-way'!R126/3)</f>
        <v>-0.6349066357874894</v>
      </c>
      <c r="AT126" s="11">
        <f>IF(('OddsRatio_working_3-way'!X126=0),IF(Q126&gt;0,-Q126^(1/3),(-Q126)^(1/3)),'OddsRatio_working_3-way'!AN126-'OddsRatio_working_3-way'!R126/3)</f>
        <v>-0.42705497519131075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2.2599999999999998</v>
      </c>
      <c r="B127" s="4">
        <f>IF('True_Odds_Calculator_3-way'!B128="","",'True_Odds_Calculator_3-way'!B128)</f>
        <v>3.32</v>
      </c>
      <c r="C127" s="4">
        <f>IF('True_Odds_Calculator_3-way'!C128="","",'True_Odds_Calculator_3-way'!C128)</f>
        <v>3.39</v>
      </c>
      <c r="D127" s="9">
        <f t="shared" si="26"/>
        <v>0.42806060043113142</v>
      </c>
      <c r="E127" s="9">
        <f t="shared" si="27"/>
        <v>0.28900452289523404</v>
      </c>
      <c r="F127" s="9">
        <f t="shared" si="28"/>
        <v>0.28293487667363471</v>
      </c>
      <c r="G127" s="9">
        <f t="shared" si="29"/>
        <v>1.0604109743592718</v>
      </c>
      <c r="H127" s="9">
        <f t="shared" si="30"/>
        <v>2.3361178276926822</v>
      </c>
      <c r="I127" s="9">
        <f t="shared" si="31"/>
        <v>3.46015346051351</v>
      </c>
      <c r="J127" s="9">
        <f t="shared" si="32"/>
        <v>3.534382228718659</v>
      </c>
      <c r="K127" s="11">
        <f t="shared" si="33"/>
        <v>0.44247787610619471</v>
      </c>
      <c r="L127" s="11">
        <f t="shared" si="34"/>
        <v>0.30120481927710846</v>
      </c>
      <c r="M127" s="11">
        <f t="shared" si="35"/>
        <v>0.29498525073746312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-0.27466935641382983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0.2347081174569057</v>
      </c>
      <c r="Q127" s="11">
        <f>2*'OddsRatio_working_3-way'!K127*'OddsRatio_working_3-way'!L127*'OddsRatio_working_3-way'!M127</f>
        <v>7.8629185077690358E-2</v>
      </c>
      <c r="R127" s="11">
        <f t="shared" si="36"/>
        <v>0</v>
      </c>
      <c r="S127" s="11">
        <f t="shared" si="37"/>
        <v>-0.85451147707676334</v>
      </c>
      <c r="T127" s="11">
        <f t="shared" si="38"/>
        <v>-0.28626850153325406</v>
      </c>
      <c r="U127" s="11">
        <f>'OddsRatio_working_3-way'!S127-'OddsRatio_working_3-way'!R127^2/3</f>
        <v>-0.85451147707676334</v>
      </c>
      <c r="V127" s="11">
        <f>'OddsRatio_working_3-way'!S127*'OddsRatio_working_3-way'!R127/3-2*'OddsRatio_working_3-way'!R127^3/27-'OddsRatio_working_3-way'!T127</f>
        <v>0.28626850153325406</v>
      </c>
      <c r="W127" s="11">
        <f>'OddsRatio_working_3-way'!V127^2+4*'OddsRatio_working_3-way'!U127^3/27</f>
        <v>-1.0488214603639079E-2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0.15201798378295062</v>
      </c>
      <c r="Y127" s="11">
        <f>IF('OddsRatio_working_3-way'!W127&gt;=0,IF('OddsRatio_working_3-way'!V127+SQRT('OddsRatio_working_3-way'!W127)&gt;0,0,PI()),ACOS('OddsRatio_working_3-way'!V127/(2*'OddsRatio_working_3-way'!X127)))</f>
        <v>0.34356052772267431</v>
      </c>
      <c r="Z127" s="11">
        <f>'OddsRatio_working_3-way'!X127^(1/3)*COS('OddsRatio_working_3-way'!Y127/3)</f>
        <v>0.53020548717963589</v>
      </c>
      <c r="AA127" s="11">
        <f>'OddsRatio_working_3-way'!X127^(1/3)*COS(('OddsRatio_working_3-way'!Y127+2*PI())/3)</f>
        <v>-0.31791822704537809</v>
      </c>
      <c r="AB127" s="11">
        <f>'OddsRatio_working_3-way'!X127^(1/3)*COS(('OddsRatio_working_3-way'!Y127+4*PI())/3)</f>
        <v>-0.21228726013425792</v>
      </c>
      <c r="AC127" s="11">
        <f>'OddsRatio_working_3-way'!X127^(1/3)*SIN('OddsRatio_working_3-way'!Y127/3)</f>
        <v>6.0986067180895664E-2</v>
      </c>
      <c r="AD127" s="11">
        <f>'OddsRatio_working_3-way'!X127^(1/3)*SIN(('OddsRatio_working_3-way'!Y127+2*PI())/3)</f>
        <v>0.42867838753302129</v>
      </c>
      <c r="AE127" s="11">
        <f>'OddsRatio_working_3-way'!X127^(1/3)*SIN(('OddsRatio_working_3-way'!Y127+4*PI())/3)</f>
        <v>-0.48966445471391701</v>
      </c>
      <c r="AF127" s="11">
        <f>-'OddsRatio_working_3-way'!U127/(3*'OddsRatio_working_3-way'!X127^(1/3))*COS(('OddsRatio_working_3-way'!Y127)/3)</f>
        <v>0.53020548717963589</v>
      </c>
      <c r="AG127" s="11">
        <f>-'OddsRatio_working_3-way'!U127/(3*'OddsRatio_working_3-way'!X127^(1/3))*COS(('OddsRatio_working_3-way'!Y127+2*PI())/3)</f>
        <v>-0.31791822704537809</v>
      </c>
      <c r="AH127" s="11">
        <f>-'OddsRatio_working_3-way'!U127/(3*'OddsRatio_working_3-way'!X127^(1/3))*COS(('OddsRatio_working_3-way'!Y127+4*PI())/3)</f>
        <v>-0.21228726013425792</v>
      </c>
      <c r="AI127" s="11">
        <f>'OddsRatio_working_3-way'!U127/(3*'OddsRatio_working_3-way'!X127^(1/3))*SIN(('OddsRatio_working_3-way'!Y127)/3)</f>
        <v>-6.0986067180895664E-2</v>
      </c>
      <c r="AJ127" s="11">
        <f>'OddsRatio_working_3-way'!U127/(3*'OddsRatio_working_3-way'!X127^(1/3))*SIN(('OddsRatio_working_3-way'!Y127+2*PI())/3)</f>
        <v>-0.42867838753302129</v>
      </c>
      <c r="AK127" s="11">
        <f>'OddsRatio_working_3-way'!U127/(3*'OddsRatio_working_3-way'!X127^(1/3))*SIN(('OddsRatio_working_3-way'!Y127+4*PI())/3)</f>
        <v>0.48966445471391701</v>
      </c>
      <c r="AL127" s="11">
        <f>'OddsRatio_working_3-way'!Z127+'OddsRatio_working_3-way'!AF127</f>
        <v>1.0604109743592718</v>
      </c>
      <c r="AM127" s="11">
        <f>'OddsRatio_working_3-way'!AA127+'OddsRatio_working_3-way'!AG127</f>
        <v>-0.63583645409075618</v>
      </c>
      <c r="AN127" s="11">
        <f>'OddsRatio_working_3-way'!AB127+'OddsRatio_working_3-way'!AH127</f>
        <v>-0.42457452026851583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1.0604109743592718</v>
      </c>
      <c r="AS127" s="11">
        <f>IF(('OddsRatio_working_3-way'!X127=0),IF(Q127&gt;0,-Q127^(1/3),(-Q127)^(1/3)),'OddsRatio_working_3-way'!AM127-'OddsRatio_working_3-way'!R127/3)</f>
        <v>-0.63583645409075618</v>
      </c>
      <c r="AT127" s="11">
        <f>IF(('OddsRatio_working_3-way'!X127=0),IF(Q127&gt;0,-Q127^(1/3),(-Q127)^(1/3)),'OddsRatio_working_3-way'!AN127-'OddsRatio_working_3-way'!R127/3)</f>
        <v>-0.42457452026851583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</v>
      </c>
      <c r="B128" s="4">
        <f>IF('True_Odds_Calculator_3-way'!B129="","",'True_Odds_Calculator_3-way'!B129)</f>
        <v>3.09</v>
      </c>
      <c r="C128" s="4">
        <f>IF('True_Odds_Calculator_3-way'!C129="","",'True_Odds_Calculator_3-way'!C129)</f>
        <v>4.16</v>
      </c>
      <c r="D128" s="9">
        <f t="shared" si="26"/>
        <v>0.46067405117944965</v>
      </c>
      <c r="E128" s="9">
        <f t="shared" si="27"/>
        <v>0.31013606595046378</v>
      </c>
      <c r="F128" s="9">
        <f t="shared" si="28"/>
        <v>0.22918988287008657</v>
      </c>
      <c r="G128" s="9">
        <f t="shared" si="29"/>
        <v>1.0643020067101687</v>
      </c>
      <c r="H128" s="9">
        <f t="shared" si="30"/>
        <v>2.1707322073811857</v>
      </c>
      <c r="I128" s="9">
        <f t="shared" si="31"/>
        <v>3.2243911940242516</v>
      </c>
      <c r="J128" s="9">
        <f t="shared" si="32"/>
        <v>4.3631943412041343</v>
      </c>
      <c r="K128" s="11">
        <f t="shared" si="33"/>
        <v>0.47619047619047616</v>
      </c>
      <c r="L128" s="11">
        <f t="shared" si="34"/>
        <v>0.3236245954692557</v>
      </c>
      <c r="M128" s="11">
        <f t="shared" si="35"/>
        <v>0.24038461538461536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-0.26912556160128975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0.23523536873051437</v>
      </c>
      <c r="Q128" s="11">
        <f>2*'OddsRatio_working_3-way'!K128*'OddsRatio_working_3-way'!L128*'OddsRatio_working_3-way'!M128</f>
        <v>7.4089879915122628E-2</v>
      </c>
      <c r="R128" s="11">
        <f t="shared" si="36"/>
        <v>0</v>
      </c>
      <c r="S128" s="11">
        <f t="shared" si="37"/>
        <v>-0.87407293209485692</v>
      </c>
      <c r="T128" s="11">
        <f t="shared" si="38"/>
        <v>-0.27529856128971869</v>
      </c>
      <c r="U128" s="11">
        <f>'OddsRatio_working_3-way'!S128-'OddsRatio_working_3-way'!R128^2/3</f>
        <v>-0.87407293209485692</v>
      </c>
      <c r="V128" s="11">
        <f>'OddsRatio_working_3-way'!S128*'OddsRatio_working_3-way'!R128/3-2*'OddsRatio_working_3-way'!R128^3/27-'OddsRatio_working_3-way'!T128</f>
        <v>0.27529856128971869</v>
      </c>
      <c r="W128" s="11">
        <f>'OddsRatio_working_3-way'!V128^2+4*'OddsRatio_working_3-way'!U128^3/27</f>
        <v>-2.3143260844805946E-2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0.15726773246044065</v>
      </c>
      <c r="Y128" s="11">
        <f>IF('OddsRatio_working_3-way'!W128&gt;=0,IF('OddsRatio_working_3-way'!V128+SQRT('OddsRatio_working_3-way'!W128)&gt;0,0,PI()),ACOS('OddsRatio_working_3-way'!V128/(2*'OddsRatio_working_3-way'!X128)))</f>
        <v>0.5048346974428326</v>
      </c>
      <c r="Z128" s="11">
        <f>'OddsRatio_working_3-way'!X128^(1/3)*COS('OddsRatio_working_3-way'!Y128/3)</f>
        <v>0.53215100335508436</v>
      </c>
      <c r="AA128" s="11">
        <f>'OddsRatio_working_3-way'!X128^(1/3)*COS(('OddsRatio_working_3-way'!Y128+2*PI())/3)</f>
        <v>-0.34436799968882675</v>
      </c>
      <c r="AB128" s="11">
        <f>'OddsRatio_working_3-way'!X128^(1/3)*COS(('OddsRatio_working_3-way'!Y128+4*PI())/3)</f>
        <v>-0.18778300366625764</v>
      </c>
      <c r="AC128" s="11">
        <f>'OddsRatio_working_3-way'!X128^(1/3)*SIN('OddsRatio_working_3-way'!Y128/3)</f>
        <v>9.0404389604686733E-2</v>
      </c>
      <c r="AD128" s="11">
        <f>'OddsRatio_working_3-way'!X128^(1/3)*SIN(('OddsRatio_working_3-way'!Y128+2*PI())/3)</f>
        <v>0.41565409275253762</v>
      </c>
      <c r="AE128" s="11">
        <f>'OddsRatio_working_3-way'!X128^(1/3)*SIN(('OddsRatio_working_3-way'!Y128+4*PI())/3)</f>
        <v>-0.50605848235722439</v>
      </c>
      <c r="AF128" s="11">
        <f>-'OddsRatio_working_3-way'!U128/(3*'OddsRatio_working_3-way'!X128^(1/3))*COS(('OddsRatio_working_3-way'!Y128)/3)</f>
        <v>0.53215100335508436</v>
      </c>
      <c r="AG128" s="11">
        <f>-'OddsRatio_working_3-way'!U128/(3*'OddsRatio_working_3-way'!X128^(1/3))*COS(('OddsRatio_working_3-way'!Y128+2*PI())/3)</f>
        <v>-0.34436799968882675</v>
      </c>
      <c r="AH128" s="11">
        <f>-'OddsRatio_working_3-way'!U128/(3*'OddsRatio_working_3-way'!X128^(1/3))*COS(('OddsRatio_working_3-way'!Y128+4*PI())/3)</f>
        <v>-0.18778300366625764</v>
      </c>
      <c r="AI128" s="11">
        <f>'OddsRatio_working_3-way'!U128/(3*'OddsRatio_working_3-way'!X128^(1/3))*SIN(('OddsRatio_working_3-way'!Y128)/3)</f>
        <v>-9.0404389604686733E-2</v>
      </c>
      <c r="AJ128" s="11">
        <f>'OddsRatio_working_3-way'!U128/(3*'OddsRatio_working_3-way'!X128^(1/3))*SIN(('OddsRatio_working_3-way'!Y128+2*PI())/3)</f>
        <v>-0.41565409275253762</v>
      </c>
      <c r="AK128" s="11">
        <f>'OddsRatio_working_3-way'!U128/(3*'OddsRatio_working_3-way'!X128^(1/3))*SIN(('OddsRatio_working_3-way'!Y128+4*PI())/3)</f>
        <v>0.50605848235722439</v>
      </c>
      <c r="AL128" s="11">
        <f>'OddsRatio_working_3-way'!Z128+'OddsRatio_working_3-way'!AF128</f>
        <v>1.0643020067101687</v>
      </c>
      <c r="AM128" s="11">
        <f>'OddsRatio_working_3-way'!AA128+'OddsRatio_working_3-way'!AG128</f>
        <v>-0.68873599937765351</v>
      </c>
      <c r="AN128" s="11">
        <f>'OddsRatio_working_3-way'!AB128+'OddsRatio_working_3-way'!AH128</f>
        <v>-0.37556600733251527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1.0643020067101687</v>
      </c>
      <c r="AS128" s="11">
        <f>IF(('OddsRatio_working_3-way'!X128=0),IF(Q128&gt;0,-Q128^(1/3),(-Q128)^(1/3)),'OddsRatio_working_3-way'!AM128-'OddsRatio_working_3-way'!R128/3)</f>
        <v>-0.68873599937765351</v>
      </c>
      <c r="AT128" s="11">
        <f>IF(('OddsRatio_working_3-way'!X128=0),IF(Q128&gt;0,-Q128^(1/3),(-Q128)^(1/3)),'OddsRatio_working_3-way'!AN128-'OddsRatio_working_3-way'!R128/3)</f>
        <v>-0.37556600733251527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2.86</v>
      </c>
      <c r="B129" s="4">
        <f>IF('True_Odds_Calculator_3-way'!B130="","",'True_Odds_Calculator_3-way'!B130)</f>
        <v>3</v>
      </c>
      <c r="C129" s="4">
        <f>IF('True_Odds_Calculator_3-way'!C130="","",'True_Odds_Calculator_3-way'!C130)</f>
        <v>2.82</v>
      </c>
      <c r="D129" s="9">
        <f t="shared" si="26"/>
        <v>0.33704813672705058</v>
      </c>
      <c r="E129" s="9">
        <f t="shared" si="27"/>
        <v>0.32102892113545101</v>
      </c>
      <c r="F129" s="9">
        <f t="shared" si="28"/>
        <v>0.34192294213749841</v>
      </c>
      <c r="G129" s="9">
        <f t="shared" si="29"/>
        <v>1.0574920733980731</v>
      </c>
      <c r="H129" s="9">
        <f t="shared" si="30"/>
        <v>2.9669352565204159</v>
      </c>
      <c r="I129" s="9">
        <f t="shared" si="31"/>
        <v>3.1149841467961457</v>
      </c>
      <c r="J129" s="9">
        <f t="shared" si="32"/>
        <v>2.9246355735844927</v>
      </c>
      <c r="K129" s="11">
        <f t="shared" si="33"/>
        <v>0.34965034965034969</v>
      </c>
      <c r="L129" s="11">
        <f t="shared" si="34"/>
        <v>0.33333333333333331</v>
      </c>
      <c r="M129" s="11">
        <f t="shared" si="35"/>
        <v>0.3546099290780142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-0.279819471308833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0.23475342624278794</v>
      </c>
      <c r="Q129" s="11">
        <f>2*'OddsRatio_working_3-way'!K129*'OddsRatio_working_3-way'!L129*'OddsRatio_working_3-way'!M129</f>
        <v>8.2659657127742245E-2</v>
      </c>
      <c r="R129" s="11">
        <f t="shared" si="36"/>
        <v>0</v>
      </c>
      <c r="S129" s="11">
        <f t="shared" si="37"/>
        <v>-0.83894600023632282</v>
      </c>
      <c r="T129" s="11">
        <f t="shared" si="38"/>
        <v>-0.29540352120997287</v>
      </c>
      <c r="U129" s="11">
        <f>'OddsRatio_working_3-way'!S129-'OddsRatio_working_3-way'!R129^2/3</f>
        <v>-0.83894600023632282</v>
      </c>
      <c r="V129" s="11">
        <f>'OddsRatio_working_3-way'!S129*'OddsRatio_working_3-way'!R129/3-2*'OddsRatio_working_3-way'!R129^3/27-'OddsRatio_working_3-way'!T129</f>
        <v>0.29540352120997287</v>
      </c>
      <c r="W129" s="11">
        <f>'OddsRatio_working_3-way'!V129^2+4*'OddsRatio_working_3-way'!U129^3/27</f>
        <v>-2.1463989917992754E-4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0.14788329878863166</v>
      </c>
      <c r="Y129" s="11">
        <f>IF('OddsRatio_working_3-way'!W129&gt;=0,IF('OddsRatio_working_3-way'!V129+SQRT('OddsRatio_working_3-way'!W129)&gt;0,0,PI()),ACOS('OddsRatio_working_3-way'!V129/(2*'OddsRatio_working_3-way'!X129)))</f>
        <v>4.9554587279831752E-2</v>
      </c>
      <c r="Z129" s="11">
        <f>'OddsRatio_working_3-way'!X129^(1/3)*COS('OddsRatio_working_3-way'!Y129/3)</f>
        <v>0.52874603669903653</v>
      </c>
      <c r="AA129" s="11">
        <f>'OddsRatio_working_3-way'!X129^(1/3)*COS(('OddsRatio_working_3-way'!Y129+2*PI())/3)</f>
        <v>-0.27193751207855099</v>
      </c>
      <c r="AB129" s="11">
        <f>'OddsRatio_working_3-way'!X129^(1/3)*COS(('OddsRatio_working_3-way'!Y129+4*PI())/3)</f>
        <v>-0.25680852462048515</v>
      </c>
      <c r="AC129" s="11">
        <f>'OddsRatio_working_3-way'!X129^(1/3)*SIN('OddsRatio_working_3-way'!Y129/3)</f>
        <v>8.7347249814807917E-3</v>
      </c>
      <c r="AD129" s="11">
        <f>'OddsRatio_working_3-way'!X129^(1/3)*SIN(('OddsRatio_working_3-way'!Y129+2*PI())/3)</f>
        <v>0.45354013744096439</v>
      </c>
      <c r="AE129" s="11">
        <f>'OddsRatio_working_3-way'!X129^(1/3)*SIN(('OddsRatio_working_3-way'!Y129+4*PI())/3)</f>
        <v>-0.46227486242244514</v>
      </c>
      <c r="AF129" s="11">
        <f>-'OddsRatio_working_3-way'!U129/(3*'OddsRatio_working_3-way'!X129^(1/3))*COS(('OddsRatio_working_3-way'!Y129)/3)</f>
        <v>0.52874603669903653</v>
      </c>
      <c r="AG129" s="11">
        <f>-'OddsRatio_working_3-way'!U129/(3*'OddsRatio_working_3-way'!X129^(1/3))*COS(('OddsRatio_working_3-way'!Y129+2*PI())/3)</f>
        <v>-0.27193751207855099</v>
      </c>
      <c r="AH129" s="11">
        <f>-'OddsRatio_working_3-way'!U129/(3*'OddsRatio_working_3-way'!X129^(1/3))*COS(('OddsRatio_working_3-way'!Y129+4*PI())/3)</f>
        <v>-0.25680852462048515</v>
      </c>
      <c r="AI129" s="11">
        <f>'OddsRatio_working_3-way'!U129/(3*'OddsRatio_working_3-way'!X129^(1/3))*SIN(('OddsRatio_working_3-way'!Y129)/3)</f>
        <v>-8.7347249814807917E-3</v>
      </c>
      <c r="AJ129" s="11">
        <f>'OddsRatio_working_3-way'!U129/(3*'OddsRatio_working_3-way'!X129^(1/3))*SIN(('OddsRatio_working_3-way'!Y129+2*PI())/3)</f>
        <v>-0.45354013744096439</v>
      </c>
      <c r="AK129" s="11">
        <f>'OddsRatio_working_3-way'!U129/(3*'OddsRatio_working_3-way'!X129^(1/3))*SIN(('OddsRatio_working_3-way'!Y129+4*PI())/3)</f>
        <v>0.46227486242244514</v>
      </c>
      <c r="AL129" s="11">
        <f>'OddsRatio_working_3-way'!Z129+'OddsRatio_working_3-way'!AF129</f>
        <v>1.0574920733980731</v>
      </c>
      <c r="AM129" s="11">
        <f>'OddsRatio_working_3-way'!AA129+'OddsRatio_working_3-way'!AG129</f>
        <v>-0.54387502415710198</v>
      </c>
      <c r="AN129" s="11">
        <f>'OddsRatio_working_3-way'!AB129+'OddsRatio_working_3-way'!AH129</f>
        <v>-0.51361704924097029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1.0574920733980731</v>
      </c>
      <c r="AS129" s="11">
        <f>IF(('OddsRatio_working_3-way'!X129=0),IF(Q129&gt;0,-Q129^(1/3),(-Q129)^(1/3)),'OddsRatio_working_3-way'!AM129-'OddsRatio_working_3-way'!R129/3)</f>
        <v>-0.54387502415710198</v>
      </c>
      <c r="AT129" s="11">
        <f>IF(('OddsRatio_working_3-way'!X129=0),IF(Q129&gt;0,-Q129^(1/3),(-Q129)^(1/3)),'OddsRatio_working_3-way'!AN129-'OddsRatio_working_3-way'!R129/3)</f>
        <v>-0.51361704924097029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1.6</v>
      </c>
      <c r="B130" s="4">
        <f>IF('True_Odds_Calculator_3-way'!B131="","",'True_Odds_Calculator_3-way'!B131)</f>
        <v>4.07</v>
      </c>
      <c r="C130" s="4">
        <f>IF('True_Odds_Calculator_3-way'!C131="","",'True_Odds_Calculator_3-way'!C131)</f>
        <v>5.78</v>
      </c>
      <c r="D130" s="9">
        <f t="shared" si="26"/>
        <v>0.60645572841153195</v>
      </c>
      <c r="E130" s="9">
        <f t="shared" si="27"/>
        <v>0.23146364936829639</v>
      </c>
      <c r="F130" s="9">
        <f t="shared" si="28"/>
        <v>0.16208062222017161</v>
      </c>
      <c r="G130" s="9">
        <f t="shared" si="29"/>
        <v>1.0815416337679054</v>
      </c>
      <c r="H130" s="9">
        <f t="shared" si="30"/>
        <v>1.6489249802607433</v>
      </c>
      <c r="I130" s="9">
        <f t="shared" si="31"/>
        <v>4.3203328156674701</v>
      </c>
      <c r="J130" s="9">
        <f t="shared" si="32"/>
        <v>6.1697690094105884</v>
      </c>
      <c r="K130" s="11">
        <f t="shared" si="33"/>
        <v>0.625</v>
      </c>
      <c r="L130" s="11">
        <f t="shared" si="34"/>
        <v>0.24570024570024568</v>
      </c>
      <c r="M130" s="11">
        <f t="shared" si="35"/>
        <v>0.17301038062283736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-0.2339242750142404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0.22449903505266827</v>
      </c>
      <c r="Q130" s="11">
        <f>2*'OddsRatio_working_3-way'!K130*'OddsRatio_working_3-way'!L130*'OddsRatio_working_3-way'!M130</f>
        <v>5.3135866284655206E-2</v>
      </c>
      <c r="R130" s="11">
        <f t="shared" si="36"/>
        <v>0</v>
      </c>
      <c r="S130" s="11">
        <f t="shared" si="37"/>
        <v>-0.95970815786006669</v>
      </c>
      <c r="T130" s="11">
        <f t="shared" si="38"/>
        <v>-0.22714985984853645</v>
      </c>
      <c r="U130" s="11">
        <f>'OddsRatio_working_3-way'!S130-'OddsRatio_working_3-way'!R130^2/3</f>
        <v>-0.95970815786006669</v>
      </c>
      <c r="V130" s="11">
        <f>'OddsRatio_working_3-way'!S130*'OddsRatio_working_3-way'!R130/3-2*'OddsRatio_working_3-way'!R130^3/27-'OddsRatio_working_3-way'!T130</f>
        <v>0.22714985984853645</v>
      </c>
      <c r="W130" s="11">
        <f>'OddsRatio_working_3-way'!V130^2+4*'OddsRatio_working_3-way'!U130^3/27</f>
        <v>-7.9355438966573877E-2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0.18093679683509906</v>
      </c>
      <c r="Y130" s="11">
        <f>IF('OddsRatio_working_3-way'!W130&gt;=0,IF('OddsRatio_working_3-way'!V130+SQRT('OddsRatio_working_3-way'!W130)&gt;0,0,PI()),ACOS('OddsRatio_working_3-way'!V130/(2*'OddsRatio_working_3-way'!X130)))</f>
        <v>0.89219480857628752</v>
      </c>
      <c r="Z130" s="11">
        <f>'OddsRatio_working_3-way'!X130^(1/3)*COS('OddsRatio_working_3-way'!Y130/3)</f>
        <v>0.54077081688395268</v>
      </c>
      <c r="AA130" s="11">
        <f>'OddsRatio_working_3-way'!X130^(1/3)*COS(('OddsRatio_working_3-way'!Y130+2*PI())/3)</f>
        <v>-0.41392018530811958</v>
      </c>
      <c r="AB130" s="11">
        <f>'OddsRatio_working_3-way'!X130^(1/3)*COS(('OddsRatio_working_3-way'!Y130+4*PI())/3)</f>
        <v>-0.12685063157583351</v>
      </c>
      <c r="AC130" s="11">
        <f>'OddsRatio_working_3-way'!X130^(1/3)*SIN('OddsRatio_working_3-way'!Y130/3)</f>
        <v>0.16573968412348133</v>
      </c>
      <c r="AD130" s="11">
        <f>'OddsRatio_working_3-way'!X130^(1/3)*SIN(('OddsRatio_working_3-way'!Y130+2*PI())/3)</f>
        <v>0.38545142298502522</v>
      </c>
      <c r="AE130" s="11">
        <f>'OddsRatio_working_3-way'!X130^(1/3)*SIN(('OddsRatio_working_3-way'!Y130+4*PI())/3)</f>
        <v>-0.5511911071085065</v>
      </c>
      <c r="AF130" s="11">
        <f>-'OddsRatio_working_3-way'!U130/(3*'OddsRatio_working_3-way'!X130^(1/3))*COS(('OddsRatio_working_3-way'!Y130)/3)</f>
        <v>0.54077081688395268</v>
      </c>
      <c r="AG130" s="11">
        <f>-'OddsRatio_working_3-way'!U130/(3*'OddsRatio_working_3-way'!X130^(1/3))*COS(('OddsRatio_working_3-way'!Y130+2*PI())/3)</f>
        <v>-0.41392018530811958</v>
      </c>
      <c r="AH130" s="11">
        <f>-'OddsRatio_working_3-way'!U130/(3*'OddsRatio_working_3-way'!X130^(1/3))*COS(('OddsRatio_working_3-way'!Y130+4*PI())/3)</f>
        <v>-0.12685063157583351</v>
      </c>
      <c r="AI130" s="11">
        <f>'OddsRatio_working_3-way'!U130/(3*'OddsRatio_working_3-way'!X130^(1/3))*SIN(('OddsRatio_working_3-way'!Y130)/3)</f>
        <v>-0.16573968412348133</v>
      </c>
      <c r="AJ130" s="11">
        <f>'OddsRatio_working_3-way'!U130/(3*'OddsRatio_working_3-way'!X130^(1/3))*SIN(('OddsRatio_working_3-way'!Y130+2*PI())/3)</f>
        <v>-0.38545142298502522</v>
      </c>
      <c r="AK130" s="11">
        <f>'OddsRatio_working_3-way'!U130/(3*'OddsRatio_working_3-way'!X130^(1/3))*SIN(('OddsRatio_working_3-way'!Y130+4*PI())/3)</f>
        <v>0.5511911071085065</v>
      </c>
      <c r="AL130" s="11">
        <f>'OddsRatio_working_3-way'!Z130+'OddsRatio_working_3-way'!AF130</f>
        <v>1.0815416337679054</v>
      </c>
      <c r="AM130" s="11">
        <f>'OddsRatio_working_3-way'!AA130+'OddsRatio_working_3-way'!AG130</f>
        <v>-0.82784037061623916</v>
      </c>
      <c r="AN130" s="11">
        <f>'OddsRatio_working_3-way'!AB130+'OddsRatio_working_3-way'!AH130</f>
        <v>-0.25370126315166702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1.0815416337679054</v>
      </c>
      <c r="AS130" s="11">
        <f>IF(('OddsRatio_working_3-way'!X130=0),IF(Q130&gt;0,-Q130^(1/3),(-Q130)^(1/3)),'OddsRatio_working_3-way'!AM130-'OddsRatio_working_3-way'!R130/3)</f>
        <v>-0.82784037061623916</v>
      </c>
      <c r="AT130" s="11">
        <f>IF(('OddsRatio_working_3-way'!X130=0),IF(Q130&gt;0,-Q130^(1/3),(-Q130)^(1/3)),'OddsRatio_working_3-way'!AN130-'OddsRatio_working_3-way'!R130/3)</f>
        <v>-0.25370126315166702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1.94</v>
      </c>
      <c r="B131" s="4">
        <f>IF('True_Odds_Calculator_3-way'!B132="","",'True_Odds_Calculator_3-way'!B132)</f>
        <v>3.44</v>
      </c>
      <c r="C131" s="4">
        <f>IF('True_Odds_Calculator_3-way'!C132="","",'True_Odds_Calculator_3-way'!C132)</f>
        <v>4.26</v>
      </c>
      <c r="D131" s="9">
        <f t="shared" si="26"/>
        <v>0.49923260256454588</v>
      </c>
      <c r="E131" s="9">
        <f t="shared" si="27"/>
        <v>0.27749066743836759</v>
      </c>
      <c r="F131" s="9">
        <f t="shared" si="28"/>
        <v>0.2232767299970865</v>
      </c>
      <c r="G131" s="9">
        <f t="shared" si="29"/>
        <v>1.0671003278449296</v>
      </c>
      <c r="H131" s="9">
        <f t="shared" si="30"/>
        <v>2.0030743081742339</v>
      </c>
      <c r="I131" s="9">
        <f t="shared" si="31"/>
        <v>3.6037247999416278</v>
      </c>
      <c r="J131" s="9">
        <f t="shared" si="32"/>
        <v>4.4787470687744699</v>
      </c>
      <c r="K131" s="11">
        <f t="shared" si="33"/>
        <v>0.51546391752577325</v>
      </c>
      <c r="L131" s="11">
        <f t="shared" si="34"/>
        <v>0.29069767441860467</v>
      </c>
      <c r="M131" s="11">
        <f t="shared" si="35"/>
        <v>0.23474178403755869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-0.26300591047282651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0.23355991459023459</v>
      </c>
      <c r="Q131" s="11">
        <f>2*'OddsRatio_working_3-way'!K131*'OddsRatio_working_3-way'!L131*'OddsRatio_working_3-way'!M131</f>
        <v>7.0349371864528498E-2</v>
      </c>
      <c r="R131" s="11">
        <f t="shared" si="36"/>
        <v>0</v>
      </c>
      <c r="S131" s="11">
        <f t="shared" si="37"/>
        <v>-0.88804055456527753</v>
      </c>
      <c r="T131" s="11">
        <f t="shared" si="38"/>
        <v>-0.26748209474857759</v>
      </c>
      <c r="U131" s="11">
        <f>'OddsRatio_working_3-way'!S131-'OddsRatio_working_3-way'!R131^2/3</f>
        <v>-0.88804055456527753</v>
      </c>
      <c r="V131" s="11">
        <f>'OddsRatio_working_3-way'!S131*'OddsRatio_working_3-way'!R131/3-2*'OddsRatio_working_3-way'!R131^3/27-'OddsRatio_working_3-way'!T131</f>
        <v>0.26748209474857759</v>
      </c>
      <c r="W131" s="11">
        <f>'OddsRatio_working_3-way'!V131^2+4*'OddsRatio_working_3-way'!U131^3/27</f>
        <v>-3.2204886553185777E-2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0.16105244298385604</v>
      </c>
      <c r="Y131" s="11">
        <f>IF('OddsRatio_working_3-way'!W131&gt;=0,IF('OddsRatio_working_3-way'!V131+SQRT('OddsRatio_working_3-way'!W131)&gt;0,0,PI()),ACOS('OddsRatio_working_3-way'!V131/(2*'OddsRatio_working_3-way'!X131)))</f>
        <v>0.59093657584032644</v>
      </c>
      <c r="Z131" s="11">
        <f>'OddsRatio_working_3-way'!X131^(1/3)*COS('OddsRatio_working_3-way'!Y131/3)</f>
        <v>0.53355016392246479</v>
      </c>
      <c r="AA131" s="11">
        <f>'OddsRatio_working_3-way'!X131^(1/3)*COS(('OddsRatio_working_3-way'!Y131+2*PI())/3)</f>
        <v>-0.35898845178932498</v>
      </c>
      <c r="AB131" s="11">
        <f>'OddsRatio_working_3-way'!X131^(1/3)*COS(('OddsRatio_working_3-way'!Y131+4*PI())/3)</f>
        <v>-0.17456171213313987</v>
      </c>
      <c r="AC131" s="11">
        <f>'OddsRatio_working_3-way'!X131^(1/3)*SIN('OddsRatio_working_3-way'!Y131/3)</f>
        <v>0.10647882778626368</v>
      </c>
      <c r="AD131" s="11">
        <f>'OddsRatio_working_3-way'!X131^(1/3)*SIN(('OddsRatio_working_3-way'!Y131+2*PI())/3)</f>
        <v>0.40882858225707419</v>
      </c>
      <c r="AE131" s="11">
        <f>'OddsRatio_working_3-way'!X131^(1/3)*SIN(('OddsRatio_working_3-way'!Y131+4*PI())/3)</f>
        <v>-0.51530741004333769</v>
      </c>
      <c r="AF131" s="11">
        <f>-'OddsRatio_working_3-way'!U131/(3*'OddsRatio_working_3-way'!X131^(1/3))*COS(('OddsRatio_working_3-way'!Y131)/3)</f>
        <v>0.53355016392246479</v>
      </c>
      <c r="AG131" s="11">
        <f>-'OddsRatio_working_3-way'!U131/(3*'OddsRatio_working_3-way'!X131^(1/3))*COS(('OddsRatio_working_3-way'!Y131+2*PI())/3)</f>
        <v>-0.35898845178932498</v>
      </c>
      <c r="AH131" s="11">
        <f>-'OddsRatio_working_3-way'!U131/(3*'OddsRatio_working_3-way'!X131^(1/3))*COS(('OddsRatio_working_3-way'!Y131+4*PI())/3)</f>
        <v>-0.17456171213313987</v>
      </c>
      <c r="AI131" s="11">
        <f>'OddsRatio_working_3-way'!U131/(3*'OddsRatio_working_3-way'!X131^(1/3))*SIN(('OddsRatio_working_3-way'!Y131)/3)</f>
        <v>-0.10647882778626368</v>
      </c>
      <c r="AJ131" s="11">
        <f>'OddsRatio_working_3-way'!U131/(3*'OddsRatio_working_3-way'!X131^(1/3))*SIN(('OddsRatio_working_3-way'!Y131+2*PI())/3)</f>
        <v>-0.40882858225707419</v>
      </c>
      <c r="AK131" s="11">
        <f>'OddsRatio_working_3-way'!U131/(3*'OddsRatio_working_3-way'!X131^(1/3))*SIN(('OddsRatio_working_3-way'!Y131+4*PI())/3)</f>
        <v>0.51530741004333769</v>
      </c>
      <c r="AL131" s="11">
        <f>'OddsRatio_working_3-way'!Z131+'OddsRatio_working_3-way'!AF131</f>
        <v>1.0671003278449296</v>
      </c>
      <c r="AM131" s="11">
        <f>'OddsRatio_working_3-way'!AA131+'OddsRatio_working_3-way'!AG131</f>
        <v>-0.71797690357864996</v>
      </c>
      <c r="AN131" s="11">
        <f>'OddsRatio_working_3-way'!AB131+'OddsRatio_working_3-way'!AH131</f>
        <v>-0.34912342426627974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1.0671003278449296</v>
      </c>
      <c r="AS131" s="11">
        <f>IF(('OddsRatio_working_3-way'!X131=0),IF(Q131&gt;0,-Q131^(1/3),(-Q131)^(1/3)),'OddsRatio_working_3-way'!AM131-'OddsRatio_working_3-way'!R131/3)</f>
        <v>-0.71797690357864996</v>
      </c>
      <c r="AT131" s="11">
        <f>IF(('OddsRatio_working_3-way'!X131=0),IF(Q131&gt;0,-Q131^(1/3),(-Q131)^(1/3)),'OddsRatio_working_3-way'!AN131-'OddsRatio_working_3-way'!R131/3)</f>
        <v>-0.34912342426627974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4.05</v>
      </c>
      <c r="B132" s="4">
        <f>IF('True_Odds_Calculator_3-way'!B133="","",'True_Odds_Calculator_3-way'!B133)</f>
        <v>3.88</v>
      </c>
      <c r="C132" s="4">
        <f>IF('True_Odds_Calculator_3-way'!C133="","",'True_Odds_Calculator_3-way'!C133)</f>
        <v>1.91</v>
      </c>
      <c r="D132" s="9">
        <f t="shared" ref="D132:D195" si="39">(K132/(AR132+K132-(AR132*K132)))</f>
        <v>0.23858746999441716</v>
      </c>
      <c r="E132" s="9">
        <f t="shared" ref="E132:E195" si="40">(L132/(AR132+L132-(AR132*L132)))</f>
        <v>0.24916174154927531</v>
      </c>
      <c r="F132" s="9">
        <f t="shared" ref="F132:F195" si="41">(M132/(AR132+M132-(AR132*M132)))</f>
        <v>0.51225078845630745</v>
      </c>
      <c r="G132" s="9">
        <f t="shared" ref="G132:G195" si="42">AR132</f>
        <v>1.0463393256430793</v>
      </c>
      <c r="H132" s="9">
        <f t="shared" ref="H132:H195" si="43">IF(A132="","",1/D132)</f>
        <v>4.1913349432113911</v>
      </c>
      <c r="I132" s="9">
        <f t="shared" ref="I132:I195" si="44">IF(B132="","",1/E132)</f>
        <v>4.0134572578520675</v>
      </c>
      <c r="J132" s="9">
        <f t="shared" ref="J132:J195" si="45">IF(C132="","",1/F132)</f>
        <v>1.952168786335202</v>
      </c>
      <c r="K132" s="11">
        <f t="shared" ref="K132:K195" si="46">1/A132</f>
        <v>0.24691358024691359</v>
      </c>
      <c r="L132" s="11">
        <f t="shared" ref="L132:L195" si="47">1/B132</f>
        <v>0.25773195876288663</v>
      </c>
      <c r="M132" s="11">
        <f t="shared" ref="M132:M195" si="48">1/C132</f>
        <v>0.52356020942408377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-0.26632602268161176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0.22789562380429768</v>
      </c>
      <c r="Q132" s="11">
        <f>2*'OddsRatio_working_3-way'!K132*'OddsRatio_working_3-way'!L132*'OddsRatio_working_3-way'!M132</f>
        <v>6.6636147311198157E-2</v>
      </c>
      <c r="R132" s="11">
        <f t="shared" ref="R132:R195" si="49">O132/N132</f>
        <v>0</v>
      </c>
      <c r="S132" s="11">
        <f t="shared" ref="S132:S195" si="50">P132/N132</f>
        <v>-0.85570167537380692</v>
      </c>
      <c r="T132" s="11">
        <f t="shared" ref="T132:T195" si="51">Q132/N132</f>
        <v>-0.25020516823795524</v>
      </c>
      <c r="U132" s="11">
        <f>'OddsRatio_working_3-way'!S132-'OddsRatio_working_3-way'!R132^2/3</f>
        <v>-0.85570167537380692</v>
      </c>
      <c r="V132" s="11">
        <f>'OddsRatio_working_3-way'!S132*'OddsRatio_working_3-way'!R132/3-2*'OddsRatio_working_3-way'!R132^3/27-'OddsRatio_working_3-way'!T132</f>
        <v>0.25020516823795524</v>
      </c>
      <c r="W132" s="11">
        <f>'OddsRatio_working_3-way'!V132^2+4*'OddsRatio_working_3-way'!U132^3/27</f>
        <v>-3.0222035259512406E-2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0.15233569958523829</v>
      </c>
      <c r="Y132" s="11">
        <f>IF('OddsRatio_working_3-way'!W132&gt;=0,IF('OddsRatio_working_3-way'!V132+SQRT('OddsRatio_working_3-way'!W132)&gt;0,0,PI()),ACOS('OddsRatio_working_3-way'!V132/(2*'OddsRatio_working_3-way'!X132)))</f>
        <v>0.60723372260195629</v>
      </c>
      <c r="Z132" s="11">
        <f>'OddsRatio_working_3-way'!X132^(1/3)*COS('OddsRatio_working_3-way'!Y132/3)</f>
        <v>0.52316966282153965</v>
      </c>
      <c r="AA132" s="11">
        <f>'OddsRatio_working_3-way'!X132^(1/3)*COS(('OddsRatio_working_3-way'!Y132+2*PI())/3)</f>
        <v>-0.35456626380912099</v>
      </c>
      <c r="AB132" s="11">
        <f>'OddsRatio_working_3-way'!X132^(1/3)*COS(('OddsRatio_working_3-way'!Y132+4*PI())/3)</f>
        <v>-0.16860339901241883</v>
      </c>
      <c r="AC132" s="11">
        <f>'OddsRatio_working_3-way'!X132^(1/3)*SIN('OddsRatio_working_3-way'!Y132/3)</f>
        <v>0.1073657100496502</v>
      </c>
      <c r="AD132" s="11">
        <f>'OddsRatio_working_3-way'!X132^(1/3)*SIN(('OddsRatio_working_3-way'!Y132+2*PI())/3)</f>
        <v>0.39939536346796756</v>
      </c>
      <c r="AE132" s="11">
        <f>'OddsRatio_working_3-way'!X132^(1/3)*SIN(('OddsRatio_working_3-way'!Y132+4*PI())/3)</f>
        <v>-0.50676107351761746</v>
      </c>
      <c r="AF132" s="11">
        <f>-'OddsRatio_working_3-way'!U132/(3*'OddsRatio_working_3-way'!X132^(1/3))*COS(('OddsRatio_working_3-way'!Y132)/3)</f>
        <v>0.52316966282153954</v>
      </c>
      <c r="AG132" s="11">
        <f>-'OddsRatio_working_3-way'!U132/(3*'OddsRatio_working_3-way'!X132^(1/3))*COS(('OddsRatio_working_3-way'!Y132+2*PI())/3)</f>
        <v>-0.35456626380912093</v>
      </c>
      <c r="AH132" s="11">
        <f>-'OddsRatio_working_3-way'!U132/(3*'OddsRatio_working_3-way'!X132^(1/3))*COS(('OddsRatio_working_3-way'!Y132+4*PI())/3)</f>
        <v>-0.1686033990124188</v>
      </c>
      <c r="AI132" s="11">
        <f>'OddsRatio_working_3-way'!U132/(3*'OddsRatio_working_3-way'!X132^(1/3))*SIN(('OddsRatio_working_3-way'!Y132)/3)</f>
        <v>-0.10736571004965018</v>
      </c>
      <c r="AJ132" s="11">
        <f>'OddsRatio_working_3-way'!U132/(3*'OddsRatio_working_3-way'!X132^(1/3))*SIN(('OddsRatio_working_3-way'!Y132+2*PI())/3)</f>
        <v>-0.39939536346796745</v>
      </c>
      <c r="AK132" s="11">
        <f>'OddsRatio_working_3-way'!U132/(3*'OddsRatio_working_3-way'!X132^(1/3))*SIN(('OddsRatio_working_3-way'!Y132+4*PI())/3)</f>
        <v>0.50676107351761734</v>
      </c>
      <c r="AL132" s="11">
        <f>'OddsRatio_working_3-way'!Z132+'OddsRatio_working_3-way'!AF132</f>
        <v>1.0463393256430793</v>
      </c>
      <c r="AM132" s="11">
        <f>'OddsRatio_working_3-way'!AA132+'OddsRatio_working_3-way'!AG132</f>
        <v>-0.70913252761824186</v>
      </c>
      <c r="AN132" s="11">
        <f>'OddsRatio_working_3-way'!AB132+'OddsRatio_working_3-way'!AH132</f>
        <v>-0.33720679802483766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1.0463393256430793</v>
      </c>
      <c r="AS132" s="11">
        <f>IF(('OddsRatio_working_3-way'!X132=0),IF(Q132&gt;0,-Q132^(1/3),(-Q132)^(1/3)),'OddsRatio_working_3-way'!AM132-'OddsRatio_working_3-way'!R132/3)</f>
        <v>-0.70913252761824186</v>
      </c>
      <c r="AT132" s="11">
        <f>IF(('OddsRatio_working_3-way'!X132=0),IF(Q132&gt;0,-Q132^(1/3),(-Q132)^(1/3)),'OddsRatio_working_3-way'!AN132-'OddsRatio_working_3-way'!R132/3)</f>
        <v>-0.33720679802483766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2.41</v>
      </c>
      <c r="B133" s="4">
        <f>IF('True_Odds_Calculator_3-way'!B134="","",'True_Odds_Calculator_3-way'!B134)</f>
        <v>3.56</v>
      </c>
      <c r="C133" s="4">
        <f>IF('True_Odds_Calculator_3-way'!C134="","",'True_Odds_Calculator_3-way'!C134)</f>
        <v>3.01</v>
      </c>
      <c r="D133" s="9">
        <f t="shared" si="39"/>
        <v>0.40468867790204638</v>
      </c>
      <c r="E133" s="9">
        <f t="shared" si="40"/>
        <v>0.27241900645900929</v>
      </c>
      <c r="F133" s="9">
        <f t="shared" si="41"/>
        <v>0.32289231563894438</v>
      </c>
      <c r="G133" s="9">
        <f t="shared" si="42"/>
        <v>1.0432874317259309</v>
      </c>
      <c r="H133" s="9">
        <f t="shared" si="43"/>
        <v>2.4710352787335625</v>
      </c>
      <c r="I133" s="9">
        <f t="shared" si="44"/>
        <v>3.6708158252183822</v>
      </c>
      <c r="J133" s="9">
        <f t="shared" si="45"/>
        <v>3.0970077377691205</v>
      </c>
      <c r="K133" s="11">
        <f t="shared" si="46"/>
        <v>0.41493775933609955</v>
      </c>
      <c r="L133" s="11">
        <f t="shared" si="47"/>
        <v>0.2808988764044944</v>
      </c>
      <c r="M133" s="11">
        <f t="shared" si="48"/>
        <v>0.33222591362126247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-0.28094518884245079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0.23156218978217505</v>
      </c>
      <c r="Q133" s="11">
        <f>2*'OddsRatio_working_3-way'!K133*'OddsRatio_working_3-way'!L133*'OddsRatio_working_3-way'!M133</f>
        <v>7.7445548422132152E-2</v>
      </c>
      <c r="R133" s="11">
        <f t="shared" si="49"/>
        <v>0</v>
      </c>
      <c r="S133" s="11">
        <f t="shared" si="50"/>
        <v>-0.82422550368723746</v>
      </c>
      <c r="T133" s="11">
        <f t="shared" si="51"/>
        <v>-0.27566070357432704</v>
      </c>
      <c r="U133" s="11">
        <f>'OddsRatio_working_3-way'!S133-'OddsRatio_working_3-way'!R133^2/3</f>
        <v>-0.82422550368723746</v>
      </c>
      <c r="V133" s="11">
        <f>'OddsRatio_working_3-way'!S133*'OddsRatio_working_3-way'!R133/3-2*'OddsRatio_working_3-way'!R133^3/27-'OddsRatio_working_3-way'!T133</f>
        <v>0.27566070357432704</v>
      </c>
      <c r="W133" s="11">
        <f>'OddsRatio_working_3-way'!V133^2+4*'OddsRatio_working_3-way'!U133^3/27</f>
        <v>-6.9646112444674974E-3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0.14400818964520776</v>
      </c>
      <c r="Y133" s="11">
        <f>IF('OddsRatio_working_3-way'!W133&gt;=0,IF('OddsRatio_working_3-way'!V133+SQRT('OddsRatio_working_3-way'!W133)&gt;0,0,PI()),ACOS('OddsRatio_working_3-way'!V133/(2*'OddsRatio_working_3-way'!X133)))</f>
        <v>0.29397106567047127</v>
      </c>
      <c r="Z133" s="11">
        <f>'OddsRatio_working_3-way'!X133^(1/3)*COS('OddsRatio_working_3-way'!Y133/3)</f>
        <v>0.52164371586296543</v>
      </c>
      <c r="AA133" s="11">
        <f>'OddsRatio_working_3-way'!X133^(1/3)*COS(('OddsRatio_working_3-way'!Y133+2*PI())/3)</f>
        <v>-0.3052318928033193</v>
      </c>
      <c r="AB133" s="11">
        <f>'OddsRatio_working_3-way'!X133^(1/3)*COS(('OddsRatio_working_3-way'!Y133+4*PI())/3)</f>
        <v>-0.21641182305964599</v>
      </c>
      <c r="AC133" s="11">
        <f>'OddsRatio_working_3-way'!X133^(1/3)*SIN('OddsRatio_working_3-way'!Y133/3)</f>
        <v>5.128029117595119E-2</v>
      </c>
      <c r="AD133" s="11">
        <f>'OddsRatio_working_3-way'!X133^(1/3)*SIN(('OddsRatio_working_3-way'!Y133+2*PI())/3)</f>
        <v>0.42611656407386406</v>
      </c>
      <c r="AE133" s="11">
        <f>'OddsRatio_working_3-way'!X133^(1/3)*SIN(('OddsRatio_working_3-way'!Y133+4*PI())/3)</f>
        <v>-0.47739685524981512</v>
      </c>
      <c r="AF133" s="11">
        <f>-'OddsRatio_working_3-way'!U133/(3*'OddsRatio_working_3-way'!X133^(1/3))*COS(('OddsRatio_working_3-way'!Y133)/3)</f>
        <v>0.52164371586296543</v>
      </c>
      <c r="AG133" s="11">
        <f>-'OddsRatio_working_3-way'!U133/(3*'OddsRatio_working_3-way'!X133^(1/3))*COS(('OddsRatio_working_3-way'!Y133+2*PI())/3)</f>
        <v>-0.3052318928033193</v>
      </c>
      <c r="AH133" s="11">
        <f>-'OddsRatio_working_3-way'!U133/(3*'OddsRatio_working_3-way'!X133^(1/3))*COS(('OddsRatio_working_3-way'!Y133+4*PI())/3)</f>
        <v>-0.21641182305964599</v>
      </c>
      <c r="AI133" s="11">
        <f>'OddsRatio_working_3-way'!U133/(3*'OddsRatio_working_3-way'!X133^(1/3))*SIN(('OddsRatio_working_3-way'!Y133)/3)</f>
        <v>-5.128029117595119E-2</v>
      </c>
      <c r="AJ133" s="11">
        <f>'OddsRatio_working_3-way'!U133/(3*'OddsRatio_working_3-way'!X133^(1/3))*SIN(('OddsRatio_working_3-way'!Y133+2*PI())/3)</f>
        <v>-0.42611656407386406</v>
      </c>
      <c r="AK133" s="11">
        <f>'OddsRatio_working_3-way'!U133/(3*'OddsRatio_working_3-way'!X133^(1/3))*SIN(('OddsRatio_working_3-way'!Y133+4*PI())/3)</f>
        <v>0.47739685524981512</v>
      </c>
      <c r="AL133" s="11">
        <f>'OddsRatio_working_3-way'!Z133+'OddsRatio_working_3-way'!AF133</f>
        <v>1.0432874317259309</v>
      </c>
      <c r="AM133" s="11">
        <f>'OddsRatio_working_3-way'!AA133+'OddsRatio_working_3-way'!AG133</f>
        <v>-0.61046378560663861</v>
      </c>
      <c r="AN133" s="11">
        <f>'OddsRatio_working_3-way'!AB133+'OddsRatio_working_3-way'!AH133</f>
        <v>-0.43282364611929197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1.0432874317259309</v>
      </c>
      <c r="AS133" s="11">
        <f>IF(('OddsRatio_working_3-way'!X133=0),IF(Q133&gt;0,-Q133^(1/3),(-Q133)^(1/3)),'OddsRatio_working_3-way'!AM133-'OddsRatio_working_3-way'!R133/3)</f>
        <v>-0.61046378560663861</v>
      </c>
      <c r="AT133" s="11">
        <f>IF(('OddsRatio_working_3-way'!X133=0),IF(Q133&gt;0,-Q133^(1/3),(-Q133)^(1/3)),'OddsRatio_working_3-way'!AN133-'OddsRatio_working_3-way'!R133/3)</f>
        <v>-0.43282364611929197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2.54</v>
      </c>
      <c r="B134" s="4">
        <f>IF('True_Odds_Calculator_3-way'!B135="","",'True_Odds_Calculator_3-way'!B135)</f>
        <v>3.51</v>
      </c>
      <c r="C134" s="4">
        <f>IF('True_Odds_Calculator_3-way'!C135="","",'True_Odds_Calculator_3-way'!C135)</f>
        <v>2.87</v>
      </c>
      <c r="D134" s="9">
        <f t="shared" si="39"/>
        <v>0.38404307094943824</v>
      </c>
      <c r="E134" s="9">
        <f t="shared" si="40"/>
        <v>0.27669349956506267</v>
      </c>
      <c r="F134" s="9">
        <f t="shared" si="41"/>
        <v>0.33926342948549898</v>
      </c>
      <c r="G134" s="9">
        <f t="shared" si="42"/>
        <v>1.0414770167892784</v>
      </c>
      <c r="H134" s="9">
        <f t="shared" si="43"/>
        <v>2.6038746058554887</v>
      </c>
      <c r="I134" s="9">
        <f t="shared" si="44"/>
        <v>3.6141073121410883</v>
      </c>
      <c r="J134" s="9">
        <f t="shared" si="45"/>
        <v>2.9475620213959508</v>
      </c>
      <c r="K134" s="11">
        <f t="shared" si="46"/>
        <v>0.39370078740157477</v>
      </c>
      <c r="L134" s="11">
        <f t="shared" si="47"/>
        <v>0.28490028490028491</v>
      </c>
      <c r="M134" s="11">
        <f t="shared" si="48"/>
        <v>0.34843205574912889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-0.28249666102556437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0.23136570092590836</v>
      </c>
      <c r="Q134" s="11">
        <f>2*'OddsRatio_working_3-way'!K134*'OddsRatio_working_3-way'!L134*'OddsRatio_working_3-way'!M134</f>
        <v>7.8164088150644698E-2</v>
      </c>
      <c r="R134" s="11">
        <f t="shared" si="49"/>
        <v>0</v>
      </c>
      <c r="S134" s="11">
        <f t="shared" si="50"/>
        <v>-0.81900331170629681</v>
      </c>
      <c r="T134" s="11">
        <f t="shared" si="51"/>
        <v>-0.276690308008884</v>
      </c>
      <c r="U134" s="11">
        <f>'OddsRatio_working_3-way'!S134-'OddsRatio_working_3-way'!R134^2/3</f>
        <v>-0.81900331170629681</v>
      </c>
      <c r="V134" s="11">
        <f>'OddsRatio_working_3-way'!S134*'OddsRatio_working_3-way'!R134/3-2*'OddsRatio_working_3-way'!R134^3/27-'OddsRatio_working_3-way'!T134</f>
        <v>0.276690308008884</v>
      </c>
      <c r="W134" s="11">
        <f>'OddsRatio_working_3-way'!V134^2+4*'OddsRatio_working_3-way'!U134^3/27</f>
        <v>-4.8291287305754077E-3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0.14264173238977654</v>
      </c>
      <c r="Y134" s="11">
        <f>IF('OddsRatio_working_3-way'!W134&gt;=0,IF('OddsRatio_working_3-way'!V134+SQRT('OddsRatio_working_3-way'!W134)&gt;0,0,PI()),ACOS('OddsRatio_working_3-way'!V134/(2*'OddsRatio_working_3-way'!X134)))</f>
        <v>0.2460646732718248</v>
      </c>
      <c r="Z134" s="11">
        <f>'OddsRatio_working_3-way'!X134^(1/3)*COS('OddsRatio_working_3-way'!Y134/3)</f>
        <v>0.52073850839463909</v>
      </c>
      <c r="AA134" s="11">
        <f>'OddsRatio_working_3-way'!X134^(1/3)*COS(('OddsRatio_working_3-way'!Y134+2*PI())/3)</f>
        <v>-0.29744191707401268</v>
      </c>
      <c r="AB134" s="11">
        <f>'OddsRatio_working_3-way'!X134^(1/3)*COS(('OddsRatio_working_3-way'!Y134+4*PI())/3)</f>
        <v>-0.22329659132062654</v>
      </c>
      <c r="AC134" s="11">
        <f>'OddsRatio_working_3-way'!X134^(1/3)*SIN('OddsRatio_working_3-way'!Y134/3)</f>
        <v>4.2807823782870048E-2</v>
      </c>
      <c r="AD134" s="11">
        <f>'OddsRatio_working_3-way'!X134^(1/3)*SIN(('OddsRatio_working_3-way'!Y134+2*PI())/3)</f>
        <v>0.4295688651071386</v>
      </c>
      <c r="AE134" s="11">
        <f>'OddsRatio_working_3-way'!X134^(1/3)*SIN(('OddsRatio_working_3-way'!Y134+4*PI())/3)</f>
        <v>-0.47237668889000861</v>
      </c>
      <c r="AF134" s="11">
        <f>-'OddsRatio_working_3-way'!U134/(3*'OddsRatio_working_3-way'!X134^(1/3))*COS(('OddsRatio_working_3-way'!Y134)/3)</f>
        <v>0.52073850839463931</v>
      </c>
      <c r="AG134" s="11">
        <f>-'OddsRatio_working_3-way'!U134/(3*'OddsRatio_working_3-way'!X134^(1/3))*COS(('OddsRatio_working_3-way'!Y134+2*PI())/3)</f>
        <v>-0.2974419170740128</v>
      </c>
      <c r="AH134" s="11">
        <f>-'OddsRatio_working_3-way'!U134/(3*'OddsRatio_working_3-way'!X134^(1/3))*COS(('OddsRatio_working_3-way'!Y134+4*PI())/3)</f>
        <v>-0.22329659132062663</v>
      </c>
      <c r="AI134" s="11">
        <f>'OddsRatio_working_3-way'!U134/(3*'OddsRatio_working_3-way'!X134^(1/3))*SIN(('OddsRatio_working_3-way'!Y134)/3)</f>
        <v>-4.2807823782870062E-2</v>
      </c>
      <c r="AJ134" s="11">
        <f>'OddsRatio_working_3-way'!U134/(3*'OddsRatio_working_3-way'!X134^(1/3))*SIN(('OddsRatio_working_3-way'!Y134+2*PI())/3)</f>
        <v>-0.42956886510713876</v>
      </c>
      <c r="AK134" s="11">
        <f>'OddsRatio_working_3-way'!U134/(3*'OddsRatio_working_3-way'!X134^(1/3))*SIN(('OddsRatio_working_3-way'!Y134+4*PI())/3)</f>
        <v>0.47237668889000878</v>
      </c>
      <c r="AL134" s="11">
        <f>'OddsRatio_working_3-way'!Z134+'OddsRatio_working_3-way'!AF134</f>
        <v>1.0414770167892784</v>
      </c>
      <c r="AM134" s="11">
        <f>'OddsRatio_working_3-way'!AA134+'OddsRatio_working_3-way'!AG134</f>
        <v>-0.59488383414802548</v>
      </c>
      <c r="AN134" s="11">
        <f>'OddsRatio_working_3-way'!AB134+'OddsRatio_working_3-way'!AH134</f>
        <v>-0.44659318264125314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1.0414770167892784</v>
      </c>
      <c r="AS134" s="11">
        <f>IF(('OddsRatio_working_3-way'!X134=0),IF(Q134&gt;0,-Q134^(1/3),(-Q134)^(1/3)),'OddsRatio_working_3-way'!AM134-'OddsRatio_working_3-way'!R134/3)</f>
        <v>-0.59488383414802548</v>
      </c>
      <c r="AT134" s="11">
        <f>IF(('OddsRatio_working_3-way'!X134=0),IF(Q134&gt;0,-Q134^(1/3),(-Q134)^(1/3)),'OddsRatio_working_3-way'!AN134-'OddsRatio_working_3-way'!R134/3)</f>
        <v>-0.44659318264125314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1.74</v>
      </c>
      <c r="B135" s="4">
        <f>IF('True_Odds_Calculator_3-way'!B136="","",'True_Odds_Calculator_3-way'!B136)</f>
        <v>4.04</v>
      </c>
      <c r="C135" s="4">
        <f>IF('True_Odds_Calculator_3-way'!C136="","",'True_Odds_Calculator_3-way'!C136)</f>
        <v>4.84</v>
      </c>
      <c r="D135" s="9">
        <f t="shared" si="39"/>
        <v>0.56273615679113476</v>
      </c>
      <c r="E135" s="9">
        <f t="shared" si="40"/>
        <v>0.23854220343963528</v>
      </c>
      <c r="F135" s="9">
        <f t="shared" si="41"/>
        <v>0.19872163976922996</v>
      </c>
      <c r="G135" s="9">
        <f t="shared" si="42"/>
        <v>1.0500428634030403</v>
      </c>
      <c r="H135" s="9">
        <f t="shared" si="43"/>
        <v>1.7770317189182498</v>
      </c>
      <c r="I135" s="9">
        <f t="shared" si="44"/>
        <v>4.192130304745243</v>
      </c>
      <c r="J135" s="9">
        <f t="shared" si="45"/>
        <v>5.0321645954676741</v>
      </c>
      <c r="K135" s="11">
        <f t="shared" si="46"/>
        <v>0.57471264367816088</v>
      </c>
      <c r="L135" s="11">
        <f t="shared" si="47"/>
        <v>0.24752475247524752</v>
      </c>
      <c r="M135" s="11">
        <f t="shared" si="48"/>
        <v>0.20661157024793389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-0.25389874410638558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0.22396440270986348</v>
      </c>
      <c r="Q135" s="11">
        <f>2*'OddsRatio_working_3-way'!K135*'OddsRatio_working_3-way'!L135*'OddsRatio_working_3-way'!M135</f>
        <v>5.8783307797864427E-2</v>
      </c>
      <c r="R135" s="11">
        <f t="shared" si="49"/>
        <v>0</v>
      </c>
      <c r="S135" s="11">
        <f t="shared" si="50"/>
        <v>-0.88210126244665721</v>
      </c>
      <c r="T135" s="11">
        <f t="shared" si="51"/>
        <v>-0.23152264106211473</v>
      </c>
      <c r="U135" s="11">
        <f>'OddsRatio_working_3-way'!S135-'OddsRatio_working_3-way'!R135^2/3</f>
        <v>-0.88210126244665721</v>
      </c>
      <c r="V135" s="11">
        <f>'OddsRatio_working_3-way'!S135*'OddsRatio_working_3-way'!R135/3-2*'OddsRatio_working_3-way'!R135^3/27-'OddsRatio_working_3-way'!T135</f>
        <v>0.23152264106211473</v>
      </c>
      <c r="W135" s="11">
        <f>'OddsRatio_working_3-way'!V135^2+4*'OddsRatio_working_3-way'!U135^3/27</f>
        <v>-4.8081017578734647E-2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0.15943944846172126</v>
      </c>
      <c r="Y135" s="11">
        <f>IF('OddsRatio_working_3-way'!W135&gt;=0,IF('OddsRatio_working_3-way'!V135+SQRT('OddsRatio_working_3-way'!W135)&gt;0,0,PI()),ACOS('OddsRatio_working_3-way'!V135/(2*'OddsRatio_working_3-way'!X135)))</f>
        <v>0.75823338514616279</v>
      </c>
      <c r="Z135" s="11">
        <f>'OddsRatio_working_3-way'!X135^(1/3)*COS('OddsRatio_working_3-way'!Y135/3)</f>
        <v>0.52502143170152027</v>
      </c>
      <c r="AA135" s="11">
        <f>'OddsRatio_working_3-way'!X135^(1/3)*COS(('OddsRatio_working_3-way'!Y135+2*PI())/3)</f>
        <v>-0.37994021726428379</v>
      </c>
      <c r="AB135" s="11">
        <f>'OddsRatio_working_3-way'!X135^(1/3)*COS(('OddsRatio_working_3-way'!Y135+4*PI())/3)</f>
        <v>-0.14508121443723662</v>
      </c>
      <c r="AC135" s="11">
        <f>'OddsRatio_working_3-way'!X135^(1/3)*SIN('OddsRatio_working_3-way'!Y135/3)</f>
        <v>0.13559590850380299</v>
      </c>
      <c r="AD135" s="11">
        <f>'OddsRatio_working_3-way'!X135^(1/3)*SIN(('OddsRatio_working_3-way'!Y135+2*PI())/3)</f>
        <v>0.38688394313289176</v>
      </c>
      <c r="AE135" s="11">
        <f>'OddsRatio_working_3-way'!X135^(1/3)*SIN(('OddsRatio_working_3-way'!Y135+4*PI())/3)</f>
        <v>-0.52247985163669464</v>
      </c>
      <c r="AF135" s="11">
        <f>-'OddsRatio_working_3-way'!U135/(3*'OddsRatio_working_3-way'!X135^(1/3))*COS(('OddsRatio_working_3-way'!Y135)/3)</f>
        <v>0.52502143170152005</v>
      </c>
      <c r="AG135" s="11">
        <f>-'OddsRatio_working_3-way'!U135/(3*'OddsRatio_working_3-way'!X135^(1/3))*COS(('OddsRatio_working_3-way'!Y135+2*PI())/3)</f>
        <v>-0.37994021726428368</v>
      </c>
      <c r="AH135" s="11">
        <f>-'OddsRatio_working_3-way'!U135/(3*'OddsRatio_working_3-way'!X135^(1/3))*COS(('OddsRatio_working_3-way'!Y135+4*PI())/3)</f>
        <v>-0.14508121443723654</v>
      </c>
      <c r="AI135" s="11">
        <f>'OddsRatio_working_3-way'!U135/(3*'OddsRatio_working_3-way'!X135^(1/3))*SIN(('OddsRatio_working_3-way'!Y135)/3)</f>
        <v>-0.13559590850380293</v>
      </c>
      <c r="AJ135" s="11">
        <f>'OddsRatio_working_3-way'!U135/(3*'OddsRatio_working_3-way'!X135^(1/3))*SIN(('OddsRatio_working_3-way'!Y135+2*PI())/3)</f>
        <v>-0.38688394313289159</v>
      </c>
      <c r="AK135" s="11">
        <f>'OddsRatio_working_3-way'!U135/(3*'OddsRatio_working_3-way'!X135^(1/3))*SIN(('OddsRatio_working_3-way'!Y135+4*PI())/3)</f>
        <v>0.52247985163669441</v>
      </c>
      <c r="AL135" s="11">
        <f>'OddsRatio_working_3-way'!Z135+'OddsRatio_working_3-way'!AF135</f>
        <v>1.0500428634030403</v>
      </c>
      <c r="AM135" s="11">
        <f>'OddsRatio_working_3-way'!AA135+'OddsRatio_working_3-way'!AG135</f>
        <v>-0.75988043452856746</v>
      </c>
      <c r="AN135" s="11">
        <f>'OddsRatio_working_3-way'!AB135+'OddsRatio_working_3-way'!AH135</f>
        <v>-0.29016242887447319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1.0500428634030403</v>
      </c>
      <c r="AS135" s="11">
        <f>IF(('OddsRatio_working_3-way'!X135=0),IF(Q135&gt;0,-Q135^(1/3),(-Q135)^(1/3)),'OddsRatio_working_3-way'!AM135-'OddsRatio_working_3-way'!R135/3)</f>
        <v>-0.75988043452856746</v>
      </c>
      <c r="AT135" s="11">
        <f>IF(('OddsRatio_working_3-way'!X135=0),IF(Q135&gt;0,-Q135^(1/3),(-Q135)^(1/3)),'OddsRatio_working_3-way'!AN135-'OddsRatio_working_3-way'!R135/3)</f>
        <v>-0.29016242887447319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1.74</v>
      </c>
      <c r="B136" s="4">
        <f>IF('True_Odds_Calculator_3-way'!B137="","",'True_Odds_Calculator_3-way'!B137)</f>
        <v>4.26</v>
      </c>
      <c r="C136" s="4">
        <f>IF('True_Odds_Calculator_3-way'!C137="","",'True_Odds_Calculator_3-way'!C137)</f>
        <v>4.2300000000000004</v>
      </c>
      <c r="D136" s="9">
        <f t="shared" si="39"/>
        <v>0.55588639136037044</v>
      </c>
      <c r="E136" s="9">
        <f t="shared" si="40"/>
        <v>0.22125827634929715</v>
      </c>
      <c r="F136" s="9">
        <f t="shared" si="41"/>
        <v>0.22285533229033261</v>
      </c>
      <c r="G136" s="9">
        <f t="shared" si="42"/>
        <v>1.0796334188357932</v>
      </c>
      <c r="H136" s="9">
        <f t="shared" si="43"/>
        <v>1.7989287299384871</v>
      </c>
      <c r="I136" s="9">
        <f t="shared" si="44"/>
        <v>4.5196049454046854</v>
      </c>
      <c r="J136" s="9">
        <f t="shared" si="45"/>
        <v>4.4872159428396126</v>
      </c>
      <c r="K136" s="11">
        <f t="shared" si="46"/>
        <v>0.57471264367816088</v>
      </c>
      <c r="L136" s="11">
        <f t="shared" si="47"/>
        <v>0.23474178403755869</v>
      </c>
      <c r="M136" s="11">
        <f t="shared" si="48"/>
        <v>0.23640661938534277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-0.24851501152053324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0.23058926368733854</v>
      </c>
      <c r="Q136" s="11">
        <f>2*'OddsRatio_working_3-way'!K136*'OddsRatio_working_3-way'!L136*'OddsRatio_working_3-way'!M136</f>
        <v>6.3786794934256846E-2</v>
      </c>
      <c r="R136" s="11">
        <f t="shared" si="49"/>
        <v>0</v>
      </c>
      <c r="S136" s="11">
        <f t="shared" si="50"/>
        <v>-0.92786855118523248</v>
      </c>
      <c r="T136" s="11">
        <f t="shared" si="51"/>
        <v>-0.2566717983914889</v>
      </c>
      <c r="U136" s="11">
        <f>'OddsRatio_working_3-way'!S136-'OddsRatio_working_3-way'!R136^2/3</f>
        <v>-0.92786855118523248</v>
      </c>
      <c r="V136" s="11">
        <f>'OddsRatio_working_3-way'!S136*'OddsRatio_working_3-way'!R136/3-2*'OddsRatio_working_3-way'!R136^3/27-'OddsRatio_working_3-way'!T136</f>
        <v>0.2566717983914889</v>
      </c>
      <c r="W136" s="11">
        <f>'OddsRatio_working_3-way'!V136^2+4*'OddsRatio_working_3-way'!U136^3/27</f>
        <v>-5.2466135355455523E-2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0.17200766512351756</v>
      </c>
      <c r="Y136" s="11">
        <f>IF('OddsRatio_working_3-way'!W136&gt;=0,IF('OddsRatio_working_3-way'!V136+SQRT('OddsRatio_working_3-way'!W136)&gt;0,0,PI()),ACOS('OddsRatio_working_3-way'!V136/(2*'OddsRatio_working_3-way'!X136)))</f>
        <v>0.72860238861142101</v>
      </c>
      <c r="Z136" s="11">
        <f>'OddsRatio_working_3-way'!X136^(1/3)*COS('OddsRatio_working_3-way'!Y136/3)</f>
        <v>0.53981670941789661</v>
      </c>
      <c r="AA136" s="11">
        <f>'OddsRatio_working_3-way'!X136^(1/3)*COS(('OddsRatio_working_3-way'!Y136+2*PI())/3)</f>
        <v>-0.38573399077987069</v>
      </c>
      <c r="AB136" s="11">
        <f>'OddsRatio_working_3-way'!X136^(1/3)*COS(('OddsRatio_working_3-way'!Y136+4*PI())/3)</f>
        <v>-0.15408271863802608</v>
      </c>
      <c r="AC136" s="11">
        <f>'OddsRatio_working_3-way'!X136^(1/3)*SIN('OddsRatio_working_3-way'!Y136/3)</f>
        <v>0.13374392432921331</v>
      </c>
      <c r="AD136" s="11">
        <f>'OddsRatio_working_3-way'!X136^(1/3)*SIN(('OddsRatio_working_3-way'!Y136+2*PI())/3)</f>
        <v>0.40062302157861424</v>
      </c>
      <c r="AE136" s="11">
        <f>'OddsRatio_working_3-way'!X136^(1/3)*SIN(('OddsRatio_working_3-way'!Y136+4*PI())/3)</f>
        <v>-0.53436694590782752</v>
      </c>
      <c r="AF136" s="11">
        <f>-'OddsRatio_working_3-way'!U136/(3*'OddsRatio_working_3-way'!X136^(1/3))*COS(('OddsRatio_working_3-way'!Y136)/3)</f>
        <v>0.53981670941789661</v>
      </c>
      <c r="AG136" s="11">
        <f>-'OddsRatio_working_3-way'!U136/(3*'OddsRatio_working_3-way'!X136^(1/3))*COS(('OddsRatio_working_3-way'!Y136+2*PI())/3)</f>
        <v>-0.38573399077987069</v>
      </c>
      <c r="AH136" s="11">
        <f>-'OddsRatio_working_3-way'!U136/(3*'OddsRatio_working_3-way'!X136^(1/3))*COS(('OddsRatio_working_3-way'!Y136+4*PI())/3)</f>
        <v>-0.15408271863802608</v>
      </c>
      <c r="AI136" s="11">
        <f>'OddsRatio_working_3-way'!U136/(3*'OddsRatio_working_3-way'!X136^(1/3))*SIN(('OddsRatio_working_3-way'!Y136)/3)</f>
        <v>-0.13374392432921331</v>
      </c>
      <c r="AJ136" s="11">
        <f>'OddsRatio_working_3-way'!U136/(3*'OddsRatio_working_3-way'!X136^(1/3))*SIN(('OddsRatio_working_3-way'!Y136+2*PI())/3)</f>
        <v>-0.40062302157861424</v>
      </c>
      <c r="AK136" s="11">
        <f>'OddsRatio_working_3-way'!U136/(3*'OddsRatio_working_3-way'!X136^(1/3))*SIN(('OddsRatio_working_3-way'!Y136+4*PI())/3)</f>
        <v>0.53436694590782752</v>
      </c>
      <c r="AL136" s="11">
        <f>'OddsRatio_working_3-way'!Z136+'OddsRatio_working_3-way'!AF136</f>
        <v>1.0796334188357932</v>
      </c>
      <c r="AM136" s="11">
        <f>'OddsRatio_working_3-way'!AA136+'OddsRatio_working_3-way'!AG136</f>
        <v>-0.77146798155974139</v>
      </c>
      <c r="AN136" s="11">
        <f>'OddsRatio_working_3-way'!AB136+'OddsRatio_working_3-way'!AH136</f>
        <v>-0.30816543727605217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1.0796334188357932</v>
      </c>
      <c r="AS136" s="11">
        <f>IF(('OddsRatio_working_3-way'!X136=0),IF(Q136&gt;0,-Q136^(1/3),(-Q136)^(1/3)),'OddsRatio_working_3-way'!AM136-'OddsRatio_working_3-way'!R136/3)</f>
        <v>-0.77146798155974139</v>
      </c>
      <c r="AT136" s="11">
        <f>IF(('OddsRatio_working_3-way'!X136=0),IF(Q136&gt;0,-Q136^(1/3),(-Q136)^(1/3)),'OddsRatio_working_3-way'!AN136-'OddsRatio_working_3-way'!R136/3)</f>
        <v>-0.30816543727605217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2.39</v>
      </c>
      <c r="B137" s="4">
        <f>IF('True_Odds_Calculator_3-way'!B138="","",'True_Odds_Calculator_3-way'!B138)</f>
        <v>3.6</v>
      </c>
      <c r="C137" s="4">
        <f>IF('True_Odds_Calculator_3-way'!C138="","",'True_Odds_Calculator_3-way'!C138)</f>
        <v>2.87</v>
      </c>
      <c r="D137" s="9">
        <f t="shared" si="39"/>
        <v>0.40215721445957098</v>
      </c>
      <c r="E137" s="9">
        <f t="shared" si="40"/>
        <v>0.26450328089054559</v>
      </c>
      <c r="F137" s="9">
        <f t="shared" si="41"/>
        <v>0.33333950464988354</v>
      </c>
      <c r="G137" s="9">
        <f t="shared" si="42"/>
        <v>1.0694890156039185</v>
      </c>
      <c r="H137" s="9">
        <f t="shared" si="43"/>
        <v>2.4865897316894472</v>
      </c>
      <c r="I137" s="9">
        <f t="shared" si="44"/>
        <v>3.7806714405701878</v>
      </c>
      <c r="J137" s="9">
        <f t="shared" si="45"/>
        <v>2.9999444591793281</v>
      </c>
      <c r="K137" s="11">
        <f t="shared" si="46"/>
        <v>0.41841004184100417</v>
      </c>
      <c r="L137" s="11">
        <f t="shared" si="47"/>
        <v>0.27777777777777779</v>
      </c>
      <c r="M137" s="11">
        <f t="shared" si="48"/>
        <v>0.34843205574912889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-0.27368276970277183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0.23730960561249359</v>
      </c>
      <c r="Q137" s="11">
        <f>2*'OddsRatio_working_3-way'!K137*'OddsRatio_working_3-way'!L137*'OddsRatio_working_3-way'!M137</f>
        <v>8.0993039458188962E-2</v>
      </c>
      <c r="R137" s="11">
        <f t="shared" si="49"/>
        <v>0</v>
      </c>
      <c r="S137" s="11">
        <f t="shared" si="50"/>
        <v>-0.86709735461322368</v>
      </c>
      <c r="T137" s="11">
        <f t="shared" si="51"/>
        <v>-0.2959376636905201</v>
      </c>
      <c r="U137" s="11">
        <f>'OddsRatio_working_3-way'!S137-'OddsRatio_working_3-way'!R137^2/3</f>
        <v>-0.86709735461322368</v>
      </c>
      <c r="V137" s="11">
        <f>'OddsRatio_working_3-way'!S137*'OddsRatio_working_3-way'!R137/3-2*'OddsRatio_working_3-way'!R137^3/27-'OddsRatio_working_3-way'!T137</f>
        <v>0.2959376636905201</v>
      </c>
      <c r="W137" s="11">
        <f>'OddsRatio_working_3-way'!V137^2+4*'OddsRatio_working_3-way'!U137^3/27</f>
        <v>-9.0037034802963323E-3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0.15538887047573557</v>
      </c>
      <c r="Y137" s="11">
        <f>IF('OddsRatio_working_3-way'!W137&gt;=0,IF('OddsRatio_working_3-way'!V137+SQRT('OddsRatio_working_3-way'!W137)&gt;0,0,PI()),ACOS('OddsRatio_working_3-way'!V137/(2*'OddsRatio_working_3-way'!X137)))</f>
        <v>0.31027846838367279</v>
      </c>
      <c r="Z137" s="11">
        <f>'OddsRatio_working_3-way'!X137^(1/3)*COS('OddsRatio_working_3-way'!Y137/3)</f>
        <v>0.53474450780195926</v>
      </c>
      <c r="AA137" s="11">
        <f>'OddsRatio_working_3-way'!X137^(1/3)*COS(('OddsRatio_working_3-way'!Y137+2*PI())/3)</f>
        <v>-0.31544066541037075</v>
      </c>
      <c r="AB137" s="11">
        <f>'OddsRatio_working_3-way'!X137^(1/3)*COS(('OddsRatio_working_3-way'!Y137+4*PI())/3)</f>
        <v>-0.21930384239158826</v>
      </c>
      <c r="AC137" s="11">
        <f>'OddsRatio_working_3-way'!X137^(1/3)*SIN('OddsRatio_working_3-way'!Y137/3)</f>
        <v>5.5504620648929456E-2</v>
      </c>
      <c r="AD137" s="11">
        <f>'OddsRatio_working_3-way'!X137^(1/3)*SIN(('OddsRatio_working_3-way'!Y137+2*PI())/3)</f>
        <v>0.43535001796623807</v>
      </c>
      <c r="AE137" s="11">
        <f>'OddsRatio_working_3-way'!X137^(1/3)*SIN(('OddsRatio_working_3-way'!Y137+4*PI())/3)</f>
        <v>-0.49085463861516754</v>
      </c>
      <c r="AF137" s="11">
        <f>-'OddsRatio_working_3-way'!U137/(3*'OddsRatio_working_3-way'!X137^(1/3))*COS(('OddsRatio_working_3-way'!Y137)/3)</f>
        <v>0.53474450780195915</v>
      </c>
      <c r="AG137" s="11">
        <f>-'OddsRatio_working_3-way'!U137/(3*'OddsRatio_working_3-way'!X137^(1/3))*COS(('OddsRatio_working_3-way'!Y137+2*PI())/3)</f>
        <v>-0.31544066541037069</v>
      </c>
      <c r="AH137" s="11">
        <f>-'OddsRatio_working_3-way'!U137/(3*'OddsRatio_working_3-way'!X137^(1/3))*COS(('OddsRatio_working_3-way'!Y137+4*PI())/3)</f>
        <v>-0.21930384239158821</v>
      </c>
      <c r="AI137" s="11">
        <f>'OddsRatio_working_3-way'!U137/(3*'OddsRatio_working_3-way'!X137^(1/3))*SIN(('OddsRatio_working_3-way'!Y137)/3)</f>
        <v>-5.5504620648929449E-2</v>
      </c>
      <c r="AJ137" s="11">
        <f>'OddsRatio_working_3-way'!U137/(3*'OddsRatio_working_3-way'!X137^(1/3))*SIN(('OddsRatio_working_3-way'!Y137+2*PI())/3)</f>
        <v>-0.43535001796623796</v>
      </c>
      <c r="AK137" s="11">
        <f>'OddsRatio_working_3-way'!U137/(3*'OddsRatio_working_3-way'!X137^(1/3))*SIN(('OddsRatio_working_3-way'!Y137+4*PI())/3)</f>
        <v>0.49085463861516743</v>
      </c>
      <c r="AL137" s="11">
        <f>'OddsRatio_working_3-way'!Z137+'OddsRatio_working_3-way'!AF137</f>
        <v>1.0694890156039185</v>
      </c>
      <c r="AM137" s="11">
        <f>'OddsRatio_working_3-way'!AA137+'OddsRatio_working_3-way'!AG137</f>
        <v>-0.63088133082074149</v>
      </c>
      <c r="AN137" s="11">
        <f>'OddsRatio_working_3-way'!AB137+'OddsRatio_working_3-way'!AH137</f>
        <v>-0.43860768478317647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1.0694890156039185</v>
      </c>
      <c r="AS137" s="11">
        <f>IF(('OddsRatio_working_3-way'!X137=0),IF(Q137&gt;0,-Q137^(1/3),(-Q137)^(1/3)),'OddsRatio_working_3-way'!AM137-'OddsRatio_working_3-way'!R137/3)</f>
        <v>-0.63088133082074149</v>
      </c>
      <c r="AT137" s="11">
        <f>IF(('OddsRatio_working_3-way'!X137=0),IF(Q137&gt;0,-Q137^(1/3),(-Q137)^(1/3)),'OddsRatio_working_3-way'!AN137-'OddsRatio_working_3-way'!R137/3)</f>
        <v>-0.43860768478317647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2.3199999999999998</v>
      </c>
      <c r="B138" s="4">
        <f>IF('True_Odds_Calculator_3-way'!B139="","",'True_Odds_Calculator_3-way'!B139)</f>
        <v>3.26</v>
      </c>
      <c r="C138" s="4">
        <f>IF('True_Odds_Calculator_3-way'!C139="","",'True_Odds_Calculator_3-way'!C139)</f>
        <v>3.26</v>
      </c>
      <c r="D138" s="9">
        <f t="shared" si="39"/>
        <v>0.41466235961124348</v>
      </c>
      <c r="E138" s="9">
        <f t="shared" si="40"/>
        <v>0.29266882019437818</v>
      </c>
      <c r="F138" s="9">
        <f t="shared" si="41"/>
        <v>0.29266882019437818</v>
      </c>
      <c r="G138" s="9">
        <f t="shared" si="42"/>
        <v>1.0693944026432798</v>
      </c>
      <c r="H138" s="9">
        <f t="shared" si="43"/>
        <v>2.4116006114891291</v>
      </c>
      <c r="I138" s="9">
        <f t="shared" si="44"/>
        <v>3.4168313499738119</v>
      </c>
      <c r="J138" s="9">
        <f t="shared" si="45"/>
        <v>3.4168313499738119</v>
      </c>
      <c r="K138" s="11">
        <f t="shared" si="46"/>
        <v>0.43103448275862072</v>
      </c>
      <c r="L138" s="11">
        <f t="shared" si="47"/>
        <v>0.30674846625766872</v>
      </c>
      <c r="M138" s="11">
        <f t="shared" si="48"/>
        <v>0.30674846625766872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-0.27344351272743306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0.23685887493981192</v>
      </c>
      <c r="Q138" s="11">
        <f>2*'OddsRatio_working_3-way'!K138*'OddsRatio_working_3-way'!L138*'OddsRatio_working_3-way'!M138</f>
        <v>8.111605306157943E-2</v>
      </c>
      <c r="R138" s="11">
        <f t="shared" si="49"/>
        <v>0</v>
      </c>
      <c r="S138" s="11">
        <f t="shared" si="50"/>
        <v>-0.86620769524677477</v>
      </c>
      <c r="T138" s="11">
        <f t="shared" si="51"/>
        <v>-0.29664647097492292</v>
      </c>
      <c r="U138" s="11">
        <f>'OddsRatio_working_3-way'!S138-'OddsRatio_working_3-way'!R138^2/3</f>
        <v>-0.86620769524677477</v>
      </c>
      <c r="V138" s="11">
        <f>'OddsRatio_working_3-way'!S138*'OddsRatio_working_3-way'!R138/3-2*'OddsRatio_working_3-way'!R138^3/27-'OddsRatio_working_3-way'!T138</f>
        <v>0.29664647097492292</v>
      </c>
      <c r="W138" s="11">
        <f>'OddsRatio_working_3-way'!V138^2+4*'OddsRatio_working_3-way'!U138^3/27</f>
        <v>-8.2866927350391667E-3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0.15514978365833687</v>
      </c>
      <c r="Y138" s="11">
        <f>IF('OddsRatio_working_3-way'!W138&gt;=0,IF('OddsRatio_working_3-way'!V138+SQRT('OddsRatio_working_3-way'!W138)&gt;0,0,PI()),ACOS('OddsRatio_working_3-way'!V138/(2*'OddsRatio_working_3-way'!X138)))</f>
        <v>0.29774563050402225</v>
      </c>
      <c r="Z138" s="11">
        <f>'OddsRatio_working_3-way'!X138^(1/3)*COS('OddsRatio_working_3-way'!Y138/3)</f>
        <v>0.53469720132164</v>
      </c>
      <c r="AA138" s="11">
        <f>'OddsRatio_working_3-way'!X138^(1/3)*COS(('OddsRatio_working_3-way'!Y138+2*PI())/3)</f>
        <v>-0.31345826326854254</v>
      </c>
      <c r="AB138" s="11">
        <f>'OddsRatio_working_3-way'!X138^(1/3)*COS(('OddsRatio_working_3-way'!Y138+4*PI())/3)</f>
        <v>-0.22123893805309749</v>
      </c>
      <c r="AC138" s="11">
        <f>'OddsRatio_working_3-way'!X138^(1/3)*SIN('OddsRatio_working_3-way'!Y138/3)</f>
        <v>5.3242852237622866E-2</v>
      </c>
      <c r="AD138" s="11">
        <f>'OddsRatio_working_3-way'!X138^(1/3)*SIN(('OddsRatio_working_3-way'!Y138+2*PI())/3)</f>
        <v>0.43643993355817107</v>
      </c>
      <c r="AE138" s="11">
        <f>'OddsRatio_working_3-way'!X138^(1/3)*SIN(('OddsRatio_working_3-way'!Y138+4*PI())/3)</f>
        <v>-0.48968278579579388</v>
      </c>
      <c r="AF138" s="11">
        <f>-'OddsRatio_working_3-way'!U138/(3*'OddsRatio_working_3-way'!X138^(1/3))*COS(('OddsRatio_working_3-way'!Y138)/3)</f>
        <v>0.53469720132163978</v>
      </c>
      <c r="AG138" s="11">
        <f>-'OddsRatio_working_3-way'!U138/(3*'OddsRatio_working_3-way'!X138^(1/3))*COS(('OddsRatio_working_3-way'!Y138+2*PI())/3)</f>
        <v>-0.31345826326854243</v>
      </c>
      <c r="AH138" s="11">
        <f>-'OddsRatio_working_3-way'!U138/(3*'OddsRatio_working_3-way'!X138^(1/3))*COS(('OddsRatio_working_3-way'!Y138+4*PI())/3)</f>
        <v>-0.22123893805309738</v>
      </c>
      <c r="AI138" s="11">
        <f>'OddsRatio_working_3-way'!U138/(3*'OddsRatio_working_3-way'!X138^(1/3))*SIN(('OddsRatio_working_3-way'!Y138)/3)</f>
        <v>-5.3242852237622838E-2</v>
      </c>
      <c r="AJ138" s="11">
        <f>'OddsRatio_working_3-way'!U138/(3*'OddsRatio_working_3-way'!X138^(1/3))*SIN(('OddsRatio_working_3-way'!Y138+2*PI())/3)</f>
        <v>-0.4364399335581709</v>
      </c>
      <c r="AK138" s="11">
        <f>'OddsRatio_working_3-way'!U138/(3*'OddsRatio_working_3-way'!X138^(1/3))*SIN(('OddsRatio_working_3-way'!Y138+4*PI())/3)</f>
        <v>0.48968278579579366</v>
      </c>
      <c r="AL138" s="11">
        <f>'OddsRatio_working_3-way'!Z138+'OddsRatio_working_3-way'!AF138</f>
        <v>1.0693944026432798</v>
      </c>
      <c r="AM138" s="11">
        <f>'OddsRatio_working_3-way'!AA138+'OddsRatio_working_3-way'!AG138</f>
        <v>-0.62691652653708496</v>
      </c>
      <c r="AN138" s="11">
        <f>'OddsRatio_working_3-way'!AB138+'OddsRatio_working_3-way'!AH138</f>
        <v>-0.44247787610619488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1.0693944026432798</v>
      </c>
      <c r="AS138" s="11">
        <f>IF(('OddsRatio_working_3-way'!X138=0),IF(Q138&gt;0,-Q138^(1/3),(-Q138)^(1/3)),'OddsRatio_working_3-way'!AM138-'OddsRatio_working_3-way'!R138/3)</f>
        <v>-0.62691652653708496</v>
      </c>
      <c r="AT138" s="11">
        <f>IF(('OddsRatio_working_3-way'!X138=0),IF(Q138&gt;0,-Q138^(1/3),(-Q138)^(1/3)),'OddsRatio_working_3-way'!AN138-'OddsRatio_working_3-way'!R138/3)</f>
        <v>-0.44247787610619488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1.56</v>
      </c>
      <c r="B139" s="4">
        <f>IF('True_Odds_Calculator_3-way'!B140="","",'True_Odds_Calculator_3-way'!B140)</f>
        <v>4.21</v>
      </c>
      <c r="C139" s="4">
        <f>IF('True_Odds_Calculator_3-way'!C140="","",'True_Odds_Calculator_3-way'!C140)</f>
        <v>5.87</v>
      </c>
      <c r="D139" s="9">
        <f t="shared" si="39"/>
        <v>0.62019762129055933</v>
      </c>
      <c r="E139" s="9">
        <f t="shared" si="40"/>
        <v>0.22171460055218911</v>
      </c>
      <c r="F139" s="9">
        <f t="shared" si="41"/>
        <v>0.15808777815725153</v>
      </c>
      <c r="G139" s="9">
        <f t="shared" si="42"/>
        <v>1.0935522970862435</v>
      </c>
      <c r="H139" s="9">
        <f t="shared" si="43"/>
        <v>1.6123892863682965</v>
      </c>
      <c r="I139" s="9">
        <f t="shared" si="44"/>
        <v>4.5103028736468405</v>
      </c>
      <c r="J139" s="9">
        <f t="shared" si="45"/>
        <v>6.3255996868100057</v>
      </c>
      <c r="K139" s="11">
        <f t="shared" si="46"/>
        <v>0.64102564102564097</v>
      </c>
      <c r="L139" s="11">
        <f t="shared" si="47"/>
        <v>0.23752969121140144</v>
      </c>
      <c r="M139" s="11">
        <f t="shared" si="48"/>
        <v>0.17035775127768313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-0.22707913184469775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0.22411397938960687</v>
      </c>
      <c r="Q139" s="11">
        <f>2*'OddsRatio_working_3-way'!K139*'OddsRatio_working_3-way'!L139*'OddsRatio_working_3-way'!M139</f>
        <v>5.1878235969816403E-2</v>
      </c>
      <c r="R139" s="11">
        <f t="shared" si="49"/>
        <v>0</v>
      </c>
      <c r="S139" s="11">
        <f t="shared" si="50"/>
        <v>-0.98694220630930196</v>
      </c>
      <c r="T139" s="11">
        <f t="shared" si="51"/>
        <v>-0.22845884405307915</v>
      </c>
      <c r="U139" s="11">
        <f>'OddsRatio_working_3-way'!S139-'OddsRatio_working_3-way'!R139^2/3</f>
        <v>-0.98694220630930196</v>
      </c>
      <c r="V139" s="11">
        <f>'OddsRatio_working_3-way'!S139*'OddsRatio_working_3-way'!R139/3-2*'OddsRatio_working_3-way'!R139^3/27-'OddsRatio_working_3-way'!T139</f>
        <v>0.22845884405307915</v>
      </c>
      <c r="W139" s="11">
        <f>'OddsRatio_working_3-way'!V139^2+4*'OddsRatio_working_3-way'!U139^3/27</f>
        <v>-9.022669145159809E-2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0.18869296149940729</v>
      </c>
      <c r="Y139" s="11">
        <f>IF('OddsRatio_working_3-way'!W139&gt;=0,IF('OddsRatio_working_3-way'!V139+SQRT('OddsRatio_working_3-way'!W139)&gt;0,0,PI()),ACOS('OddsRatio_working_3-way'!V139/(2*'OddsRatio_working_3-way'!X139)))</f>
        <v>0.92056326168573666</v>
      </c>
      <c r="Z139" s="11">
        <f>'OddsRatio_working_3-way'!X139^(1/3)*COS('OddsRatio_working_3-way'!Y139/3)</f>
        <v>0.54677614854312162</v>
      </c>
      <c r="AA139" s="11">
        <f>'OddsRatio_working_3-way'!X139^(1/3)*COS(('OddsRatio_working_3-way'!Y139+2*PI())/3)</f>
        <v>-0.42342951559890901</v>
      </c>
      <c r="AB139" s="11">
        <f>'OddsRatio_working_3-way'!X139^(1/3)*COS(('OddsRatio_working_3-way'!Y139+4*PI())/3)</f>
        <v>-0.12334663294421308</v>
      </c>
      <c r="AC139" s="11">
        <f>'OddsRatio_working_3-way'!X139^(1/3)*SIN('OddsRatio_working_3-way'!Y139/3)</f>
        <v>0.17325293307988782</v>
      </c>
      <c r="AD139" s="11">
        <f>'OddsRatio_working_3-way'!X139^(1/3)*SIN(('OddsRatio_working_3-way'!Y139+2*PI())/3)</f>
        <v>0.38689556828181332</v>
      </c>
      <c r="AE139" s="11">
        <f>'OddsRatio_working_3-way'!X139^(1/3)*SIN(('OddsRatio_working_3-way'!Y139+4*PI())/3)</f>
        <v>-0.56014850136170102</v>
      </c>
      <c r="AF139" s="11">
        <f>-'OddsRatio_working_3-way'!U139/(3*'OddsRatio_working_3-way'!X139^(1/3))*COS(('OddsRatio_working_3-way'!Y139)/3)</f>
        <v>0.54677614854312173</v>
      </c>
      <c r="AG139" s="11">
        <f>-'OddsRatio_working_3-way'!U139/(3*'OddsRatio_working_3-way'!X139^(1/3))*COS(('OddsRatio_working_3-way'!Y139+2*PI())/3)</f>
        <v>-0.42342951559890907</v>
      </c>
      <c r="AH139" s="11">
        <f>-'OddsRatio_working_3-way'!U139/(3*'OddsRatio_working_3-way'!X139^(1/3))*COS(('OddsRatio_working_3-way'!Y139+4*PI())/3)</f>
        <v>-0.12334663294421311</v>
      </c>
      <c r="AI139" s="11">
        <f>'OddsRatio_working_3-way'!U139/(3*'OddsRatio_working_3-way'!X139^(1/3))*SIN(('OddsRatio_working_3-way'!Y139)/3)</f>
        <v>-0.17325293307988784</v>
      </c>
      <c r="AJ139" s="11">
        <f>'OddsRatio_working_3-way'!U139/(3*'OddsRatio_working_3-way'!X139^(1/3))*SIN(('OddsRatio_working_3-way'!Y139+2*PI())/3)</f>
        <v>-0.38689556828181337</v>
      </c>
      <c r="AK139" s="11">
        <f>'OddsRatio_working_3-way'!U139/(3*'OddsRatio_working_3-way'!X139^(1/3))*SIN(('OddsRatio_working_3-way'!Y139+4*PI())/3)</f>
        <v>0.56014850136170113</v>
      </c>
      <c r="AL139" s="11">
        <f>'OddsRatio_working_3-way'!Z139+'OddsRatio_working_3-way'!AF139</f>
        <v>1.0935522970862435</v>
      </c>
      <c r="AM139" s="11">
        <f>'OddsRatio_working_3-way'!AA139+'OddsRatio_working_3-way'!AG139</f>
        <v>-0.84685903119781814</v>
      </c>
      <c r="AN139" s="11">
        <f>'OddsRatio_working_3-way'!AB139+'OddsRatio_working_3-way'!AH139</f>
        <v>-0.24669326588842619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1.0935522970862435</v>
      </c>
      <c r="AS139" s="11">
        <f>IF(('OddsRatio_working_3-way'!X139=0),IF(Q139&gt;0,-Q139^(1/3),(-Q139)^(1/3)),'OddsRatio_working_3-way'!AM139-'OddsRatio_working_3-way'!R139/3)</f>
        <v>-0.84685903119781814</v>
      </c>
      <c r="AT139" s="11">
        <f>IF(('OddsRatio_working_3-way'!X139=0),IF(Q139&gt;0,-Q139^(1/3),(-Q139)^(1/3)),'OddsRatio_working_3-way'!AN139-'OddsRatio_working_3-way'!R139/3)</f>
        <v>-0.24669326588842619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1.43</v>
      </c>
      <c r="B140" s="4">
        <f>IF('True_Odds_Calculator_3-way'!B141="","",'True_Odds_Calculator_3-way'!B141)</f>
        <v>5.14</v>
      </c>
      <c r="C140" s="4">
        <f>IF('True_Odds_Calculator_3-way'!C141="","",'True_Odds_Calculator_3-way'!C141)</f>
        <v>7.53</v>
      </c>
      <c r="D140" s="9">
        <f t="shared" si="39"/>
        <v>0.68748240640933789</v>
      </c>
      <c r="E140" s="9">
        <f t="shared" si="40"/>
        <v>0.18598838844247273</v>
      </c>
      <c r="F140" s="9">
        <f t="shared" si="41"/>
        <v>0.12652920514818958</v>
      </c>
      <c r="G140" s="9">
        <f t="shared" si="42"/>
        <v>1.057169019305628</v>
      </c>
      <c r="H140" s="9">
        <f t="shared" si="43"/>
        <v>1.45458267830142</v>
      </c>
      <c r="I140" s="9">
        <f t="shared" si="44"/>
        <v>5.3766797399252999</v>
      </c>
      <c r="J140" s="9">
        <f t="shared" si="45"/>
        <v>7.9033136960657524</v>
      </c>
      <c r="K140" s="11">
        <f t="shared" si="46"/>
        <v>0.69930069930069938</v>
      </c>
      <c r="L140" s="11">
        <f t="shared" si="47"/>
        <v>0.19455252918287938</v>
      </c>
      <c r="M140" s="11">
        <f t="shared" si="48"/>
        <v>0.13280212483399734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-0.21003314976062137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0.20055285375328163</v>
      </c>
      <c r="Q140" s="11">
        <f>2*'OddsRatio_working_3-way'!K140*'OddsRatio_working_3-way'!L140*'OddsRatio_working_3-way'!M140</f>
        <v>3.6135649324915607E-2</v>
      </c>
      <c r="R140" s="11">
        <f t="shared" si="49"/>
        <v>0</v>
      </c>
      <c r="S140" s="11">
        <f t="shared" si="50"/>
        <v>-0.95486285846712959</v>
      </c>
      <c r="T140" s="11">
        <f t="shared" si="51"/>
        <v>-0.17204736188596928</v>
      </c>
      <c r="U140" s="11">
        <f>'OddsRatio_working_3-way'!S140-'OddsRatio_working_3-way'!R140^2/3</f>
        <v>-0.95486285846712959</v>
      </c>
      <c r="V140" s="11">
        <f>'OddsRatio_working_3-way'!S140*'OddsRatio_working_3-way'!R140/3-2*'OddsRatio_working_3-way'!R140^3/27-'OddsRatio_working_3-way'!T140</f>
        <v>0.17204736188596928</v>
      </c>
      <c r="W140" s="11">
        <f>'OddsRatio_working_3-way'!V140^2+4*'OddsRatio_working_3-way'!U140^3/27</f>
        <v>-9.9378771840258964E-2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0.17956827849886281</v>
      </c>
      <c r="Y140" s="11">
        <f>IF('OddsRatio_working_3-way'!W140&gt;=0,IF('OddsRatio_working_3-way'!V140+SQRT('OddsRatio_working_3-way'!W140)&gt;0,0,PI()),ACOS('OddsRatio_working_3-way'!V140/(2*'OddsRatio_working_3-way'!X140)))</f>
        <v>1.0712147025657792</v>
      </c>
      <c r="Z140" s="11">
        <f>'OddsRatio_working_3-way'!X140^(1/3)*COS('OddsRatio_working_3-way'!Y140/3)</f>
        <v>0.52858450965281401</v>
      </c>
      <c r="AA140" s="11">
        <f>'OddsRatio_working_3-way'!X140^(1/3)*COS(('OddsRatio_working_3-way'!Y140+2*PI())/3)</f>
        <v>-0.43506850239351746</v>
      </c>
      <c r="AB140" s="11">
        <f>'OddsRatio_working_3-way'!X140^(1/3)*COS(('OddsRatio_working_3-way'!Y140+4*PI())/3)</f>
        <v>-9.351600725929668E-2</v>
      </c>
      <c r="AC140" s="11">
        <f>'OddsRatio_working_3-way'!X140^(1/3)*SIN('OddsRatio_working_3-way'!Y140/3)</f>
        <v>0.19719542500813078</v>
      </c>
      <c r="AD140" s="11">
        <f>'OddsRatio_working_3-way'!X140^(1/3)*SIN(('OddsRatio_working_3-way'!Y140+2*PI())/3)</f>
        <v>0.3591699009022124</v>
      </c>
      <c r="AE140" s="11">
        <f>'OddsRatio_working_3-way'!X140^(1/3)*SIN(('OddsRatio_working_3-way'!Y140+4*PI())/3)</f>
        <v>-0.55636532591034316</v>
      </c>
      <c r="AF140" s="11">
        <f>-'OddsRatio_working_3-way'!U140/(3*'OddsRatio_working_3-way'!X140^(1/3))*COS(('OddsRatio_working_3-way'!Y140)/3)</f>
        <v>0.52858450965281401</v>
      </c>
      <c r="AG140" s="11">
        <f>-'OddsRatio_working_3-way'!U140/(3*'OddsRatio_working_3-way'!X140^(1/3))*COS(('OddsRatio_working_3-way'!Y140+2*PI())/3)</f>
        <v>-0.43506850239351746</v>
      </c>
      <c r="AH140" s="11">
        <f>-'OddsRatio_working_3-way'!U140/(3*'OddsRatio_working_3-way'!X140^(1/3))*COS(('OddsRatio_working_3-way'!Y140+4*PI())/3)</f>
        <v>-9.351600725929668E-2</v>
      </c>
      <c r="AI140" s="11">
        <f>'OddsRatio_working_3-way'!U140/(3*'OddsRatio_working_3-way'!X140^(1/3))*SIN(('OddsRatio_working_3-way'!Y140)/3)</f>
        <v>-0.19719542500813078</v>
      </c>
      <c r="AJ140" s="11">
        <f>'OddsRatio_working_3-way'!U140/(3*'OddsRatio_working_3-way'!X140^(1/3))*SIN(('OddsRatio_working_3-way'!Y140+2*PI())/3)</f>
        <v>-0.3591699009022124</v>
      </c>
      <c r="AK140" s="11">
        <f>'OddsRatio_working_3-way'!U140/(3*'OddsRatio_working_3-way'!X140^(1/3))*SIN(('OddsRatio_working_3-way'!Y140+4*PI())/3)</f>
        <v>0.55636532591034316</v>
      </c>
      <c r="AL140" s="11">
        <f>'OddsRatio_working_3-way'!Z140+'OddsRatio_working_3-way'!AF140</f>
        <v>1.057169019305628</v>
      </c>
      <c r="AM140" s="11">
        <f>'OddsRatio_working_3-way'!AA140+'OddsRatio_working_3-way'!AG140</f>
        <v>-0.87013700478703493</v>
      </c>
      <c r="AN140" s="11">
        <f>'OddsRatio_working_3-way'!AB140+'OddsRatio_working_3-way'!AH140</f>
        <v>-0.18703201451859336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1.057169019305628</v>
      </c>
      <c r="AS140" s="11">
        <f>IF(('OddsRatio_working_3-way'!X140=0),IF(Q140&gt;0,-Q140^(1/3),(-Q140)^(1/3)),'OddsRatio_working_3-way'!AM140-'OddsRatio_working_3-way'!R140/3)</f>
        <v>-0.87013700478703493</v>
      </c>
      <c r="AT140" s="11">
        <f>IF(('OddsRatio_working_3-way'!X140=0),IF(Q140&gt;0,-Q140^(1/3),(-Q140)^(1/3)),'OddsRatio_working_3-way'!AN140-'OddsRatio_working_3-way'!R140/3)</f>
        <v>-0.18703201451859336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3.55</v>
      </c>
      <c r="C141" s="4">
        <f>IF('True_Odds_Calculator_3-way'!C142="","",'True_Odds_Calculator_3-way'!C142)</f>
        <v>2.41</v>
      </c>
      <c r="D141" s="9">
        <f t="shared" si="39"/>
        <v>0.31905393426729411</v>
      </c>
      <c r="E141" s="9">
        <f t="shared" si="40"/>
        <v>0.27457956590953692</v>
      </c>
      <c r="F141" s="9">
        <f t="shared" si="41"/>
        <v>0.40636649982316891</v>
      </c>
      <c r="G141" s="9">
        <f t="shared" si="42"/>
        <v>1.0360516109848743</v>
      </c>
      <c r="H141" s="9">
        <f t="shared" si="43"/>
        <v>3.1342663186288404</v>
      </c>
      <c r="I141" s="9">
        <f t="shared" si="44"/>
        <v>3.6419316080114292</v>
      </c>
      <c r="J141" s="9">
        <f t="shared" si="45"/>
        <v>2.4608327714886729</v>
      </c>
      <c r="K141" s="11">
        <f t="shared" si="46"/>
        <v>0.32679738562091504</v>
      </c>
      <c r="L141" s="11">
        <f t="shared" si="47"/>
        <v>0.28169014084507044</v>
      </c>
      <c r="M141" s="11">
        <f t="shared" si="48"/>
        <v>0.41493775933609955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-0.28291742154169819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0.2299480172331142</v>
      </c>
      <c r="Q141" s="11">
        <f>2*'OddsRatio_working_3-way'!K141*'OddsRatio_working_3-way'!L141*'OddsRatio_working_3-way'!M141</f>
        <v>7.6394690110669169E-2</v>
      </c>
      <c r="R141" s="11">
        <f t="shared" si="49"/>
        <v>0</v>
      </c>
      <c r="S141" s="11">
        <f t="shared" si="50"/>
        <v>-0.81277432821231543</v>
      </c>
      <c r="T141" s="11">
        <f t="shared" si="51"/>
        <v>-0.27002469375824434</v>
      </c>
      <c r="U141" s="11">
        <f>'OddsRatio_working_3-way'!S141-'OddsRatio_working_3-way'!R141^2/3</f>
        <v>-0.81277432821231543</v>
      </c>
      <c r="V141" s="11">
        <f>'OddsRatio_working_3-way'!S141*'OddsRatio_working_3-way'!R141/3-2*'OddsRatio_working_3-way'!R141^3/27-'OddsRatio_working_3-way'!T141</f>
        <v>0.27002469375824434</v>
      </c>
      <c r="W141" s="11">
        <f>'OddsRatio_working_3-way'!V141^2+4*'OddsRatio_working_3-way'!U141^3/27</f>
        <v>-6.6304329139220824E-3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0.14101752386951394</v>
      </c>
      <c r="Y141" s="11">
        <f>IF('OddsRatio_working_3-way'!W141&gt;=0,IF('OddsRatio_working_3-way'!V141+SQRT('OddsRatio_working_3-way'!W141)&gt;0,0,PI()),ACOS('OddsRatio_working_3-way'!V141/(2*'OddsRatio_working_3-way'!X141)))</f>
        <v>0.2928833785049767</v>
      </c>
      <c r="Z141" s="11">
        <f>'OddsRatio_working_3-way'!X141^(1/3)*COS('OddsRatio_working_3-way'!Y141/3)</f>
        <v>0.51802580549243726</v>
      </c>
      <c r="AA141" s="11">
        <f>'OddsRatio_working_3-way'!X141^(1/3)*COS(('OddsRatio_working_3-way'!Y141+2*PI())/3)</f>
        <v>-0.30295070749352704</v>
      </c>
      <c r="AB141" s="11">
        <f>'OddsRatio_working_3-way'!X141^(1/3)*COS(('OddsRatio_working_3-way'!Y141+4*PI())/3)</f>
        <v>-0.21507509799891031</v>
      </c>
      <c r="AC141" s="11">
        <f>'OddsRatio_working_3-way'!X141^(1/3)*SIN('OddsRatio_working_3-way'!Y141/3)</f>
        <v>5.0735006796919495E-2</v>
      </c>
      <c r="AD141" s="11">
        <f>'OddsRatio_working_3-way'!X141^(1/3)*SIN(('OddsRatio_working_3-way'!Y141+2*PI())/3)</f>
        <v>0.4232560039738873</v>
      </c>
      <c r="AE141" s="11">
        <f>'OddsRatio_working_3-way'!X141^(1/3)*SIN(('OddsRatio_working_3-way'!Y141+4*PI())/3)</f>
        <v>-0.47399101077080674</v>
      </c>
      <c r="AF141" s="11">
        <f>-'OddsRatio_working_3-way'!U141/(3*'OddsRatio_working_3-way'!X141^(1/3))*COS(('OddsRatio_working_3-way'!Y141)/3)</f>
        <v>0.51802580549243715</v>
      </c>
      <c r="AG141" s="11">
        <f>-'OddsRatio_working_3-way'!U141/(3*'OddsRatio_working_3-way'!X141^(1/3))*COS(('OddsRatio_working_3-way'!Y141+2*PI())/3)</f>
        <v>-0.30295070749352698</v>
      </c>
      <c r="AH141" s="11">
        <f>-'OddsRatio_working_3-way'!U141/(3*'OddsRatio_working_3-way'!X141^(1/3))*COS(('OddsRatio_working_3-way'!Y141+4*PI())/3)</f>
        <v>-0.21507509799891025</v>
      </c>
      <c r="AI141" s="11">
        <f>'OddsRatio_working_3-way'!U141/(3*'OddsRatio_working_3-way'!X141^(1/3))*SIN(('OddsRatio_working_3-way'!Y141)/3)</f>
        <v>-5.0735006796919488E-2</v>
      </c>
      <c r="AJ141" s="11">
        <f>'OddsRatio_working_3-way'!U141/(3*'OddsRatio_working_3-way'!X141^(1/3))*SIN(('OddsRatio_working_3-way'!Y141+2*PI())/3)</f>
        <v>-0.42325600397388718</v>
      </c>
      <c r="AK141" s="11">
        <f>'OddsRatio_working_3-way'!U141/(3*'OddsRatio_working_3-way'!X141^(1/3))*SIN(('OddsRatio_working_3-way'!Y141+4*PI())/3)</f>
        <v>0.47399101077080663</v>
      </c>
      <c r="AL141" s="11">
        <f>'OddsRatio_working_3-way'!Z141+'OddsRatio_working_3-way'!AF141</f>
        <v>1.0360516109848743</v>
      </c>
      <c r="AM141" s="11">
        <f>'OddsRatio_working_3-way'!AA141+'OddsRatio_working_3-way'!AG141</f>
        <v>-0.60590141498705408</v>
      </c>
      <c r="AN141" s="11">
        <f>'OddsRatio_working_3-way'!AB141+'OddsRatio_working_3-way'!AH141</f>
        <v>-0.43015019599782056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1.0360516109848743</v>
      </c>
      <c r="AS141" s="11">
        <f>IF(('OddsRatio_working_3-way'!X141=0),IF(Q141&gt;0,-Q141^(1/3),(-Q141)^(1/3)),'OddsRatio_working_3-way'!AM141-'OddsRatio_working_3-way'!R141/3)</f>
        <v>-0.60590141498705408</v>
      </c>
      <c r="AT141" s="11">
        <f>IF(('OddsRatio_working_3-way'!X141=0),IF(Q141&gt;0,-Q141^(1/3),(-Q141)^(1/3)),'OddsRatio_working_3-way'!AN141-'OddsRatio_working_3-way'!R141/3)</f>
        <v>-0.43015019599782056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3.56</v>
      </c>
      <c r="B142" s="4">
        <f>IF('True_Odds_Calculator_3-way'!B143="","",'True_Odds_Calculator_3-way'!B143)</f>
        <v>3.97</v>
      </c>
      <c r="C142" s="4">
        <f>IF('True_Odds_Calculator_3-way'!C143="","",'True_Odds_Calculator_3-way'!C143)</f>
        <v>2.04</v>
      </c>
      <c r="D142" s="9">
        <f t="shared" si="39"/>
        <v>0.27366764702637536</v>
      </c>
      <c r="E142" s="9">
        <f t="shared" si="40"/>
        <v>0.24515014769828683</v>
      </c>
      <c r="F142" s="9">
        <f t="shared" si="41"/>
        <v>0.48118220527533795</v>
      </c>
      <c r="G142" s="9">
        <f t="shared" si="42"/>
        <v>1.0367450389668371</v>
      </c>
      <c r="H142" s="9">
        <f t="shared" si="43"/>
        <v>3.6540672997551029</v>
      </c>
      <c r="I142" s="9">
        <f t="shared" si="44"/>
        <v>4.0791327657315062</v>
      </c>
      <c r="J142" s="9">
        <f t="shared" si="45"/>
        <v>2.0782148405255105</v>
      </c>
      <c r="K142" s="11">
        <f t="shared" si="46"/>
        <v>0.2808988764044944</v>
      </c>
      <c r="L142" s="11">
        <f t="shared" si="47"/>
        <v>0.25188916876574308</v>
      </c>
      <c r="M142" s="11">
        <f t="shared" si="48"/>
        <v>0.49019607843137253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-0.27425785925838375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0.22787395885532769</v>
      </c>
      <c r="Q142" s="11">
        <f>2*'OddsRatio_working_3-way'!K142*'OddsRatio_working_3-way'!L142*'OddsRatio_working_3-way'!M142</f>
        <v>6.9368024004665976E-2</v>
      </c>
      <c r="R142" s="11">
        <f t="shared" si="49"/>
        <v>0</v>
      </c>
      <c r="S142" s="11">
        <f t="shared" si="50"/>
        <v>-0.83087485431235397</v>
      </c>
      <c r="T142" s="11">
        <f t="shared" si="51"/>
        <v>-0.25292994042994038</v>
      </c>
      <c r="U142" s="11">
        <f>'OddsRatio_working_3-way'!S142-'OddsRatio_working_3-way'!R142^2/3</f>
        <v>-0.83087485431235397</v>
      </c>
      <c r="V142" s="11">
        <f>'OddsRatio_working_3-way'!S142*'OddsRatio_working_3-way'!R142/3-2*'OddsRatio_working_3-way'!R142^3/27-'OddsRatio_working_3-way'!T142</f>
        <v>0.25292994042994038</v>
      </c>
      <c r="W142" s="11">
        <f>'OddsRatio_working_3-way'!V142^2+4*'OddsRatio_working_3-way'!U142^3/27</f>
        <v>-2.1003773804239886E-2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0.14575435548392118</v>
      </c>
      <c r="Y142" s="11">
        <f>IF('OddsRatio_working_3-way'!W142&gt;=0,IF('OddsRatio_working_3-way'!V142+SQRT('OddsRatio_working_3-way'!W142)&gt;0,0,PI()),ACOS('OddsRatio_working_3-way'!V142/(2*'OddsRatio_working_3-way'!X142)))</f>
        <v>0.52032377209023828</v>
      </c>
      <c r="Z142" s="11">
        <f>'OddsRatio_working_3-way'!X142^(1/3)*COS('OddsRatio_working_3-way'!Y142/3)</f>
        <v>0.51837251948341856</v>
      </c>
      <c r="AA142" s="11">
        <f>'OddsRatio_working_3-way'!X142^(1/3)*COS(('OddsRatio_working_3-way'!Y142+2*PI())/3)</f>
        <v>-0.33783841712723872</v>
      </c>
      <c r="AB142" s="11">
        <f>'OddsRatio_working_3-way'!X142^(1/3)*COS(('OddsRatio_working_3-way'!Y142+4*PI())/3)</f>
        <v>-0.18053410235618003</v>
      </c>
      <c r="AC142" s="11">
        <f>'OddsRatio_working_3-way'!X142^(1/3)*SIN('OddsRatio_working_3-way'!Y142/3)</f>
        <v>9.0819688477760535E-2</v>
      </c>
      <c r="AD142" s="11">
        <f>'OddsRatio_working_3-way'!X142^(1/3)*SIN(('OddsRatio_working_3-way'!Y142+2*PI())/3)</f>
        <v>0.40351392625750421</v>
      </c>
      <c r="AE142" s="11">
        <f>'OddsRatio_working_3-way'!X142^(1/3)*SIN(('OddsRatio_working_3-way'!Y142+4*PI())/3)</f>
        <v>-0.49433361473526455</v>
      </c>
      <c r="AF142" s="11">
        <f>-'OddsRatio_working_3-way'!U142/(3*'OddsRatio_working_3-way'!X142^(1/3))*COS(('OddsRatio_working_3-way'!Y142)/3)</f>
        <v>0.51837251948341856</v>
      </c>
      <c r="AG142" s="11">
        <f>-'OddsRatio_working_3-way'!U142/(3*'OddsRatio_working_3-way'!X142^(1/3))*COS(('OddsRatio_working_3-way'!Y142+2*PI())/3)</f>
        <v>-0.33783841712723872</v>
      </c>
      <c r="AH142" s="11">
        <f>-'OddsRatio_working_3-way'!U142/(3*'OddsRatio_working_3-way'!X142^(1/3))*COS(('OddsRatio_working_3-way'!Y142+4*PI())/3)</f>
        <v>-0.18053410235618003</v>
      </c>
      <c r="AI142" s="11">
        <f>'OddsRatio_working_3-way'!U142/(3*'OddsRatio_working_3-way'!X142^(1/3))*SIN(('OddsRatio_working_3-way'!Y142)/3)</f>
        <v>-9.0819688477760535E-2</v>
      </c>
      <c r="AJ142" s="11">
        <f>'OddsRatio_working_3-way'!U142/(3*'OddsRatio_working_3-way'!X142^(1/3))*SIN(('OddsRatio_working_3-way'!Y142+2*PI())/3)</f>
        <v>-0.40351392625750421</v>
      </c>
      <c r="AK142" s="11">
        <f>'OddsRatio_working_3-way'!U142/(3*'OddsRatio_working_3-way'!X142^(1/3))*SIN(('OddsRatio_working_3-way'!Y142+4*PI())/3)</f>
        <v>0.49433361473526455</v>
      </c>
      <c r="AL142" s="11">
        <f>'OddsRatio_working_3-way'!Z142+'OddsRatio_working_3-way'!AF142</f>
        <v>1.0367450389668371</v>
      </c>
      <c r="AM142" s="11">
        <f>'OddsRatio_working_3-way'!AA142+'OddsRatio_working_3-way'!AG142</f>
        <v>-0.67567683425447744</v>
      </c>
      <c r="AN142" s="11">
        <f>'OddsRatio_working_3-way'!AB142+'OddsRatio_working_3-way'!AH142</f>
        <v>-0.36106820471236006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1.0367450389668371</v>
      </c>
      <c r="AS142" s="11">
        <f>IF(('OddsRatio_working_3-way'!X142=0),IF(Q142&gt;0,-Q142^(1/3),(-Q142)^(1/3)),'OddsRatio_working_3-way'!AM142-'OddsRatio_working_3-way'!R142/3)</f>
        <v>-0.67567683425447744</v>
      </c>
      <c r="AT142" s="11">
        <f>IF(('OddsRatio_working_3-way'!X142=0),IF(Q142&gt;0,-Q142^(1/3),(-Q142)^(1/3)),'OddsRatio_working_3-way'!AN142-'OddsRatio_working_3-way'!R142/3)</f>
        <v>-0.36106820471236006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1.72</v>
      </c>
      <c r="B143" s="4">
        <f>IF('True_Odds_Calculator_3-way'!B144="","",'True_Odds_Calculator_3-way'!B144)</f>
        <v>4.0199999999999996</v>
      </c>
      <c r="C143" s="4">
        <f>IF('True_Odds_Calculator_3-way'!C144="","",'True_Odds_Calculator_3-way'!C144)</f>
        <v>4.96</v>
      </c>
      <c r="D143" s="9">
        <f t="shared" si="39"/>
        <v>0.56817249857359142</v>
      </c>
      <c r="E143" s="9">
        <f t="shared" si="40"/>
        <v>0.23878322562696536</v>
      </c>
      <c r="F143" s="9">
        <f t="shared" si="41"/>
        <v>0.19304427579944317</v>
      </c>
      <c r="G143" s="9">
        <f t="shared" si="42"/>
        <v>1.0555956512388409</v>
      </c>
      <c r="H143" s="9">
        <f t="shared" si="43"/>
        <v>1.7600288688919654</v>
      </c>
      <c r="I143" s="9">
        <f t="shared" si="44"/>
        <v>4.1878988667412989</v>
      </c>
      <c r="J143" s="9">
        <f t="shared" si="45"/>
        <v>5.1801587789058106</v>
      </c>
      <c r="K143" s="11">
        <f t="shared" si="46"/>
        <v>0.58139534883720934</v>
      </c>
      <c r="L143" s="11">
        <f t="shared" si="47"/>
        <v>0.24875621890547267</v>
      </c>
      <c r="M143" s="11">
        <f t="shared" si="48"/>
        <v>0.20161290322580647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-0.25107209638230443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0.22451974934032018</v>
      </c>
      <c r="Q143" s="11">
        <f>2*'OddsRatio_working_3-way'!K143*'OddsRatio_working_3-way'!L143*'OddsRatio_working_3-way'!M143</f>
        <v>5.8316818010472782E-2</v>
      </c>
      <c r="R143" s="11">
        <f t="shared" si="49"/>
        <v>0</v>
      </c>
      <c r="S143" s="11">
        <f t="shared" si="50"/>
        <v>-0.894244133758483</v>
      </c>
      <c r="T143" s="11">
        <f t="shared" si="51"/>
        <v>-0.23227120357363198</v>
      </c>
      <c r="U143" s="11">
        <f>'OddsRatio_working_3-way'!S143-'OddsRatio_working_3-way'!R143^2/3</f>
        <v>-0.894244133758483</v>
      </c>
      <c r="V143" s="11">
        <f>'OddsRatio_working_3-way'!S143*'OddsRatio_working_3-way'!R143/3-2*'OddsRatio_working_3-way'!R143^3/27-'OddsRatio_working_3-way'!T143</f>
        <v>0.23227120357363198</v>
      </c>
      <c r="W143" s="11">
        <f>'OddsRatio_working_3-way'!V143^2+4*'OddsRatio_working_3-way'!U143^3/27</f>
        <v>-5.1991199891345388E-2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0.16274298133935683</v>
      </c>
      <c r="Y143" s="11">
        <f>IF('OddsRatio_working_3-way'!W143&gt;=0,IF('OddsRatio_working_3-way'!V143+SQRT('OddsRatio_working_3-way'!W143)&gt;0,0,PI()),ACOS('OddsRatio_working_3-way'!V143/(2*'OddsRatio_working_3-way'!X143)))</f>
        <v>0.77615329286595214</v>
      </c>
      <c r="Z143" s="11">
        <f>'OddsRatio_working_3-way'!X143^(1/3)*COS('OddsRatio_working_3-way'!Y143/3)</f>
        <v>0.52779782561942057</v>
      </c>
      <c r="AA143" s="11">
        <f>'OddsRatio_working_3-way'!X143^(1/3)*COS(('OddsRatio_working_3-way'!Y143+2*PI())/3)</f>
        <v>-0.38486636666891816</v>
      </c>
      <c r="AB143" s="11">
        <f>'OddsRatio_working_3-way'!X143^(1/3)*COS(('OddsRatio_working_3-way'!Y143+4*PI())/3)</f>
        <v>-0.14293145895050258</v>
      </c>
      <c r="AC143" s="11">
        <f>'OddsRatio_working_3-way'!X143^(1/3)*SIN('OddsRatio_working_3-way'!Y143/3)</f>
        <v>0.13968118409759459</v>
      </c>
      <c r="AD143" s="11">
        <f>'OddsRatio_working_3-way'!X143^(1/3)*SIN(('OddsRatio_working_3-way'!Y143+2*PI())/3)</f>
        <v>0.38724573299981019</v>
      </c>
      <c r="AE143" s="11">
        <f>'OddsRatio_working_3-way'!X143^(1/3)*SIN(('OddsRatio_working_3-way'!Y143+4*PI())/3)</f>
        <v>-0.52692691709740469</v>
      </c>
      <c r="AF143" s="11">
        <f>-'OddsRatio_working_3-way'!U143/(3*'OddsRatio_working_3-way'!X143^(1/3))*COS(('OddsRatio_working_3-way'!Y143)/3)</f>
        <v>0.52779782561942046</v>
      </c>
      <c r="AG143" s="11">
        <f>-'OddsRatio_working_3-way'!U143/(3*'OddsRatio_working_3-way'!X143^(1/3))*COS(('OddsRatio_working_3-way'!Y143+2*PI())/3)</f>
        <v>-0.38486636666891805</v>
      </c>
      <c r="AH143" s="11">
        <f>-'OddsRatio_working_3-way'!U143/(3*'OddsRatio_working_3-way'!X143^(1/3))*COS(('OddsRatio_working_3-way'!Y143+4*PI())/3)</f>
        <v>-0.14293145895050255</v>
      </c>
      <c r="AI143" s="11">
        <f>'OddsRatio_working_3-way'!U143/(3*'OddsRatio_working_3-way'!X143^(1/3))*SIN(('OddsRatio_working_3-way'!Y143)/3)</f>
        <v>-0.13968118409759456</v>
      </c>
      <c r="AJ143" s="11">
        <f>'OddsRatio_working_3-way'!U143/(3*'OddsRatio_working_3-way'!X143^(1/3))*SIN(('OddsRatio_working_3-way'!Y143+2*PI())/3)</f>
        <v>-0.38724573299981008</v>
      </c>
      <c r="AK143" s="11">
        <f>'OddsRatio_working_3-way'!U143/(3*'OddsRatio_working_3-way'!X143^(1/3))*SIN(('OddsRatio_working_3-way'!Y143+4*PI())/3)</f>
        <v>0.52692691709740458</v>
      </c>
      <c r="AL143" s="11">
        <f>'OddsRatio_working_3-way'!Z143+'OddsRatio_working_3-way'!AF143</f>
        <v>1.0555956512388409</v>
      </c>
      <c r="AM143" s="11">
        <f>'OddsRatio_working_3-way'!AA143+'OddsRatio_working_3-way'!AG143</f>
        <v>-0.76973273333783621</v>
      </c>
      <c r="AN143" s="11">
        <f>'OddsRatio_working_3-way'!AB143+'OddsRatio_working_3-way'!AH143</f>
        <v>-0.28586291790100515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1.0555956512388409</v>
      </c>
      <c r="AS143" s="11">
        <f>IF(('OddsRatio_working_3-way'!X143=0),IF(Q143&gt;0,-Q143^(1/3),(-Q143)^(1/3)),'OddsRatio_working_3-way'!AM143-'OddsRatio_working_3-way'!R143/3)</f>
        <v>-0.76973273333783621</v>
      </c>
      <c r="AT143" s="11">
        <f>IF(('OddsRatio_working_3-way'!X143=0),IF(Q143&gt;0,-Q143^(1/3),(-Q143)^(1/3)),'OddsRatio_working_3-way'!AN143-'OddsRatio_working_3-way'!R143/3)</f>
        <v>-0.28586291790100515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1.89</v>
      </c>
      <c r="B144" s="4">
        <f>IF('True_Odds_Calculator_3-way'!B145="","",'True_Odds_Calculator_3-way'!B145)</f>
        <v>3.76</v>
      </c>
      <c r="C144" s="4">
        <f>IF('True_Odds_Calculator_3-way'!C145="","",'True_Odds_Calculator_3-way'!C145)</f>
        <v>4.25</v>
      </c>
      <c r="D144" s="9">
        <f t="shared" si="39"/>
        <v>0.51688881996217328</v>
      </c>
      <c r="E144" s="9">
        <f t="shared" si="40"/>
        <v>0.25651079319282949</v>
      </c>
      <c r="F144" s="9">
        <f t="shared" si="41"/>
        <v>0.22660038684499728</v>
      </c>
      <c r="G144" s="9">
        <f t="shared" si="42"/>
        <v>1.0501708097382028</v>
      </c>
      <c r="H144" s="9">
        <f t="shared" si="43"/>
        <v>1.9346520206670006</v>
      </c>
      <c r="I144" s="9">
        <f t="shared" si="44"/>
        <v>3.8984714348774392</v>
      </c>
      <c r="J144" s="9">
        <f t="shared" si="45"/>
        <v>4.41305513164916</v>
      </c>
      <c r="K144" s="11">
        <f t="shared" si="46"/>
        <v>0.52910052910052918</v>
      </c>
      <c r="L144" s="11">
        <f t="shared" si="47"/>
        <v>0.26595744680851063</v>
      </c>
      <c r="M144" s="11">
        <f t="shared" si="48"/>
        <v>0.23529411764705882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-0.2643284264060235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0.22846017839760019</v>
      </c>
      <c r="Q144" s="11">
        <f>2*'OddsRatio_working_3-way'!K144*'OddsRatio_working_3-way'!L144*'OddsRatio_working_3-way'!M144</f>
        <v>6.6220341564521806E-2</v>
      </c>
      <c r="R144" s="11">
        <f t="shared" si="49"/>
        <v>0</v>
      </c>
      <c r="S144" s="11">
        <f t="shared" si="50"/>
        <v>-0.86430423509075172</v>
      </c>
      <c r="T144" s="11">
        <f t="shared" si="51"/>
        <v>-0.25052296669297153</v>
      </c>
      <c r="U144" s="11">
        <f>'OddsRatio_working_3-way'!S144-'OddsRatio_working_3-way'!R144^2/3</f>
        <v>-0.86430423509075172</v>
      </c>
      <c r="V144" s="11">
        <f>'OddsRatio_working_3-way'!S144*'OddsRatio_working_3-way'!R144/3-2*'OddsRatio_working_3-way'!R144^3/27-'OddsRatio_working_3-way'!T144</f>
        <v>0.25052296669297153</v>
      </c>
      <c r="W144" s="11">
        <f>'OddsRatio_working_3-way'!V144^2+4*'OddsRatio_working_3-way'!U144^3/27</f>
        <v>-3.2890704607645663E-2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0.15463866063204681</v>
      </c>
      <c r="Y144" s="11">
        <f>IF('OddsRatio_working_3-way'!W144&gt;=0,IF('OddsRatio_working_3-way'!V144+SQRT('OddsRatio_working_3-way'!W144)&gt;0,0,PI()),ACOS('OddsRatio_working_3-way'!V144/(2*'OddsRatio_working_3-way'!X144)))</f>
        <v>0.6265982461642724</v>
      </c>
      <c r="Z144" s="11">
        <f>'OddsRatio_working_3-way'!X144^(1/3)*COS('OddsRatio_working_3-way'!Y144/3)</f>
        <v>0.52508540486910138</v>
      </c>
      <c r="AA144" s="11">
        <f>'OddsRatio_working_3-way'!X144^(1/3)*COS(('OddsRatio_working_3-way'!Y144+2*PI())/3)</f>
        <v>-0.35892759216202214</v>
      </c>
      <c r="AB144" s="11">
        <f>'OddsRatio_working_3-way'!X144^(1/3)*COS(('OddsRatio_working_3-way'!Y144+4*PI())/3)</f>
        <v>-0.16615781270707916</v>
      </c>
      <c r="AC144" s="11">
        <f>'OddsRatio_working_3-way'!X144^(1/3)*SIN('OddsRatio_working_3-way'!Y144/3)</f>
        <v>0.11129568405993606</v>
      </c>
      <c r="AD144" s="11">
        <f>'OddsRatio_working_3-way'!X144^(1/3)*SIN(('OddsRatio_working_3-way'!Y144+2*PI())/3)</f>
        <v>0.39908945774311094</v>
      </c>
      <c r="AE144" s="11">
        <f>'OddsRatio_working_3-way'!X144^(1/3)*SIN(('OddsRatio_working_3-way'!Y144+4*PI())/3)</f>
        <v>-0.51038514180304706</v>
      </c>
      <c r="AF144" s="11">
        <f>-'OddsRatio_working_3-way'!U144/(3*'OddsRatio_working_3-way'!X144^(1/3))*COS(('OddsRatio_working_3-way'!Y144)/3)</f>
        <v>0.52508540486910138</v>
      </c>
      <c r="AG144" s="11">
        <f>-'OddsRatio_working_3-way'!U144/(3*'OddsRatio_working_3-way'!X144^(1/3))*COS(('OddsRatio_working_3-way'!Y144+2*PI())/3)</f>
        <v>-0.35892759216202214</v>
      </c>
      <c r="AH144" s="11">
        <f>-'OddsRatio_working_3-way'!U144/(3*'OddsRatio_working_3-way'!X144^(1/3))*COS(('OddsRatio_working_3-way'!Y144+4*PI())/3)</f>
        <v>-0.16615781270707916</v>
      </c>
      <c r="AI144" s="11">
        <f>'OddsRatio_working_3-way'!U144/(3*'OddsRatio_working_3-way'!X144^(1/3))*SIN(('OddsRatio_working_3-way'!Y144)/3)</f>
        <v>-0.11129568405993606</v>
      </c>
      <c r="AJ144" s="11">
        <f>'OddsRatio_working_3-way'!U144/(3*'OddsRatio_working_3-way'!X144^(1/3))*SIN(('OddsRatio_working_3-way'!Y144+2*PI())/3)</f>
        <v>-0.39908945774311094</v>
      </c>
      <c r="AK144" s="11">
        <f>'OddsRatio_working_3-way'!U144/(3*'OddsRatio_working_3-way'!X144^(1/3))*SIN(('OddsRatio_working_3-way'!Y144+4*PI())/3)</f>
        <v>0.51038514180304706</v>
      </c>
      <c r="AL144" s="11">
        <f>'OddsRatio_working_3-way'!Z144+'OddsRatio_working_3-way'!AF144</f>
        <v>1.0501708097382028</v>
      </c>
      <c r="AM144" s="11">
        <f>'OddsRatio_working_3-way'!AA144+'OddsRatio_working_3-way'!AG144</f>
        <v>-0.71785518432404427</v>
      </c>
      <c r="AN144" s="11">
        <f>'OddsRatio_working_3-way'!AB144+'OddsRatio_working_3-way'!AH144</f>
        <v>-0.33231562541415832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1.0501708097382028</v>
      </c>
      <c r="AS144" s="11">
        <f>IF(('OddsRatio_working_3-way'!X144=0),IF(Q144&gt;0,-Q144^(1/3),(-Q144)^(1/3)),'OddsRatio_working_3-way'!AM144-'OddsRatio_working_3-way'!R144/3)</f>
        <v>-0.71785518432404427</v>
      </c>
      <c r="AT144" s="11">
        <f>IF(('OddsRatio_working_3-way'!X144=0),IF(Q144&gt;0,-Q144^(1/3),(-Q144)^(1/3)),'OddsRatio_working_3-way'!AN144-'OddsRatio_working_3-way'!R144/3)</f>
        <v>-0.33231562541415832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2.65</v>
      </c>
      <c r="B145" s="4">
        <f>IF('True_Odds_Calculator_3-way'!B146="","",'True_Odds_Calculator_3-way'!B146)</f>
        <v>3.57</v>
      </c>
      <c r="C145" s="4">
        <f>IF('True_Odds_Calculator_3-way'!C146="","",'True_Odds_Calculator_3-way'!C146)</f>
        <v>2.7</v>
      </c>
      <c r="D145" s="9">
        <f t="shared" si="39"/>
        <v>0.36757939050102606</v>
      </c>
      <c r="E145" s="9">
        <f t="shared" si="40"/>
        <v>0.27175314439514253</v>
      </c>
      <c r="F145" s="9">
        <f t="shared" si="41"/>
        <v>0.36066746510383157</v>
      </c>
      <c r="G145" s="9">
        <f t="shared" si="42"/>
        <v>1.042727714836603</v>
      </c>
      <c r="H145" s="9">
        <f t="shared" si="43"/>
        <v>2.7205007294803938</v>
      </c>
      <c r="I145" s="9">
        <f t="shared" si="44"/>
        <v>3.6798102271300697</v>
      </c>
      <c r="J145" s="9">
        <f t="shared" si="45"/>
        <v>2.7726371152222247</v>
      </c>
      <c r="K145" s="11">
        <f t="shared" si="46"/>
        <v>0.37735849056603776</v>
      </c>
      <c r="L145" s="11">
        <f t="shared" si="47"/>
        <v>0.28011204481792717</v>
      </c>
      <c r="M145" s="11">
        <f t="shared" si="48"/>
        <v>0.37037037037037035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-0.28222022561645188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0.23176286587311379</v>
      </c>
      <c r="Q145" s="11">
        <f>2*'OddsRatio_working_3-way'!K145*'OddsRatio_working_3-way'!L145*'OddsRatio_working_3-way'!M145</f>
        <v>7.8298265497673561E-2</v>
      </c>
      <c r="R145" s="11">
        <f t="shared" si="49"/>
        <v>0</v>
      </c>
      <c r="S145" s="11">
        <f t="shared" si="50"/>
        <v>-0.82121281480402619</v>
      </c>
      <c r="T145" s="11">
        <f t="shared" si="51"/>
        <v>-0.27743676175811688</v>
      </c>
      <c r="U145" s="11">
        <f>'OddsRatio_working_3-way'!S145-'OddsRatio_working_3-way'!R145^2/3</f>
        <v>-0.82121281480402619</v>
      </c>
      <c r="V145" s="11">
        <f>'OddsRatio_working_3-way'!S145*'OddsRatio_working_3-way'!R145/3-2*'OddsRatio_working_3-way'!R145^3/27-'OddsRatio_working_3-way'!T145</f>
        <v>0.27743676175811688</v>
      </c>
      <c r="W145" s="11">
        <f>'OddsRatio_working_3-way'!V145^2+4*'OddsRatio_working_3-way'!U145^3/27</f>
        <v>-5.0759706724613218E-3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0.14321934876902231</v>
      </c>
      <c r="Y145" s="11">
        <f>IF('OddsRatio_working_3-way'!W145&gt;=0,IF('OddsRatio_working_3-way'!V145+SQRT('OddsRatio_working_3-way'!W145)&gt;0,0,PI()),ACOS('OddsRatio_working_3-way'!V145/(2*'OddsRatio_working_3-way'!X145)))</f>
        <v>0.25136864428622641</v>
      </c>
      <c r="Z145" s="11">
        <f>'OddsRatio_working_3-way'!X145^(1/3)*COS('OddsRatio_working_3-way'!Y145/3)</f>
        <v>0.5213638574183016</v>
      </c>
      <c r="AA145" s="11">
        <f>'OddsRatio_working_3-way'!X145^(1/3)*COS(('OddsRatio_working_3-way'!Y145+2*PI())/3)</f>
        <v>-0.29860289697788278</v>
      </c>
      <c r="AB145" s="11">
        <f>'OddsRatio_working_3-way'!X145^(1/3)*COS(('OddsRatio_working_3-way'!Y145+4*PI())/3)</f>
        <v>-0.22276096044041876</v>
      </c>
      <c r="AC145" s="11">
        <f>'OddsRatio_working_3-way'!X145^(1/3)*SIN('OddsRatio_working_3-way'!Y145/3)</f>
        <v>4.3787362475767359E-2</v>
      </c>
      <c r="AD145" s="11">
        <f>'OddsRatio_working_3-way'!X145^(1/3)*SIN(('OddsRatio_working_3-way'!Y145+2*PI())/3)</f>
        <v>0.42962066390141357</v>
      </c>
      <c r="AE145" s="11">
        <f>'OddsRatio_working_3-way'!X145^(1/3)*SIN(('OddsRatio_working_3-way'!Y145+4*PI())/3)</f>
        <v>-0.47340802637718088</v>
      </c>
      <c r="AF145" s="11">
        <f>-'OddsRatio_working_3-way'!U145/(3*'OddsRatio_working_3-way'!X145^(1/3))*COS(('OddsRatio_working_3-way'!Y145)/3)</f>
        <v>0.52136385741830149</v>
      </c>
      <c r="AG145" s="11">
        <f>-'OddsRatio_working_3-way'!U145/(3*'OddsRatio_working_3-way'!X145^(1/3))*COS(('OddsRatio_working_3-way'!Y145+2*PI())/3)</f>
        <v>-0.29860289697788273</v>
      </c>
      <c r="AH145" s="11">
        <f>-'OddsRatio_working_3-way'!U145/(3*'OddsRatio_working_3-way'!X145^(1/3))*COS(('OddsRatio_working_3-way'!Y145+4*PI())/3)</f>
        <v>-0.22276096044041871</v>
      </c>
      <c r="AI145" s="11">
        <f>'OddsRatio_working_3-way'!U145/(3*'OddsRatio_working_3-way'!X145^(1/3))*SIN(('OddsRatio_working_3-way'!Y145)/3)</f>
        <v>-4.3787362475767352E-2</v>
      </c>
      <c r="AJ145" s="11">
        <f>'OddsRatio_working_3-way'!U145/(3*'OddsRatio_working_3-way'!X145^(1/3))*SIN(('OddsRatio_working_3-way'!Y145+2*PI())/3)</f>
        <v>-0.42962066390141346</v>
      </c>
      <c r="AK145" s="11">
        <f>'OddsRatio_working_3-way'!U145/(3*'OddsRatio_working_3-way'!X145^(1/3))*SIN(('OddsRatio_working_3-way'!Y145+4*PI())/3)</f>
        <v>0.47340802637718077</v>
      </c>
      <c r="AL145" s="11">
        <f>'OddsRatio_working_3-way'!Z145+'OddsRatio_working_3-way'!AF145</f>
        <v>1.042727714836603</v>
      </c>
      <c r="AM145" s="11">
        <f>'OddsRatio_working_3-way'!AA145+'OddsRatio_working_3-way'!AG145</f>
        <v>-0.59720579395576556</v>
      </c>
      <c r="AN145" s="11">
        <f>'OddsRatio_working_3-way'!AB145+'OddsRatio_working_3-way'!AH145</f>
        <v>-0.44552192088083747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1.042727714836603</v>
      </c>
      <c r="AS145" s="11">
        <f>IF(('OddsRatio_working_3-way'!X145=0),IF(Q145&gt;0,-Q145^(1/3),(-Q145)^(1/3)),'OddsRatio_working_3-way'!AM145-'OddsRatio_working_3-way'!R145/3)</f>
        <v>-0.59720579395576556</v>
      </c>
      <c r="AT145" s="11">
        <f>IF(('OddsRatio_working_3-way'!X145=0),IF(Q145&gt;0,-Q145^(1/3),(-Q145)^(1/3)),'OddsRatio_working_3-way'!AN145-'OddsRatio_working_3-way'!R145/3)</f>
        <v>-0.44552192088083747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2.25</v>
      </c>
      <c r="B146" s="4">
        <f>IF('True_Odds_Calculator_3-way'!B147="","",'True_Odds_Calculator_3-way'!B147)</f>
        <v>3.49</v>
      </c>
      <c r="C146" s="4">
        <f>IF('True_Odds_Calculator_3-way'!C147="","",'True_Odds_Calculator_3-way'!C147)</f>
        <v>3.43</v>
      </c>
      <c r="D146" s="9">
        <f t="shared" si="39"/>
        <v>0.43596336023421339</v>
      </c>
      <c r="E146" s="9">
        <f t="shared" si="40"/>
        <v>0.2795489286020808</v>
      </c>
      <c r="F146" s="9">
        <f t="shared" si="41"/>
        <v>0.28448771116370564</v>
      </c>
      <c r="G146" s="9">
        <f t="shared" si="42"/>
        <v>1.0350165930692303</v>
      </c>
      <c r="H146" s="9">
        <f t="shared" si="43"/>
        <v>2.2937707413365382</v>
      </c>
      <c r="I146" s="9">
        <f t="shared" si="44"/>
        <v>3.5771913167423834</v>
      </c>
      <c r="J146" s="9">
        <f t="shared" si="45"/>
        <v>3.5150903211582305</v>
      </c>
      <c r="K146" s="11">
        <f t="shared" si="46"/>
        <v>0.44444444444444442</v>
      </c>
      <c r="L146" s="11">
        <f t="shared" si="47"/>
        <v>0.28653295128939826</v>
      </c>
      <c r="M146" s="11">
        <f t="shared" si="48"/>
        <v>0.29154518950437314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-0.28081064599396865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0.22907785026959346</v>
      </c>
      <c r="Q146" s="11">
        <f>2*'OddsRatio_working_3-way'!K146*'OddsRatio_working_3-way'!L146*'OddsRatio_working_3-way'!M146</f>
        <v>7.4255380962591044E-2</v>
      </c>
      <c r="R146" s="11">
        <f t="shared" si="49"/>
        <v>0</v>
      </c>
      <c r="S146" s="11">
        <f t="shared" si="50"/>
        <v>-0.81577338159221235</v>
      </c>
      <c r="T146" s="11">
        <f t="shared" si="51"/>
        <v>-0.2644322144545258</v>
      </c>
      <c r="U146" s="11">
        <f>'OddsRatio_working_3-way'!S146-'OddsRatio_working_3-way'!R146^2/3</f>
        <v>-0.81577338159221235</v>
      </c>
      <c r="V146" s="11">
        <f>'OddsRatio_working_3-way'!S146*'OddsRatio_working_3-way'!R146/3-2*'OddsRatio_working_3-way'!R146^3/27-'OddsRatio_working_3-way'!T146</f>
        <v>0.2644322144545258</v>
      </c>
      <c r="W146" s="11">
        <f>'OddsRatio_working_3-way'!V146^2+4*'OddsRatio_working_3-way'!U146^3/27</f>
        <v>-1.0503150036898501E-2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0.14179875358957042</v>
      </c>
      <c r="Y146" s="11">
        <f>IF('OddsRatio_working_3-way'!W146&gt;=0,IF('OddsRatio_working_3-way'!V146+SQRT('OddsRatio_working_3-way'!W146)&gt;0,0,PI()),ACOS('OddsRatio_working_3-way'!V146/(2*'OddsRatio_working_3-way'!X146)))</f>
        <v>0.36974147864238227</v>
      </c>
      <c r="Z146" s="11">
        <f>'OddsRatio_working_3-way'!X146^(1/3)*COS('OddsRatio_working_3-way'!Y146/3)</f>
        <v>0.51750829653461516</v>
      </c>
      <c r="AA146" s="11">
        <f>'OddsRatio_working_3-way'!X146^(1/3)*COS(('OddsRatio_working_3-way'!Y146+2*PI())/3)</f>
        <v>-0.31427187211684698</v>
      </c>
      <c r="AB146" s="11">
        <f>'OddsRatio_working_3-way'!X146^(1/3)*COS(('OddsRatio_working_3-way'!Y146+4*PI())/3)</f>
        <v>-0.20323642441776826</v>
      </c>
      <c r="AC146" s="11">
        <f>'OddsRatio_working_3-way'!X146^(1/3)*SIN('OddsRatio_working_3-way'!Y146/3)</f>
        <v>6.4106345618653943E-2</v>
      </c>
      <c r="AD146" s="11">
        <f>'OddsRatio_working_3-way'!X146^(1/3)*SIN(('OddsRatio_working_3-way'!Y146+2*PI())/3)</f>
        <v>0.41612215865886021</v>
      </c>
      <c r="AE146" s="11">
        <f>'OddsRatio_working_3-way'!X146^(1/3)*SIN(('OddsRatio_working_3-way'!Y146+4*PI())/3)</f>
        <v>-0.48022850427751396</v>
      </c>
      <c r="AF146" s="11">
        <f>-'OddsRatio_working_3-way'!U146/(3*'OddsRatio_working_3-way'!X146^(1/3))*COS(('OddsRatio_working_3-way'!Y146)/3)</f>
        <v>0.51750829653461516</v>
      </c>
      <c r="AG146" s="11">
        <f>-'OddsRatio_working_3-way'!U146/(3*'OddsRatio_working_3-way'!X146^(1/3))*COS(('OddsRatio_working_3-way'!Y146+2*PI())/3)</f>
        <v>-0.31427187211684698</v>
      </c>
      <c r="AH146" s="11">
        <f>-'OddsRatio_working_3-way'!U146/(3*'OddsRatio_working_3-way'!X146^(1/3))*COS(('OddsRatio_working_3-way'!Y146+4*PI())/3)</f>
        <v>-0.20323642441776826</v>
      </c>
      <c r="AI146" s="11">
        <f>'OddsRatio_working_3-way'!U146/(3*'OddsRatio_working_3-way'!X146^(1/3))*SIN(('OddsRatio_working_3-way'!Y146)/3)</f>
        <v>-6.4106345618653943E-2</v>
      </c>
      <c r="AJ146" s="11">
        <f>'OddsRatio_working_3-way'!U146/(3*'OddsRatio_working_3-way'!X146^(1/3))*SIN(('OddsRatio_working_3-way'!Y146+2*PI())/3)</f>
        <v>-0.41612215865886021</v>
      </c>
      <c r="AK146" s="11">
        <f>'OddsRatio_working_3-way'!U146/(3*'OddsRatio_working_3-way'!X146^(1/3))*SIN(('OddsRatio_working_3-way'!Y146+4*PI())/3)</f>
        <v>0.48022850427751396</v>
      </c>
      <c r="AL146" s="11">
        <f>'OddsRatio_working_3-way'!Z146+'OddsRatio_working_3-way'!AF146</f>
        <v>1.0350165930692303</v>
      </c>
      <c r="AM146" s="11">
        <f>'OddsRatio_working_3-way'!AA146+'OddsRatio_working_3-way'!AG146</f>
        <v>-0.62854374423369397</v>
      </c>
      <c r="AN146" s="11">
        <f>'OddsRatio_working_3-way'!AB146+'OddsRatio_working_3-way'!AH146</f>
        <v>-0.40647284883553653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1.0350165930692303</v>
      </c>
      <c r="AS146" s="11">
        <f>IF(('OddsRatio_working_3-way'!X146=0),IF(Q146&gt;0,-Q146^(1/3),(-Q146)^(1/3)),'OddsRatio_working_3-way'!AM146-'OddsRatio_working_3-way'!R146/3)</f>
        <v>-0.62854374423369397</v>
      </c>
      <c r="AT146" s="11">
        <f>IF(('OddsRatio_working_3-way'!X146=0),IF(Q146&gt;0,-Q146^(1/3),(-Q146)^(1/3)),'OddsRatio_working_3-way'!AN146-'OddsRatio_working_3-way'!R146/3)</f>
        <v>-0.40647284883553653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1.78</v>
      </c>
      <c r="B147" s="4">
        <f>IF('True_Odds_Calculator_3-way'!B148="","",'True_Odds_Calculator_3-way'!B148)</f>
        <v>3.89</v>
      </c>
      <c r="C147" s="4">
        <f>IF('True_Odds_Calculator_3-way'!C148="","",'True_Odds_Calculator_3-way'!C148)</f>
        <v>4.92</v>
      </c>
      <c r="D147" s="9">
        <f t="shared" si="39"/>
        <v>0.55264341839367881</v>
      </c>
      <c r="E147" s="9">
        <f t="shared" si="40"/>
        <v>0.25004714223235275</v>
      </c>
      <c r="F147" s="9">
        <f t="shared" si="41"/>
        <v>0.1973094393739683</v>
      </c>
      <c r="G147" s="9">
        <f t="shared" si="42"/>
        <v>1.0378013378852955</v>
      </c>
      <c r="H147" s="9">
        <f t="shared" si="43"/>
        <v>1.8094850435505305</v>
      </c>
      <c r="I147" s="9">
        <f t="shared" si="44"/>
        <v>3.9992458664885051</v>
      </c>
      <c r="J147" s="9">
        <f t="shared" si="45"/>
        <v>5.0681812445103596</v>
      </c>
      <c r="K147" s="11">
        <f t="shared" si="46"/>
        <v>0.5617977528089888</v>
      </c>
      <c r="L147" s="11">
        <f t="shared" si="47"/>
        <v>0.25706940874035988</v>
      </c>
      <c r="M147" s="11">
        <f t="shared" si="48"/>
        <v>0.2032520325203252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-0.25938437195527031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0.22279583588418428</v>
      </c>
      <c r="Q147" s="11">
        <f>2*'OddsRatio_working_3-way'!K147*'OddsRatio_working_3-way'!L147*'OddsRatio_working_3-way'!M147</f>
        <v>5.8707730140760007E-2</v>
      </c>
      <c r="R147" s="11">
        <f t="shared" si="49"/>
        <v>0</v>
      </c>
      <c r="S147" s="11">
        <f t="shared" si="50"/>
        <v>-0.85894086141243864</v>
      </c>
      <c r="T147" s="11">
        <f t="shared" si="51"/>
        <v>-0.22633487784253978</v>
      </c>
      <c r="U147" s="11">
        <f>'OddsRatio_working_3-way'!S147-'OddsRatio_working_3-way'!R147^2/3</f>
        <v>-0.85894086141243864</v>
      </c>
      <c r="V147" s="11">
        <f>'OddsRatio_working_3-way'!S147*'OddsRatio_working_3-way'!R147/3-2*'OddsRatio_working_3-way'!R147^3/27-'OddsRatio_working_3-way'!T147</f>
        <v>0.22633487784253978</v>
      </c>
      <c r="W147" s="11">
        <f>'OddsRatio_working_3-way'!V147^2+4*'OddsRatio_working_3-way'!U147^3/27</f>
        <v>-4.2655319559726616E-2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0.15320149843239461</v>
      </c>
      <c r="Y147" s="11">
        <f>IF('OddsRatio_working_3-way'!W147&gt;=0,IF('OddsRatio_working_3-way'!V147+SQRT('OddsRatio_working_3-way'!W147)&gt;0,0,PI()),ACOS('OddsRatio_working_3-way'!V147/(2*'OddsRatio_working_3-way'!X147)))</f>
        <v>0.73968098427743789</v>
      </c>
      <c r="Z147" s="11">
        <f>'OddsRatio_working_3-way'!X147^(1/3)*COS('OddsRatio_working_3-way'!Y147/3)</f>
        <v>0.51890066894264775</v>
      </c>
      <c r="AA147" s="11">
        <f>'OddsRatio_working_3-way'!X147^(1/3)*COS(('OddsRatio_working_3-way'!Y147+2*PI())/3)</f>
        <v>-0.37255111776332456</v>
      </c>
      <c r="AB147" s="11">
        <f>'OddsRatio_working_3-way'!X147^(1/3)*COS(('OddsRatio_working_3-way'!Y147+4*PI())/3)</f>
        <v>-0.14634955117932308</v>
      </c>
      <c r="AC147" s="11">
        <f>'OddsRatio_working_3-way'!X147^(1/3)*SIN('OddsRatio_working_3-way'!Y147/3)</f>
        <v>0.13059753535838825</v>
      </c>
      <c r="AD147" s="11">
        <f>'OddsRatio_working_3-way'!X147^(1/3)*SIN(('OddsRatio_working_3-way'!Y147+2*PI())/3)</f>
        <v>0.38408239366587776</v>
      </c>
      <c r="AE147" s="11">
        <f>'OddsRatio_working_3-way'!X147^(1/3)*SIN(('OddsRatio_working_3-way'!Y147+4*PI())/3)</f>
        <v>-0.51467992902426607</v>
      </c>
      <c r="AF147" s="11">
        <f>-'OddsRatio_working_3-way'!U147/(3*'OddsRatio_working_3-way'!X147^(1/3))*COS(('OddsRatio_working_3-way'!Y147)/3)</f>
        <v>0.51890066894264775</v>
      </c>
      <c r="AG147" s="11">
        <f>-'OddsRatio_working_3-way'!U147/(3*'OddsRatio_working_3-way'!X147^(1/3))*COS(('OddsRatio_working_3-way'!Y147+2*PI())/3)</f>
        <v>-0.37255111776332456</v>
      </c>
      <c r="AH147" s="11">
        <f>-'OddsRatio_working_3-way'!U147/(3*'OddsRatio_working_3-way'!X147^(1/3))*COS(('OddsRatio_working_3-way'!Y147+4*PI())/3)</f>
        <v>-0.14634955117932308</v>
      </c>
      <c r="AI147" s="11">
        <f>'OddsRatio_working_3-way'!U147/(3*'OddsRatio_working_3-way'!X147^(1/3))*SIN(('OddsRatio_working_3-way'!Y147)/3)</f>
        <v>-0.13059753535838825</v>
      </c>
      <c r="AJ147" s="11">
        <f>'OddsRatio_working_3-way'!U147/(3*'OddsRatio_working_3-way'!X147^(1/3))*SIN(('OddsRatio_working_3-way'!Y147+2*PI())/3)</f>
        <v>-0.38408239366587776</v>
      </c>
      <c r="AK147" s="11">
        <f>'OddsRatio_working_3-way'!U147/(3*'OddsRatio_working_3-way'!X147^(1/3))*SIN(('OddsRatio_working_3-way'!Y147+4*PI())/3)</f>
        <v>0.51467992902426607</v>
      </c>
      <c r="AL147" s="11">
        <f>'OddsRatio_working_3-way'!Z147+'OddsRatio_working_3-way'!AF147</f>
        <v>1.0378013378852955</v>
      </c>
      <c r="AM147" s="11">
        <f>'OddsRatio_working_3-way'!AA147+'OddsRatio_working_3-way'!AG147</f>
        <v>-0.74510223552664911</v>
      </c>
      <c r="AN147" s="11">
        <f>'OddsRatio_working_3-way'!AB147+'OddsRatio_working_3-way'!AH147</f>
        <v>-0.29269910235864616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1.0378013378852955</v>
      </c>
      <c r="AS147" s="11">
        <f>IF(('OddsRatio_working_3-way'!X147=0),IF(Q147&gt;0,-Q147^(1/3),(-Q147)^(1/3)),'OddsRatio_working_3-way'!AM147-'OddsRatio_working_3-way'!R147/3)</f>
        <v>-0.74510223552664911</v>
      </c>
      <c r="AT147" s="11">
        <f>IF(('OddsRatio_working_3-way'!X147=0),IF(Q147&gt;0,-Q147^(1/3),(-Q147)^(1/3)),'OddsRatio_working_3-way'!AN147-'OddsRatio_working_3-way'!R147/3)</f>
        <v>-0.29269910235864616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1.52</v>
      </c>
      <c r="B148" s="4">
        <f>IF('True_Odds_Calculator_3-way'!B149="","",'True_Odds_Calculator_3-way'!B149)</f>
        <v>4.2300000000000004</v>
      </c>
      <c r="C148" s="4">
        <f>IF('True_Odds_Calculator_3-way'!C149="","",'True_Odds_Calculator_3-way'!C149)</f>
        <v>7.19</v>
      </c>
      <c r="D148" s="9">
        <f t="shared" si="39"/>
        <v>0.64335203259788465</v>
      </c>
      <c r="E148" s="9">
        <f t="shared" si="40"/>
        <v>0.22505177127450493</v>
      </c>
      <c r="F148" s="9">
        <f t="shared" si="41"/>
        <v>0.13159619612761039</v>
      </c>
      <c r="G148" s="9">
        <f t="shared" si="42"/>
        <v>1.0660749341286122</v>
      </c>
      <c r="H148" s="9">
        <f t="shared" si="43"/>
        <v>1.5543589657468784</v>
      </c>
      <c r="I148" s="9">
        <f t="shared" si="44"/>
        <v>4.4434220372354183</v>
      </c>
      <c r="J148" s="9">
        <f t="shared" si="45"/>
        <v>7.5990038422561099</v>
      </c>
      <c r="K148" s="11">
        <f t="shared" si="46"/>
        <v>0.65789473684210531</v>
      </c>
      <c r="L148" s="11">
        <f t="shared" si="47"/>
        <v>0.23640661938534277</v>
      </c>
      <c r="M148" s="11">
        <f t="shared" si="48"/>
        <v>0.13908205841446453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-0.22489700365295906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0.21501736665418958</v>
      </c>
      <c r="Q148" s="11">
        <f>2*'OddsRatio_working_3-way'!K148*'OddsRatio_working_3-way'!L148*'OddsRatio_working_3-way'!M148</f>
        <v>4.3263051640682004E-2</v>
      </c>
      <c r="R148" s="11">
        <f t="shared" si="49"/>
        <v>0</v>
      </c>
      <c r="S148" s="11">
        <f t="shared" si="50"/>
        <v>-0.95607039294300755</v>
      </c>
      <c r="T148" s="11">
        <f t="shared" si="51"/>
        <v>-0.19236828831851258</v>
      </c>
      <c r="U148" s="11">
        <f>'OddsRatio_working_3-way'!S148-'OddsRatio_working_3-way'!R148^2/3</f>
        <v>-0.95607039294300755</v>
      </c>
      <c r="V148" s="11">
        <f>'OddsRatio_working_3-way'!S148*'OddsRatio_working_3-way'!R148/3-2*'OddsRatio_working_3-way'!R148^3/27-'OddsRatio_working_3-way'!T148</f>
        <v>0.19236828831851258</v>
      </c>
      <c r="W148" s="11">
        <f>'OddsRatio_working_3-way'!V148^2+4*'OddsRatio_working_3-way'!U148^3/27</f>
        <v>-9.246345411548676E-2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0.17990901343879434</v>
      </c>
      <c r="Y148" s="11">
        <f>IF('OddsRatio_working_3-way'!W148&gt;=0,IF('OddsRatio_working_3-way'!V148+SQRT('OddsRatio_working_3-way'!W148)&gt;0,0,PI()),ACOS('OddsRatio_working_3-way'!V148/(2*'OddsRatio_working_3-way'!X148)))</f>
        <v>1.0067304887467508</v>
      </c>
      <c r="Z148" s="11">
        <f>'OddsRatio_working_3-way'!X148^(1/3)*COS('OddsRatio_working_3-way'!Y148/3)</f>
        <v>0.5330374670643061</v>
      </c>
      <c r="AA148" s="11">
        <f>'OddsRatio_working_3-way'!X148^(1/3)*COS(('OddsRatio_working_3-way'!Y148+2*PI())/3)</f>
        <v>-0.42751839895107097</v>
      </c>
      <c r="AB148" s="11">
        <f>'OddsRatio_working_3-way'!X148^(1/3)*COS(('OddsRatio_working_3-way'!Y148+4*PI())/3)</f>
        <v>-0.10551906811323529</v>
      </c>
      <c r="AC148" s="11">
        <f>'OddsRatio_working_3-way'!X148^(1/3)*SIN('OddsRatio_working_3-way'!Y148/3)</f>
        <v>0.18590640033810385</v>
      </c>
      <c r="AD148" s="11">
        <f>'OddsRatio_working_3-way'!X148^(1/3)*SIN(('OddsRatio_working_3-way'!Y148+2*PI())/3)</f>
        <v>0.36867078747754817</v>
      </c>
      <c r="AE148" s="11">
        <f>'OddsRatio_working_3-way'!X148^(1/3)*SIN(('OddsRatio_working_3-way'!Y148+4*PI())/3)</f>
        <v>-0.55457718781565202</v>
      </c>
      <c r="AF148" s="11">
        <f>-'OddsRatio_working_3-way'!U148/(3*'OddsRatio_working_3-way'!X148^(1/3))*COS(('OddsRatio_working_3-way'!Y148)/3)</f>
        <v>0.5330374670643061</v>
      </c>
      <c r="AG148" s="11">
        <f>-'OddsRatio_working_3-way'!U148/(3*'OddsRatio_working_3-way'!X148^(1/3))*COS(('OddsRatio_working_3-way'!Y148+2*PI())/3)</f>
        <v>-0.42751839895107097</v>
      </c>
      <c r="AH148" s="11">
        <f>-'OddsRatio_working_3-way'!U148/(3*'OddsRatio_working_3-way'!X148^(1/3))*COS(('OddsRatio_working_3-way'!Y148+4*PI())/3)</f>
        <v>-0.10551906811323529</v>
      </c>
      <c r="AI148" s="11">
        <f>'OddsRatio_working_3-way'!U148/(3*'OddsRatio_working_3-way'!X148^(1/3))*SIN(('OddsRatio_working_3-way'!Y148)/3)</f>
        <v>-0.18590640033810385</v>
      </c>
      <c r="AJ148" s="11">
        <f>'OddsRatio_working_3-way'!U148/(3*'OddsRatio_working_3-way'!X148^(1/3))*SIN(('OddsRatio_working_3-way'!Y148+2*PI())/3)</f>
        <v>-0.36867078747754817</v>
      </c>
      <c r="AK148" s="11">
        <f>'OddsRatio_working_3-way'!U148/(3*'OddsRatio_working_3-way'!X148^(1/3))*SIN(('OddsRatio_working_3-way'!Y148+4*PI())/3)</f>
        <v>0.55457718781565202</v>
      </c>
      <c r="AL148" s="11">
        <f>'OddsRatio_working_3-way'!Z148+'OddsRatio_working_3-way'!AF148</f>
        <v>1.0660749341286122</v>
      </c>
      <c r="AM148" s="11">
        <f>'OddsRatio_working_3-way'!AA148+'OddsRatio_working_3-way'!AG148</f>
        <v>-0.85503679790214193</v>
      </c>
      <c r="AN148" s="11">
        <f>'OddsRatio_working_3-way'!AB148+'OddsRatio_working_3-way'!AH148</f>
        <v>-0.21103813622647058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1.0660749341286122</v>
      </c>
      <c r="AS148" s="11">
        <f>IF(('OddsRatio_working_3-way'!X148=0),IF(Q148&gt;0,-Q148^(1/3),(-Q148)^(1/3)),'OddsRatio_working_3-way'!AM148-'OddsRatio_working_3-way'!R148/3)</f>
        <v>-0.85503679790214193</v>
      </c>
      <c r="AT148" s="11">
        <f>IF(('OddsRatio_working_3-way'!X148=0),IF(Q148&gt;0,-Q148^(1/3),(-Q148)^(1/3)),'OddsRatio_working_3-way'!AN148-'OddsRatio_working_3-way'!R148/3)</f>
        <v>-0.21103813622647058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3.77</v>
      </c>
      <c r="B149" s="4">
        <f>IF('True_Odds_Calculator_3-way'!B150="","",'True_Odds_Calculator_3-way'!B150)</f>
        <v>3.96</v>
      </c>
      <c r="C149" s="4">
        <f>IF('True_Odds_Calculator_3-way'!C150="","",'True_Odds_Calculator_3-way'!C150)</f>
        <v>1.98</v>
      </c>
      <c r="D149" s="9">
        <f t="shared" si="39"/>
        <v>0.25825354223797442</v>
      </c>
      <c r="E149" s="9">
        <f t="shared" si="40"/>
        <v>0.24575028015775846</v>
      </c>
      <c r="F149" s="9">
        <f t="shared" si="41"/>
        <v>0.49599617760426712</v>
      </c>
      <c r="G149" s="9">
        <f t="shared" si="42"/>
        <v>1.0368822138380509</v>
      </c>
      <c r="H149" s="9">
        <f t="shared" si="43"/>
        <v>3.8721637323314004</v>
      </c>
      <c r="I149" s="9">
        <f t="shared" si="44"/>
        <v>4.0691713529606304</v>
      </c>
      <c r="J149" s="9">
        <f t="shared" si="45"/>
        <v>2.0161445695612894</v>
      </c>
      <c r="K149" s="11">
        <f t="shared" si="46"/>
        <v>0.26525198938992045</v>
      </c>
      <c r="L149" s="11">
        <f t="shared" si="47"/>
        <v>0.25252525252525254</v>
      </c>
      <c r="M149" s="11">
        <f t="shared" si="48"/>
        <v>0.50505050505050508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-0.27182902626998751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0.2269973534341351</v>
      </c>
      <c r="Q149" s="11">
        <f>2*'OddsRatio_working_3-way'!K149*'OddsRatio_working_3-way'!L149*'OddsRatio_working_3-way'!M149</f>
        <v>6.765941980153059E-2</v>
      </c>
      <c r="R149" s="11">
        <f t="shared" si="49"/>
        <v>0</v>
      </c>
      <c r="S149" s="11">
        <f t="shared" si="50"/>
        <v>-0.83507400423336531</v>
      </c>
      <c r="T149" s="11">
        <f t="shared" si="51"/>
        <v>-0.24890432316940844</v>
      </c>
      <c r="U149" s="11">
        <f>'OddsRatio_working_3-way'!S149-'OddsRatio_working_3-way'!R149^2/3</f>
        <v>-0.83507400423336531</v>
      </c>
      <c r="V149" s="11">
        <f>'OddsRatio_working_3-way'!S149*'OddsRatio_working_3-way'!R149/3-2*'OddsRatio_working_3-way'!R149^3/27-'OddsRatio_working_3-way'!T149</f>
        <v>0.24890432316940844</v>
      </c>
      <c r="W149" s="11">
        <f>'OddsRatio_working_3-way'!V149^2+4*'OddsRatio_working_3-way'!U149^3/27</f>
        <v>-2.431888702227189E-2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0.14686069003880275</v>
      </c>
      <c r="Y149" s="11">
        <f>IF('OddsRatio_working_3-way'!W149&gt;=0,IF('OddsRatio_working_3-way'!V149+SQRT('OddsRatio_working_3-way'!W149)&gt;0,0,PI()),ACOS('OddsRatio_working_3-way'!V149/(2*'OddsRatio_working_3-way'!X149)))</f>
        <v>0.55969623162801629</v>
      </c>
      <c r="Z149" s="11">
        <f>'OddsRatio_working_3-way'!X149^(1/3)*COS('OddsRatio_working_3-way'!Y149/3)</f>
        <v>0.51844110691902545</v>
      </c>
      <c r="AA149" s="11">
        <f>'OddsRatio_working_3-way'!X149^(1/3)*COS(('OddsRatio_working_3-way'!Y149+2*PI())/3)</f>
        <v>-0.34397086349300465</v>
      </c>
      <c r="AB149" s="11">
        <f>'OddsRatio_working_3-way'!X149^(1/3)*COS(('OddsRatio_working_3-way'!Y149+4*PI())/3)</f>
        <v>-0.17447024342602077</v>
      </c>
      <c r="AC149" s="11">
        <f>'OddsRatio_working_3-way'!X149^(1/3)*SIN('OddsRatio_working_3-way'!Y149/3)</f>
        <v>9.786122862348165E-2</v>
      </c>
      <c r="AD149" s="11">
        <f>'OddsRatio_working_3-way'!X149^(1/3)*SIN(('OddsRatio_working_3-way'!Y149+2*PI())/3)</f>
        <v>0.40005255464625961</v>
      </c>
      <c r="AE149" s="11">
        <f>'OddsRatio_working_3-way'!X149^(1/3)*SIN(('OddsRatio_working_3-way'!Y149+4*PI())/3)</f>
        <v>-0.49791378326974123</v>
      </c>
      <c r="AF149" s="11">
        <f>-'OddsRatio_working_3-way'!U149/(3*'OddsRatio_working_3-way'!X149^(1/3))*COS(('OddsRatio_working_3-way'!Y149)/3)</f>
        <v>0.51844110691902545</v>
      </c>
      <c r="AG149" s="11">
        <f>-'OddsRatio_working_3-way'!U149/(3*'OddsRatio_working_3-way'!X149^(1/3))*COS(('OddsRatio_working_3-way'!Y149+2*PI())/3)</f>
        <v>-0.34397086349300465</v>
      </c>
      <c r="AH149" s="11">
        <f>-'OddsRatio_working_3-way'!U149/(3*'OddsRatio_working_3-way'!X149^(1/3))*COS(('OddsRatio_working_3-way'!Y149+4*PI())/3)</f>
        <v>-0.17447024342602077</v>
      </c>
      <c r="AI149" s="11">
        <f>'OddsRatio_working_3-way'!U149/(3*'OddsRatio_working_3-way'!X149^(1/3))*SIN(('OddsRatio_working_3-way'!Y149)/3)</f>
        <v>-9.786122862348165E-2</v>
      </c>
      <c r="AJ149" s="11">
        <f>'OddsRatio_working_3-way'!U149/(3*'OddsRatio_working_3-way'!X149^(1/3))*SIN(('OddsRatio_working_3-way'!Y149+2*PI())/3)</f>
        <v>-0.40005255464625961</v>
      </c>
      <c r="AK149" s="11">
        <f>'OddsRatio_working_3-way'!U149/(3*'OddsRatio_working_3-way'!X149^(1/3))*SIN(('OddsRatio_working_3-way'!Y149+4*PI())/3)</f>
        <v>0.49791378326974123</v>
      </c>
      <c r="AL149" s="11">
        <f>'OddsRatio_working_3-way'!Z149+'OddsRatio_working_3-way'!AF149</f>
        <v>1.0368822138380509</v>
      </c>
      <c r="AM149" s="11">
        <f>'OddsRatio_working_3-way'!AA149+'OddsRatio_working_3-way'!AG149</f>
        <v>-0.68794172698600931</v>
      </c>
      <c r="AN149" s="11">
        <f>'OddsRatio_working_3-way'!AB149+'OddsRatio_working_3-way'!AH149</f>
        <v>-0.34894048685204154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1.0368822138380509</v>
      </c>
      <c r="AS149" s="11">
        <f>IF(('OddsRatio_working_3-way'!X149=0),IF(Q149&gt;0,-Q149^(1/3),(-Q149)^(1/3)),'OddsRatio_working_3-way'!AM149-'OddsRatio_working_3-way'!R149/3)</f>
        <v>-0.68794172698600931</v>
      </c>
      <c r="AT149" s="11">
        <f>IF(('OddsRatio_working_3-way'!X149=0),IF(Q149&gt;0,-Q149^(1/3),(-Q149)^(1/3)),'OddsRatio_working_3-way'!AN149-'OddsRatio_working_3-way'!R149/3)</f>
        <v>-0.34894048685204154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2.2599999999999998</v>
      </c>
      <c r="B150" s="4">
        <f>IF('True_Odds_Calculator_3-way'!B151="","",'True_Odds_Calculator_3-way'!B151)</f>
        <v>3.24</v>
      </c>
      <c r="C150" s="4">
        <f>IF('True_Odds_Calculator_3-way'!C151="","",'True_Odds_Calculator_3-way'!C151)</f>
        <v>3.69</v>
      </c>
      <c r="D150" s="9">
        <f t="shared" si="39"/>
        <v>0.43415273579397951</v>
      </c>
      <c r="E150" s="9">
        <f t="shared" si="40"/>
        <v>0.30147330215205909</v>
      </c>
      <c r="F150" s="9">
        <f t="shared" si="41"/>
        <v>0.26437396205396146</v>
      </c>
      <c r="G150" s="9">
        <f t="shared" si="42"/>
        <v>1.0343943347516875</v>
      </c>
      <c r="H150" s="9">
        <f t="shared" si="43"/>
        <v>2.3033368617871259</v>
      </c>
      <c r="I150" s="9">
        <f t="shared" si="44"/>
        <v>3.3170433098437799</v>
      </c>
      <c r="J150" s="9">
        <f t="shared" si="45"/>
        <v>3.782520760482039</v>
      </c>
      <c r="K150" s="11">
        <f t="shared" si="46"/>
        <v>0.44247787610619471</v>
      </c>
      <c r="L150" s="11">
        <f t="shared" si="47"/>
        <v>0.30864197530864196</v>
      </c>
      <c r="M150" s="11">
        <f t="shared" si="48"/>
        <v>0.2710027100271003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-0.28099010586959361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0.22909247993386744</v>
      </c>
      <c r="Q150" s="11">
        <f>2*'OddsRatio_working_3-way'!K150*'OddsRatio_working_3-way'!L150*'OddsRatio_working_3-way'!M150</f>
        <v>7.4020187377663152E-2</v>
      </c>
      <c r="R150" s="11">
        <f t="shared" si="49"/>
        <v>0</v>
      </c>
      <c r="S150" s="11">
        <f t="shared" si="50"/>
        <v>-0.81530443652058104</v>
      </c>
      <c r="T150" s="11">
        <f t="shared" si="51"/>
        <v>-0.26342631228451735</v>
      </c>
      <c r="U150" s="11">
        <f>'OddsRatio_working_3-way'!S150-'OddsRatio_working_3-way'!R150^2/3</f>
        <v>-0.81530443652058104</v>
      </c>
      <c r="V150" s="11">
        <f>'OddsRatio_working_3-way'!S150*'OddsRatio_working_3-way'!R150/3-2*'OddsRatio_working_3-way'!R150^3/27-'OddsRatio_working_3-way'!T150</f>
        <v>0.26342631228451735</v>
      </c>
      <c r="W150" s="11">
        <f>'OddsRatio_working_3-way'!V150^2+4*'OddsRatio_working_3-way'!U150^3/27</f>
        <v>-1.0895503133715415E-2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0.14167650223090583</v>
      </c>
      <c r="Y150" s="11">
        <f>IF('OddsRatio_working_3-way'!W150&gt;=0,IF('OddsRatio_working_3-way'!V150+SQRT('OddsRatio_working_3-way'!W150)&gt;0,0,PI()),ACOS('OddsRatio_working_3-way'!V150/(2*'OddsRatio_working_3-way'!X150)))</f>
        <v>0.37726567274756118</v>
      </c>
      <c r="Z150" s="11">
        <f>'OddsRatio_working_3-way'!X150^(1/3)*COS('OddsRatio_working_3-way'!Y150/3)</f>
        <v>0.51719716737584387</v>
      </c>
      <c r="AA150" s="11">
        <f>'OddsRatio_working_3-way'!X150^(1/3)*COS(('OddsRatio_working_3-way'!Y150+2*PI())/3)</f>
        <v>-0.31522390200003247</v>
      </c>
      <c r="AB150" s="11">
        <f>'OddsRatio_working_3-way'!X150^(1/3)*COS(('OddsRatio_working_3-way'!Y150+4*PI())/3)</f>
        <v>-0.20197326537581103</v>
      </c>
      <c r="AC150" s="11">
        <f>'OddsRatio_working_3-way'!X150^(1/3)*SIN('OddsRatio_working_3-way'!Y150/3)</f>
        <v>6.5385285540890695E-2</v>
      </c>
      <c r="AD150" s="11">
        <f>'OddsRatio_working_3-way'!X150^(1/3)*SIN(('OddsRatio_working_3-way'!Y150+2*PI())/3)</f>
        <v>0.41521324294238776</v>
      </c>
      <c r="AE150" s="11">
        <f>'OddsRatio_working_3-way'!X150^(1/3)*SIN(('OddsRatio_working_3-way'!Y150+4*PI())/3)</f>
        <v>-0.48059852848327844</v>
      </c>
      <c r="AF150" s="11">
        <f>-'OddsRatio_working_3-way'!U150/(3*'OddsRatio_working_3-way'!X150^(1/3))*COS(('OddsRatio_working_3-way'!Y150)/3)</f>
        <v>0.51719716737584376</v>
      </c>
      <c r="AG150" s="11">
        <f>-'OddsRatio_working_3-way'!U150/(3*'OddsRatio_working_3-way'!X150^(1/3))*COS(('OddsRatio_working_3-way'!Y150+2*PI())/3)</f>
        <v>-0.31522390200003242</v>
      </c>
      <c r="AH150" s="11">
        <f>-'OddsRatio_working_3-way'!U150/(3*'OddsRatio_working_3-way'!X150^(1/3))*COS(('OddsRatio_working_3-way'!Y150+4*PI())/3)</f>
        <v>-0.20197326537581098</v>
      </c>
      <c r="AI150" s="11">
        <f>'OddsRatio_working_3-way'!U150/(3*'OddsRatio_working_3-way'!X150^(1/3))*SIN(('OddsRatio_working_3-way'!Y150)/3)</f>
        <v>-6.5385285540890681E-2</v>
      </c>
      <c r="AJ150" s="11">
        <f>'OddsRatio_working_3-way'!U150/(3*'OddsRatio_working_3-way'!X150^(1/3))*SIN(('OddsRatio_working_3-way'!Y150+2*PI())/3)</f>
        <v>-0.41521324294238771</v>
      </c>
      <c r="AK150" s="11">
        <f>'OddsRatio_working_3-way'!U150/(3*'OddsRatio_working_3-way'!X150^(1/3))*SIN(('OddsRatio_working_3-way'!Y150+4*PI())/3)</f>
        <v>0.48059852848327839</v>
      </c>
      <c r="AL150" s="11">
        <f>'OddsRatio_working_3-way'!Z150+'OddsRatio_working_3-way'!AF150</f>
        <v>1.0343943347516875</v>
      </c>
      <c r="AM150" s="11">
        <f>'OddsRatio_working_3-way'!AA150+'OddsRatio_working_3-way'!AG150</f>
        <v>-0.63044780400006495</v>
      </c>
      <c r="AN150" s="11">
        <f>'OddsRatio_working_3-way'!AB150+'OddsRatio_working_3-way'!AH150</f>
        <v>-0.40394653075162201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1.0343943347516875</v>
      </c>
      <c r="AS150" s="11">
        <f>IF(('OddsRatio_working_3-way'!X150=0),IF(Q150&gt;0,-Q150^(1/3),(-Q150)^(1/3)),'OddsRatio_working_3-way'!AM150-'OddsRatio_working_3-way'!R150/3)</f>
        <v>-0.63044780400006495</v>
      </c>
      <c r="AT150" s="11">
        <f>IF(('OddsRatio_working_3-way'!X150=0),IF(Q150&gt;0,-Q150^(1/3),(-Q150)^(1/3)),'OddsRatio_working_3-way'!AN150-'OddsRatio_working_3-way'!R150/3)</f>
        <v>-0.40394653075162201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2.56</v>
      </c>
      <c r="B151" s="4">
        <f>IF('True_Odds_Calculator_3-way'!B152="","",'True_Odds_Calculator_3-way'!B152)</f>
        <v>3.62</v>
      </c>
      <c r="C151" s="4">
        <f>IF('True_Odds_Calculator_3-way'!C152="","",'True_Odds_Calculator_3-way'!C152)</f>
        <v>2.81</v>
      </c>
      <c r="D151" s="9">
        <f t="shared" si="39"/>
        <v>0.3824992370390542</v>
      </c>
      <c r="E151" s="9">
        <f t="shared" si="40"/>
        <v>0.26944462390583007</v>
      </c>
      <c r="F151" s="9">
        <f t="shared" si="41"/>
        <v>0.3480561390551159</v>
      </c>
      <c r="G151" s="9">
        <f t="shared" si="42"/>
        <v>1.0348617306403856</v>
      </c>
      <c r="H151" s="9">
        <f t="shared" si="43"/>
        <v>2.6143842997990014</v>
      </c>
      <c r="I151" s="9">
        <f t="shared" si="44"/>
        <v>3.71133773427781</v>
      </c>
      <c r="J151" s="9">
        <f t="shared" si="45"/>
        <v>2.8730997324590977</v>
      </c>
      <c r="K151" s="11">
        <f t="shared" si="46"/>
        <v>0.390625</v>
      </c>
      <c r="L151" s="11">
        <f t="shared" si="47"/>
        <v>0.27624309392265195</v>
      </c>
      <c r="M151" s="11">
        <f t="shared" si="48"/>
        <v>0.35587188612099646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-0.28408585409252674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0.23002337252511745</v>
      </c>
      <c r="Q151" s="11">
        <f>2*'OddsRatio_working_3-way'!K151*'OddsRatio_working_3-way'!L151*'OddsRatio_working_3-way'!M151</f>
        <v>7.6802461611057596E-2</v>
      </c>
      <c r="R151" s="11">
        <f t="shared" si="49"/>
        <v>0</v>
      </c>
      <c r="S151" s="11">
        <f t="shared" si="50"/>
        <v>-0.80969667870262507</v>
      </c>
      <c r="T151" s="11">
        <f t="shared" si="51"/>
        <v>-0.27034947535980808</v>
      </c>
      <c r="U151" s="11">
        <f>'OddsRatio_working_3-way'!S151-'OddsRatio_working_3-way'!R151^2/3</f>
        <v>-0.80969667870262507</v>
      </c>
      <c r="V151" s="11">
        <f>'OddsRatio_working_3-way'!S151*'OddsRatio_working_3-way'!R151/3-2*'OddsRatio_working_3-way'!R151^3/27-'OddsRatio_working_3-way'!T151</f>
        <v>0.27034947535980808</v>
      </c>
      <c r="W151" s="11">
        <f>'OddsRatio_working_3-way'!V151^2+4*'OddsRatio_working_3-way'!U151^3/27</f>
        <v>-5.5547457995990535E-3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0.14021731760638781</v>
      </c>
      <c r="Y151" s="11">
        <f>IF('OddsRatio_working_3-way'!W151&gt;=0,IF('OddsRatio_working_3-way'!V151+SQRT('OddsRatio_working_3-way'!W151)&gt;0,0,PI()),ACOS('OddsRatio_working_3-way'!V151/(2*'OddsRatio_working_3-way'!X151)))</f>
        <v>0.26899906044342781</v>
      </c>
      <c r="Z151" s="11">
        <f>'OddsRatio_working_3-way'!X151^(1/3)*COS('OddsRatio_working_3-way'!Y151/3)</f>
        <v>0.51743086532019278</v>
      </c>
      <c r="AA151" s="11">
        <f>'OddsRatio_working_3-way'!X151^(1/3)*COS(('OddsRatio_working_3-way'!Y151+2*PI())/3)</f>
        <v>-0.29900369877013916</v>
      </c>
      <c r="AB151" s="11">
        <f>'OddsRatio_working_3-way'!X151^(1/3)*COS(('OddsRatio_working_3-way'!Y151+4*PI())/3)</f>
        <v>-0.21842716655005398</v>
      </c>
      <c r="AC151" s="11">
        <f>'OddsRatio_working_3-way'!X151^(1/3)*SIN('OddsRatio_working_3-way'!Y151/3)</f>
        <v>4.6520882567632899E-2</v>
      </c>
      <c r="AD151" s="11">
        <f>'OddsRatio_working_3-way'!X151^(1/3)*SIN(('OddsRatio_working_3-way'!Y151+2*PI())/3)</f>
        <v>0.42484783278563504</v>
      </c>
      <c r="AE151" s="11">
        <f>'OddsRatio_working_3-way'!X151^(1/3)*SIN(('OddsRatio_working_3-way'!Y151+4*PI())/3)</f>
        <v>-0.4713687153532678</v>
      </c>
      <c r="AF151" s="11">
        <f>-'OddsRatio_working_3-way'!U151/(3*'OddsRatio_working_3-way'!X151^(1/3))*COS(('OddsRatio_working_3-way'!Y151)/3)</f>
        <v>0.51743086532019278</v>
      </c>
      <c r="AG151" s="11">
        <f>-'OddsRatio_working_3-way'!U151/(3*'OddsRatio_working_3-way'!X151^(1/3))*COS(('OddsRatio_working_3-way'!Y151+2*PI())/3)</f>
        <v>-0.29900369877013916</v>
      </c>
      <c r="AH151" s="11">
        <f>-'OddsRatio_working_3-way'!U151/(3*'OddsRatio_working_3-way'!X151^(1/3))*COS(('OddsRatio_working_3-way'!Y151+4*PI())/3)</f>
        <v>-0.21842716655005398</v>
      </c>
      <c r="AI151" s="11">
        <f>'OddsRatio_working_3-way'!U151/(3*'OddsRatio_working_3-way'!X151^(1/3))*SIN(('OddsRatio_working_3-way'!Y151)/3)</f>
        <v>-4.6520882567632899E-2</v>
      </c>
      <c r="AJ151" s="11">
        <f>'OddsRatio_working_3-way'!U151/(3*'OddsRatio_working_3-way'!X151^(1/3))*SIN(('OddsRatio_working_3-way'!Y151+2*PI())/3)</f>
        <v>-0.42484783278563504</v>
      </c>
      <c r="AK151" s="11">
        <f>'OddsRatio_working_3-way'!U151/(3*'OddsRatio_working_3-way'!X151^(1/3))*SIN(('OddsRatio_working_3-way'!Y151+4*PI())/3)</f>
        <v>0.4713687153532678</v>
      </c>
      <c r="AL151" s="11">
        <f>'OddsRatio_working_3-way'!Z151+'OddsRatio_working_3-way'!AF151</f>
        <v>1.0348617306403856</v>
      </c>
      <c r="AM151" s="11">
        <f>'OddsRatio_working_3-way'!AA151+'OddsRatio_working_3-way'!AG151</f>
        <v>-0.59800739754027832</v>
      </c>
      <c r="AN151" s="11">
        <f>'OddsRatio_working_3-way'!AB151+'OddsRatio_working_3-way'!AH151</f>
        <v>-0.43685433310010796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1.0348617306403856</v>
      </c>
      <c r="AS151" s="11">
        <f>IF(('OddsRatio_working_3-way'!X151=0),IF(Q151&gt;0,-Q151^(1/3),(-Q151)^(1/3)),'OddsRatio_working_3-way'!AM151-'OddsRatio_working_3-way'!R151/3)</f>
        <v>-0.59800739754027832</v>
      </c>
      <c r="AT151" s="11">
        <f>IF(('OddsRatio_working_3-way'!X151=0),IF(Q151&gt;0,-Q151^(1/3),(-Q151)^(1/3)),'OddsRatio_working_3-way'!AN151-'OddsRatio_working_3-way'!R151/3)</f>
        <v>-0.43685433310010796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3.61</v>
      </c>
      <c r="B152" s="4">
        <f>IF('True_Odds_Calculator_3-way'!B153="","",'True_Odds_Calculator_3-way'!B153)</f>
        <v>3.4</v>
      </c>
      <c r="C152" s="4">
        <f>IF('True_Odds_Calculator_3-way'!C153="","",'True_Odds_Calculator_3-way'!C153)</f>
        <v>2.2200000000000002</v>
      </c>
      <c r="D152" s="9">
        <f t="shared" si="39"/>
        <v>0.27043079654192598</v>
      </c>
      <c r="E152" s="9">
        <f t="shared" si="40"/>
        <v>0.287295310030102</v>
      </c>
      <c r="F152" s="9">
        <f t="shared" si="41"/>
        <v>0.44227389342797191</v>
      </c>
      <c r="G152" s="9">
        <f t="shared" si="42"/>
        <v>1.033641264301679</v>
      </c>
      <c r="H152" s="9">
        <f t="shared" si="43"/>
        <v>3.6978036998273827</v>
      </c>
      <c r="I152" s="9">
        <f t="shared" si="44"/>
        <v>3.4807390343240296</v>
      </c>
      <c r="J152" s="9">
        <f t="shared" si="45"/>
        <v>2.2610423424480479</v>
      </c>
      <c r="K152" s="11">
        <f t="shared" si="46"/>
        <v>0.2770083102493075</v>
      </c>
      <c r="L152" s="11">
        <f t="shared" si="47"/>
        <v>0.29411764705882354</v>
      </c>
      <c r="M152" s="11">
        <f t="shared" si="48"/>
        <v>0.4504504504504504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-0.28046100524510165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0.22863828469173098</v>
      </c>
      <c r="Q152" s="11">
        <f>2*'OddsRatio_working_3-way'!K152*'OddsRatio_working_3-way'!L152*'OddsRatio_working_3-way'!M152</f>
        <v>7.3399128311952166E-2</v>
      </c>
      <c r="R152" s="11">
        <f t="shared" si="49"/>
        <v>0</v>
      </c>
      <c r="S152" s="11">
        <f t="shared" si="50"/>
        <v>-0.8152230806272639</v>
      </c>
      <c r="T152" s="11">
        <f t="shared" si="51"/>
        <v>-0.26170885413395312</v>
      </c>
      <c r="U152" s="11">
        <f>'OddsRatio_working_3-way'!S152-'OddsRatio_working_3-way'!R152^2/3</f>
        <v>-0.8152230806272639</v>
      </c>
      <c r="V152" s="11">
        <f>'OddsRatio_working_3-way'!S152*'OddsRatio_working_3-way'!R152/3-2*'OddsRatio_working_3-way'!R152^3/27-'OddsRatio_working_3-way'!T152</f>
        <v>0.26170885413395312</v>
      </c>
      <c r="W152" s="11">
        <f>'OddsRatio_working_3-way'!V152^2+4*'OddsRatio_working_3-way'!U152^3/27</f>
        <v>-1.1773368093875053E-2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0.14165529678234925</v>
      </c>
      <c r="Y152" s="11">
        <f>IF('OddsRatio_working_3-way'!W152&gt;=0,IF('OddsRatio_working_3-way'!V152+SQRT('OddsRatio_working_3-way'!W152)&gt;0,0,PI()),ACOS('OddsRatio_working_3-way'!V152/(2*'OddsRatio_working_3-way'!X152)))</f>
        <v>0.39303103850917664</v>
      </c>
      <c r="Z152" s="11">
        <f>'OddsRatio_working_3-way'!X152^(1/3)*COS('OddsRatio_working_3-way'!Y152/3)</f>
        <v>0.5168206321508394</v>
      </c>
      <c r="AA152" s="11">
        <f>'OddsRatio_working_3-way'!X152^(1/3)*COS(('OddsRatio_working_3-way'!Y152+2*PI())/3)</f>
        <v>-0.31738569902645264</v>
      </c>
      <c r="AB152" s="11">
        <f>'OddsRatio_working_3-way'!X152^(1/3)*COS(('OddsRatio_working_3-way'!Y152+4*PI())/3)</f>
        <v>-0.19943493312438687</v>
      </c>
      <c r="AC152" s="11">
        <f>'OddsRatio_working_3-way'!X152^(1/3)*SIN('OddsRatio_working_3-way'!Y152/3)</f>
        <v>6.8098906444680335E-2</v>
      </c>
      <c r="AD152" s="11">
        <f>'OddsRatio_working_3-way'!X152^(1/3)*SIN(('OddsRatio_working_3-way'!Y152+2*PI())/3)</f>
        <v>0.41353034342021944</v>
      </c>
      <c r="AE152" s="11">
        <f>'OddsRatio_working_3-way'!X152^(1/3)*SIN(('OddsRatio_working_3-way'!Y152+4*PI())/3)</f>
        <v>-0.48162924986489963</v>
      </c>
      <c r="AF152" s="11">
        <f>-'OddsRatio_working_3-way'!U152/(3*'OddsRatio_working_3-way'!X152^(1/3))*COS(('OddsRatio_working_3-way'!Y152)/3)</f>
        <v>0.51682063215083951</v>
      </c>
      <c r="AG152" s="11">
        <f>-'OddsRatio_working_3-way'!U152/(3*'OddsRatio_working_3-way'!X152^(1/3))*COS(('OddsRatio_working_3-way'!Y152+2*PI())/3)</f>
        <v>-0.31738569902645269</v>
      </c>
      <c r="AH152" s="11">
        <f>-'OddsRatio_working_3-way'!U152/(3*'OddsRatio_working_3-way'!X152^(1/3))*COS(('OddsRatio_working_3-way'!Y152+4*PI())/3)</f>
        <v>-0.19943493312438693</v>
      </c>
      <c r="AI152" s="11">
        <f>'OddsRatio_working_3-way'!U152/(3*'OddsRatio_working_3-way'!X152^(1/3))*SIN(('OddsRatio_working_3-way'!Y152)/3)</f>
        <v>-6.8098906444680349E-2</v>
      </c>
      <c r="AJ152" s="11">
        <f>'OddsRatio_working_3-way'!U152/(3*'OddsRatio_working_3-way'!X152^(1/3))*SIN(('OddsRatio_working_3-way'!Y152+2*PI())/3)</f>
        <v>-0.41353034342021949</v>
      </c>
      <c r="AK152" s="11">
        <f>'OddsRatio_working_3-way'!U152/(3*'OddsRatio_working_3-way'!X152^(1/3))*SIN(('OddsRatio_working_3-way'!Y152+4*PI())/3)</f>
        <v>0.48162924986489974</v>
      </c>
      <c r="AL152" s="11">
        <f>'OddsRatio_working_3-way'!Z152+'OddsRatio_working_3-way'!AF152</f>
        <v>1.033641264301679</v>
      </c>
      <c r="AM152" s="11">
        <f>'OddsRatio_working_3-way'!AA152+'OddsRatio_working_3-way'!AG152</f>
        <v>-0.63477139805290528</v>
      </c>
      <c r="AN152" s="11">
        <f>'OddsRatio_working_3-way'!AB152+'OddsRatio_working_3-way'!AH152</f>
        <v>-0.3988698662487738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1.033641264301679</v>
      </c>
      <c r="AS152" s="11">
        <f>IF(('OddsRatio_working_3-way'!X152=0),IF(Q152&gt;0,-Q152^(1/3),(-Q152)^(1/3)),'OddsRatio_working_3-way'!AM152-'OddsRatio_working_3-way'!R152/3)</f>
        <v>-0.63477139805290528</v>
      </c>
      <c r="AT152" s="11">
        <f>IF(('OddsRatio_working_3-way'!X152=0),IF(Q152&gt;0,-Q152^(1/3),(-Q152)^(1/3)),'OddsRatio_working_3-way'!AN152-'OddsRatio_working_3-way'!R152/3)</f>
        <v>-0.3988698662487738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1.3</v>
      </c>
      <c r="B153" s="4">
        <f>IF('True_Odds_Calculator_3-way'!B154="","",'True_Odds_Calculator_3-way'!B154)</f>
        <v>5.59</v>
      </c>
      <c r="C153" s="4">
        <f>IF('True_Odds_Calculator_3-way'!C154="","",'True_Odds_Calculator_3-way'!C154)</f>
        <v>12.98</v>
      </c>
      <c r="D153" s="9">
        <f t="shared" si="39"/>
        <v>0.7576890607349378</v>
      </c>
      <c r="E153" s="9">
        <f t="shared" si="40"/>
        <v>0.16969343373256446</v>
      </c>
      <c r="F153" s="9">
        <f t="shared" si="41"/>
        <v>7.261750553249785E-2</v>
      </c>
      <c r="G153" s="9">
        <f t="shared" si="42"/>
        <v>1.0660087003237062</v>
      </c>
      <c r="H153" s="9">
        <f t="shared" si="43"/>
        <v>1.3198026100971119</v>
      </c>
      <c r="I153" s="9">
        <f t="shared" si="44"/>
        <v>5.8929799344858109</v>
      </c>
      <c r="J153" s="9">
        <f t="shared" si="45"/>
        <v>13.770784229878002</v>
      </c>
      <c r="K153" s="11">
        <f t="shared" si="46"/>
        <v>0.76923076923076916</v>
      </c>
      <c r="L153" s="11">
        <f t="shared" si="47"/>
        <v>0.17889087656529518</v>
      </c>
      <c r="M153" s="11">
        <f t="shared" si="48"/>
        <v>7.7041602465331274E-2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-0.1748883601768596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0.17884847028899664</v>
      </c>
      <c r="Q153" s="11">
        <f>2*'OddsRatio_working_3-way'!K153*'OddsRatio_working_3-way'!L153*'OddsRatio_working_3-way'!M153</f>
        <v>2.120313814925864E-2</v>
      </c>
      <c r="R153" s="11">
        <f t="shared" si="49"/>
        <v>0</v>
      </c>
      <c r="S153" s="11">
        <f t="shared" si="50"/>
        <v>-1.0226436459701052</v>
      </c>
      <c r="T153" s="11">
        <f t="shared" si="51"/>
        <v>-0.12123813230232425</v>
      </c>
      <c r="U153" s="11">
        <f>'OddsRatio_working_3-way'!S153-'OddsRatio_working_3-way'!R153^2/3</f>
        <v>-1.0226436459701052</v>
      </c>
      <c r="V153" s="11">
        <f>'OddsRatio_working_3-way'!S153*'OddsRatio_working_3-way'!R153/3-2*'OddsRatio_working_3-way'!R153^3/27-'OddsRatio_working_3-way'!T153</f>
        <v>0.12123813230232425</v>
      </c>
      <c r="W153" s="11">
        <f>'OddsRatio_working_3-way'!V153^2+4*'OddsRatio_working_3-way'!U153^3/27</f>
        <v>-0.14374290819463836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0.19902361224160958</v>
      </c>
      <c r="Y153" s="11">
        <f>IF('OddsRatio_working_3-way'!W153&gt;=0,IF('OddsRatio_working_3-way'!V153+SQRT('OddsRatio_working_3-way'!W153)&gt;0,0,PI()),ACOS('OddsRatio_working_3-way'!V153/(2*'OddsRatio_working_3-way'!X153)))</f>
        <v>1.2612964829424642</v>
      </c>
      <c r="Z153" s="11">
        <f>'OddsRatio_working_3-way'!X153^(1/3)*COS('OddsRatio_working_3-way'!Y153/3)</f>
        <v>0.53300435016185321</v>
      </c>
      <c r="AA153" s="11">
        <f>'OddsRatio_working_3-way'!X153^(1/3)*COS(('OddsRatio_working_3-way'!Y153+2*PI())/3)</f>
        <v>-0.47287727901532001</v>
      </c>
      <c r="AB153" s="11">
        <f>'OddsRatio_working_3-way'!X153^(1/3)*COS(('OddsRatio_working_3-way'!Y153+4*PI())/3)</f>
        <v>-6.0127071146533408E-2</v>
      </c>
      <c r="AC153" s="11">
        <f>'OddsRatio_working_3-way'!X153^(1/3)*SIN('OddsRatio_working_3-way'!Y153/3)</f>
        <v>0.2383014436211181</v>
      </c>
      <c r="AD153" s="11">
        <f>'OddsRatio_working_3-way'!X153^(1/3)*SIN(('OddsRatio_working_3-way'!Y153+2*PI())/3)</f>
        <v>0.34244458575722225</v>
      </c>
      <c r="AE153" s="11">
        <f>'OddsRatio_working_3-way'!X153^(1/3)*SIN(('OddsRatio_working_3-way'!Y153+4*PI())/3)</f>
        <v>-0.5807460293783403</v>
      </c>
      <c r="AF153" s="11">
        <f>-'OddsRatio_working_3-way'!U153/(3*'OddsRatio_working_3-way'!X153^(1/3))*COS(('OddsRatio_working_3-way'!Y153)/3)</f>
        <v>0.5330043501618531</v>
      </c>
      <c r="AG153" s="11">
        <f>-'OddsRatio_working_3-way'!U153/(3*'OddsRatio_working_3-way'!X153^(1/3))*COS(('OddsRatio_working_3-way'!Y153+2*PI())/3)</f>
        <v>-0.47287727901531995</v>
      </c>
      <c r="AH153" s="11">
        <f>-'OddsRatio_working_3-way'!U153/(3*'OddsRatio_working_3-way'!X153^(1/3))*COS(('OddsRatio_working_3-way'!Y153+4*PI())/3)</f>
        <v>-6.0127071146533401E-2</v>
      </c>
      <c r="AI153" s="11">
        <f>'OddsRatio_working_3-way'!U153/(3*'OddsRatio_working_3-way'!X153^(1/3))*SIN(('OddsRatio_working_3-way'!Y153)/3)</f>
        <v>-0.23830144362111805</v>
      </c>
      <c r="AJ153" s="11">
        <f>'OddsRatio_working_3-way'!U153/(3*'OddsRatio_working_3-way'!X153^(1/3))*SIN(('OddsRatio_working_3-way'!Y153+2*PI())/3)</f>
        <v>-0.3424445857572222</v>
      </c>
      <c r="AK153" s="11">
        <f>'OddsRatio_working_3-way'!U153/(3*'OddsRatio_working_3-way'!X153^(1/3))*SIN(('OddsRatio_working_3-way'!Y153+4*PI())/3)</f>
        <v>0.58074602937834019</v>
      </c>
      <c r="AL153" s="11">
        <f>'OddsRatio_working_3-way'!Z153+'OddsRatio_working_3-way'!AF153</f>
        <v>1.0660087003237062</v>
      </c>
      <c r="AM153" s="11">
        <f>'OddsRatio_working_3-way'!AA153+'OddsRatio_working_3-way'!AG153</f>
        <v>-0.9457545580306399</v>
      </c>
      <c r="AN153" s="11">
        <f>'OddsRatio_working_3-way'!AB153+'OddsRatio_working_3-way'!AH153</f>
        <v>-0.1202541422930668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1.0660087003237062</v>
      </c>
      <c r="AS153" s="11">
        <f>IF(('OddsRatio_working_3-way'!X153=0),IF(Q153&gt;0,-Q153^(1/3),(-Q153)^(1/3)),'OddsRatio_working_3-way'!AM153-'OddsRatio_working_3-way'!R153/3)</f>
        <v>-0.9457545580306399</v>
      </c>
      <c r="AT153" s="11">
        <f>IF(('OddsRatio_working_3-way'!X153=0),IF(Q153&gt;0,-Q153^(1/3),(-Q153)^(1/3)),'OddsRatio_working_3-way'!AN153-'OddsRatio_working_3-way'!R153/3)</f>
        <v>-0.1202541422930668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4.3499999999999996</v>
      </c>
      <c r="B154" s="4">
        <f>IF('True_Odds_Calculator_3-way'!B155="","",'True_Odds_Calculator_3-way'!B155)</f>
        <v>3.78</v>
      </c>
      <c r="C154" s="4">
        <f>IF('True_Odds_Calculator_3-way'!C155="","",'True_Odds_Calculator_3-way'!C155)</f>
        <v>1.89</v>
      </c>
      <c r="D154" s="9">
        <f t="shared" si="39"/>
        <v>0.22320602908255549</v>
      </c>
      <c r="E154" s="9">
        <f t="shared" si="40"/>
        <v>0.25720044741561171</v>
      </c>
      <c r="F154" s="9">
        <f t="shared" si="41"/>
        <v>0.51959352350183285</v>
      </c>
      <c r="G154" s="9">
        <f t="shared" si="42"/>
        <v>1.0388554388153477</v>
      </c>
      <c r="H154" s="9">
        <f t="shared" si="43"/>
        <v>4.4801657200314144</v>
      </c>
      <c r="I154" s="9">
        <f t="shared" si="44"/>
        <v>3.8880181199066661</v>
      </c>
      <c r="J154" s="9">
        <f t="shared" si="45"/>
        <v>1.9245813405456593</v>
      </c>
      <c r="K154" s="11">
        <f t="shared" si="46"/>
        <v>0.22988505747126439</v>
      </c>
      <c r="L154" s="11">
        <f t="shared" si="47"/>
        <v>0.26455026455026459</v>
      </c>
      <c r="M154" s="11">
        <f t="shared" si="48"/>
        <v>0.52910052910052918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-0.26670843352714069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0.22588856743208147</v>
      </c>
      <c r="Q154" s="11">
        <f>2*'OddsRatio_working_3-way'!K154*'OddsRatio_working_3-way'!L154*'OddsRatio_working_3-way'!M154</f>
        <v>6.4355717217117234E-2</v>
      </c>
      <c r="R154" s="11">
        <f t="shared" si="49"/>
        <v>0</v>
      </c>
      <c r="S154" s="11">
        <f t="shared" si="50"/>
        <v>-0.84694947379342866</v>
      </c>
      <c r="T154" s="11">
        <f t="shared" si="51"/>
        <v>-0.24129614637989424</v>
      </c>
      <c r="U154" s="11">
        <f>'OddsRatio_working_3-way'!S154-'OddsRatio_working_3-way'!R154^2/3</f>
        <v>-0.84694947379342866</v>
      </c>
      <c r="V154" s="11">
        <f>'OddsRatio_working_3-way'!S154*'OddsRatio_working_3-way'!R154/3-2*'OddsRatio_working_3-way'!R154^3/27-'OddsRatio_working_3-way'!T154</f>
        <v>0.24129614637989424</v>
      </c>
      <c r="W154" s="11">
        <f>'OddsRatio_working_3-way'!V154^2+4*'OddsRatio_working_3-way'!U154^3/27</f>
        <v>-3.1781604648996847E-2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0.1500045290206134</v>
      </c>
      <c r="Y154" s="11">
        <f>IF('OddsRatio_working_3-way'!W154&gt;=0,IF('OddsRatio_working_3-way'!V154+SQRT('OddsRatio_working_3-way'!W154)&gt;0,0,PI()),ACOS('OddsRatio_working_3-way'!V154/(2*'OddsRatio_working_3-way'!X154)))</f>
        <v>0.63630619662691279</v>
      </c>
      <c r="Z154" s="11">
        <f>'OddsRatio_working_3-way'!X154^(1/3)*COS('OddsRatio_working_3-way'!Y154/3)</f>
        <v>0.51942771940767385</v>
      </c>
      <c r="AA154" s="11">
        <f>'OddsRatio_working_3-way'!X154^(1/3)*COS(('OddsRatio_working_3-way'!Y154+2*PI())/3)</f>
        <v>-0.35658233590514998</v>
      </c>
      <c r="AB154" s="11">
        <f>'OddsRatio_working_3-way'!X154^(1/3)*COS(('OddsRatio_working_3-way'!Y154+4*PI())/3)</f>
        <v>-0.16284538350252389</v>
      </c>
      <c r="AC154" s="11">
        <f>'OddsRatio_working_3-way'!X154^(1/3)*SIN('OddsRatio_working_3-way'!Y154/3)</f>
        <v>0.11185408162163385</v>
      </c>
      <c r="AD154" s="11">
        <f>'OddsRatio_working_3-way'!X154^(1/3)*SIN(('OddsRatio_working_3-way'!Y154+2*PI())/3)</f>
        <v>0.39391055962604377</v>
      </c>
      <c r="AE154" s="11">
        <f>'OddsRatio_working_3-way'!X154^(1/3)*SIN(('OddsRatio_working_3-way'!Y154+4*PI())/3)</f>
        <v>-0.50576464124767773</v>
      </c>
      <c r="AF154" s="11">
        <f>-'OddsRatio_working_3-way'!U154/(3*'OddsRatio_working_3-way'!X154^(1/3))*COS(('OddsRatio_working_3-way'!Y154)/3)</f>
        <v>0.51942771940767385</v>
      </c>
      <c r="AG154" s="11">
        <f>-'OddsRatio_working_3-way'!U154/(3*'OddsRatio_working_3-way'!X154^(1/3))*COS(('OddsRatio_working_3-way'!Y154+2*PI())/3)</f>
        <v>-0.35658233590514998</v>
      </c>
      <c r="AH154" s="11">
        <f>-'OddsRatio_working_3-way'!U154/(3*'OddsRatio_working_3-way'!X154^(1/3))*COS(('OddsRatio_working_3-way'!Y154+4*PI())/3)</f>
        <v>-0.16284538350252389</v>
      </c>
      <c r="AI154" s="11">
        <f>'OddsRatio_working_3-way'!U154/(3*'OddsRatio_working_3-way'!X154^(1/3))*SIN(('OddsRatio_working_3-way'!Y154)/3)</f>
        <v>-0.11185408162163385</v>
      </c>
      <c r="AJ154" s="11">
        <f>'OddsRatio_working_3-way'!U154/(3*'OddsRatio_working_3-way'!X154^(1/3))*SIN(('OddsRatio_working_3-way'!Y154+2*PI())/3)</f>
        <v>-0.39391055962604377</v>
      </c>
      <c r="AK154" s="11">
        <f>'OddsRatio_working_3-way'!U154/(3*'OddsRatio_working_3-way'!X154^(1/3))*SIN(('OddsRatio_working_3-way'!Y154+4*PI())/3)</f>
        <v>0.50576464124767773</v>
      </c>
      <c r="AL154" s="11">
        <f>'OddsRatio_working_3-way'!Z154+'OddsRatio_working_3-way'!AF154</f>
        <v>1.0388554388153477</v>
      </c>
      <c r="AM154" s="11">
        <f>'OddsRatio_working_3-way'!AA154+'OddsRatio_working_3-way'!AG154</f>
        <v>-0.71316467181029997</v>
      </c>
      <c r="AN154" s="11">
        <f>'OddsRatio_working_3-way'!AB154+'OddsRatio_working_3-way'!AH154</f>
        <v>-0.32569076700504779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1.0388554388153477</v>
      </c>
      <c r="AS154" s="11">
        <f>IF(('OddsRatio_working_3-way'!X154=0),IF(Q154&gt;0,-Q154^(1/3),(-Q154)^(1/3)),'OddsRatio_working_3-way'!AM154-'OddsRatio_working_3-way'!R154/3)</f>
        <v>-0.71316467181029997</v>
      </c>
      <c r="AT154" s="11">
        <f>IF(('OddsRatio_working_3-way'!X154=0),IF(Q154&gt;0,-Q154^(1/3),(-Q154)^(1/3)),'OddsRatio_working_3-way'!AN154-'OddsRatio_working_3-way'!R154/3)</f>
        <v>-0.32569076700504779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2.21</v>
      </c>
      <c r="B155" s="4">
        <f>IF('True_Odds_Calculator_3-way'!B156="","",'True_Odds_Calculator_3-way'!B156)</f>
        <v>3.42</v>
      </c>
      <c r="C155" s="4">
        <f>IF('True_Odds_Calculator_3-way'!C156="","",'True_Odds_Calculator_3-way'!C156)</f>
        <v>3.61</v>
      </c>
      <c r="D155" s="9">
        <f t="shared" si="39"/>
        <v>0.44417747363902399</v>
      </c>
      <c r="E155" s="9">
        <f t="shared" si="40"/>
        <v>0.2854936640350248</v>
      </c>
      <c r="F155" s="9">
        <f t="shared" si="41"/>
        <v>0.27032886232595116</v>
      </c>
      <c r="G155" s="9">
        <f t="shared" si="42"/>
        <v>1.0341754975529716</v>
      </c>
      <c r="H155" s="9">
        <f t="shared" si="43"/>
        <v>2.2513523520390955</v>
      </c>
      <c r="I155" s="9">
        <f t="shared" si="44"/>
        <v>3.5027047040781909</v>
      </c>
      <c r="J155" s="9">
        <f t="shared" si="45"/>
        <v>3.6991980486132556</v>
      </c>
      <c r="K155" s="11">
        <f t="shared" si="46"/>
        <v>0.45248868778280543</v>
      </c>
      <c r="L155" s="11">
        <f t="shared" si="47"/>
        <v>0.29239766081871343</v>
      </c>
      <c r="M155" s="11">
        <f t="shared" si="48"/>
        <v>0.2770083102493075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-0.28010164667883597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0.22869623137197731</v>
      </c>
      <c r="Q155" s="11">
        <f>2*'OddsRatio_working_3-way'!K155*'OddsRatio_working_3-way'!L155*'OddsRatio_working_3-way'!M155</f>
        <v>7.3300074157685025E-2</v>
      </c>
      <c r="R155" s="11">
        <f t="shared" si="49"/>
        <v>0</v>
      </c>
      <c r="S155" s="11">
        <f t="shared" si="50"/>
        <v>-0.81647585468927997</v>
      </c>
      <c r="T155" s="11">
        <f t="shared" si="51"/>
        <v>-0.26169097906707689</v>
      </c>
      <c r="U155" s="11">
        <f>'OddsRatio_working_3-way'!S155-'OddsRatio_working_3-way'!R155^2/3</f>
        <v>-0.81647585468927997</v>
      </c>
      <c r="V155" s="11">
        <f>'OddsRatio_working_3-way'!S155*'OddsRatio_working_3-way'!R155/3-2*'OddsRatio_working_3-way'!R155^3/27-'OddsRatio_working_3-way'!T155</f>
        <v>0.26169097906707689</v>
      </c>
      <c r="W155" s="11">
        <f>'OddsRatio_working_3-way'!V155^2+4*'OddsRatio_working_3-way'!U155^3/27</f>
        <v>-1.2153328145605186E-2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0.14198195014744872</v>
      </c>
      <c r="Y155" s="11">
        <f>IF('OddsRatio_working_3-way'!W155&gt;=0,IF('OddsRatio_working_3-way'!V155+SQRT('OddsRatio_working_3-way'!W155)&gt;0,0,PI()),ACOS('OddsRatio_working_3-way'!V155/(2*'OddsRatio_working_3-way'!X155)))</f>
        <v>0.3987056886766791</v>
      </c>
      <c r="Z155" s="11">
        <f>'OddsRatio_working_3-way'!X155^(1/3)*COS('OddsRatio_working_3-way'!Y155/3)</f>
        <v>0.51708774877648578</v>
      </c>
      <c r="AA155" s="11">
        <f>'OddsRatio_working_3-way'!X155^(1/3)*COS(('OddsRatio_working_3-way'!Y155+2*PI())/3)</f>
        <v>-0.31841171818831204</v>
      </c>
      <c r="AB155" s="11">
        <f>'OddsRatio_working_3-way'!X155^(1/3)*COS(('OddsRatio_working_3-way'!Y155+4*PI())/3)</f>
        <v>-0.19867603058817385</v>
      </c>
      <c r="AC155" s="11">
        <f>'OddsRatio_working_3-way'!X155^(1/3)*SIN('OddsRatio_working_3-way'!Y155/3)</f>
        <v>6.9129431467544758E-2</v>
      </c>
      <c r="AD155" s="11">
        <f>'OddsRatio_working_3-way'!X155^(1/3)*SIN(('OddsRatio_working_3-way'!Y155+2*PI())/3)</f>
        <v>0.41324641069237006</v>
      </c>
      <c r="AE155" s="11">
        <f>'OddsRatio_working_3-way'!X155^(1/3)*SIN(('OddsRatio_working_3-way'!Y155+4*PI())/3)</f>
        <v>-0.48237584215991475</v>
      </c>
      <c r="AF155" s="11">
        <f>-'OddsRatio_working_3-way'!U155/(3*'OddsRatio_working_3-way'!X155^(1/3))*COS(('OddsRatio_working_3-way'!Y155)/3)</f>
        <v>0.51708774877648578</v>
      </c>
      <c r="AG155" s="11">
        <f>-'OddsRatio_working_3-way'!U155/(3*'OddsRatio_working_3-way'!X155^(1/3))*COS(('OddsRatio_working_3-way'!Y155+2*PI())/3)</f>
        <v>-0.31841171818831204</v>
      </c>
      <c r="AH155" s="11">
        <f>-'OddsRatio_working_3-way'!U155/(3*'OddsRatio_working_3-way'!X155^(1/3))*COS(('OddsRatio_working_3-way'!Y155+4*PI())/3)</f>
        <v>-0.19867603058817385</v>
      </c>
      <c r="AI155" s="11">
        <f>'OddsRatio_working_3-way'!U155/(3*'OddsRatio_working_3-way'!X155^(1/3))*SIN(('OddsRatio_working_3-way'!Y155)/3)</f>
        <v>-6.9129431467544758E-2</v>
      </c>
      <c r="AJ155" s="11">
        <f>'OddsRatio_working_3-way'!U155/(3*'OddsRatio_working_3-way'!X155^(1/3))*SIN(('OddsRatio_working_3-way'!Y155+2*PI())/3)</f>
        <v>-0.41324641069237006</v>
      </c>
      <c r="AK155" s="11">
        <f>'OddsRatio_working_3-way'!U155/(3*'OddsRatio_working_3-way'!X155^(1/3))*SIN(('OddsRatio_working_3-way'!Y155+4*PI())/3)</f>
        <v>0.48237584215991475</v>
      </c>
      <c r="AL155" s="11">
        <f>'OddsRatio_working_3-way'!Z155+'OddsRatio_working_3-way'!AF155</f>
        <v>1.0341754975529716</v>
      </c>
      <c r="AM155" s="11">
        <f>'OddsRatio_working_3-way'!AA155+'OddsRatio_working_3-way'!AG155</f>
        <v>-0.63682343637662409</v>
      </c>
      <c r="AN155" s="11">
        <f>'OddsRatio_working_3-way'!AB155+'OddsRatio_working_3-way'!AH155</f>
        <v>-0.39735206117634769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1.0341754975529716</v>
      </c>
      <c r="AS155" s="11">
        <f>IF(('OddsRatio_working_3-way'!X155=0),IF(Q155&gt;0,-Q155^(1/3),(-Q155)^(1/3)),'OddsRatio_working_3-way'!AM155-'OddsRatio_working_3-way'!R155/3)</f>
        <v>-0.63682343637662409</v>
      </c>
      <c r="AT155" s="11">
        <f>IF(('OddsRatio_working_3-way'!X155=0),IF(Q155&gt;0,-Q155^(1/3),(-Q155)^(1/3)),'OddsRatio_working_3-way'!AN155-'OddsRatio_working_3-way'!R155/3)</f>
        <v>-0.39735206117634769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5.46</v>
      </c>
      <c r="B156" s="4">
        <f>IF('True_Odds_Calculator_3-way'!B157="","",'True_Odds_Calculator_3-way'!B157)</f>
        <v>3.4</v>
      </c>
      <c r="C156" s="4">
        <f>IF('True_Odds_Calculator_3-way'!C157="","",'True_Odds_Calculator_3-way'!C157)</f>
        <v>1.71</v>
      </c>
      <c r="D156" s="9">
        <f t="shared" si="39"/>
        <v>0.16799555937096641</v>
      </c>
      <c r="E156" s="9">
        <f t="shared" si="40"/>
        <v>0.2728480928180772</v>
      </c>
      <c r="F156" s="9">
        <f t="shared" si="41"/>
        <v>0.55915634781095658</v>
      </c>
      <c r="G156" s="9">
        <f t="shared" si="42"/>
        <v>1.1104345945632632</v>
      </c>
      <c r="H156" s="9">
        <f t="shared" si="43"/>
        <v>5.9525382917521545</v>
      </c>
      <c r="I156" s="9">
        <f t="shared" si="44"/>
        <v>3.6650430269518317</v>
      </c>
      <c r="J156" s="9">
        <f t="shared" si="45"/>
        <v>1.7884085621399166</v>
      </c>
      <c r="K156" s="11">
        <f t="shared" si="46"/>
        <v>0.18315018315018314</v>
      </c>
      <c r="L156" s="11">
        <f t="shared" si="47"/>
        <v>0.29411764705882354</v>
      </c>
      <c r="M156" s="11">
        <f t="shared" si="48"/>
        <v>0.58479532163742687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-0.23940696386516824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0.23846695673321058</v>
      </c>
      <c r="Q156" s="11">
        <f>2*'OddsRatio_working_3-way'!K156*'OddsRatio_working_3-way'!L156*'OddsRatio_working_3-way'!M156</f>
        <v>6.3003158978391163E-2</v>
      </c>
      <c r="R156" s="11">
        <f t="shared" si="49"/>
        <v>0</v>
      </c>
      <c r="S156" s="11">
        <f t="shared" si="50"/>
        <v>-0.99607360154950608</v>
      </c>
      <c r="T156" s="11">
        <f t="shared" si="51"/>
        <v>-0.26316343501968453</v>
      </c>
      <c r="U156" s="11">
        <f>'OddsRatio_working_3-way'!S156-'OddsRatio_working_3-way'!R156^2/3</f>
        <v>-0.99607360154950608</v>
      </c>
      <c r="V156" s="11">
        <f>'OddsRatio_working_3-way'!S156*'OddsRatio_working_3-way'!R156/3-2*'OddsRatio_working_3-way'!R156^3/27-'OddsRatio_working_3-way'!T156</f>
        <v>0.26316343501968453</v>
      </c>
      <c r="W156" s="11">
        <f>'OddsRatio_working_3-way'!V156^2+4*'OddsRatio_working_3-way'!U156^3/27</f>
        <v>-7.7154931495478973E-2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0.19131774945547964</v>
      </c>
      <c r="Y156" s="11">
        <f>IF('OddsRatio_working_3-way'!W156&gt;=0,IF('OddsRatio_working_3-way'!V156+SQRT('OddsRatio_working_3-way'!W156)&gt;0,0,PI()),ACOS('OddsRatio_working_3-way'!V156/(2*'OddsRatio_working_3-way'!X156)))</f>
        <v>0.81239010518733046</v>
      </c>
      <c r="Z156" s="11">
        <f>'OddsRatio_working_3-way'!X156^(1/3)*COS('OddsRatio_working_3-way'!Y156/3)</f>
        <v>0.55521729728163172</v>
      </c>
      <c r="AA156" s="11">
        <f>'OddsRatio_working_3-way'!X156^(1/3)*COS(('OddsRatio_working_3-way'!Y156+2*PI())/3)</f>
        <v>-0.41109540823455493</v>
      </c>
      <c r="AB156" s="11">
        <f>'OddsRatio_working_3-way'!X156^(1/3)*COS(('OddsRatio_working_3-way'!Y156+4*PI())/3)</f>
        <v>-0.14412188904707696</v>
      </c>
      <c r="AC156" s="11">
        <f>'OddsRatio_working_3-way'!X156^(1/3)*SIN('OddsRatio_working_3-way'!Y156/3)</f>
        <v>0.15413723316939229</v>
      </c>
      <c r="AD156" s="11">
        <f>'OddsRatio_working_3-way'!X156^(1/3)*SIN(('OddsRatio_working_3-way'!Y156+2*PI())/3)</f>
        <v>0.40376366748173381</v>
      </c>
      <c r="AE156" s="11">
        <f>'OddsRatio_working_3-way'!X156^(1/3)*SIN(('OddsRatio_working_3-way'!Y156+4*PI())/3)</f>
        <v>-0.55790090065112585</v>
      </c>
      <c r="AF156" s="11">
        <f>-'OddsRatio_working_3-way'!U156/(3*'OddsRatio_working_3-way'!X156^(1/3))*COS(('OddsRatio_working_3-way'!Y156)/3)</f>
        <v>0.55521729728163161</v>
      </c>
      <c r="AG156" s="11">
        <f>-'OddsRatio_working_3-way'!U156/(3*'OddsRatio_working_3-way'!X156^(1/3))*COS(('OddsRatio_working_3-way'!Y156+2*PI())/3)</f>
        <v>-0.41109540823455487</v>
      </c>
      <c r="AH156" s="11">
        <f>-'OddsRatio_working_3-way'!U156/(3*'OddsRatio_working_3-way'!X156^(1/3))*COS(('OddsRatio_working_3-way'!Y156+4*PI())/3)</f>
        <v>-0.14412188904707693</v>
      </c>
      <c r="AI156" s="11">
        <f>'OddsRatio_working_3-way'!U156/(3*'OddsRatio_working_3-way'!X156^(1/3))*SIN(('OddsRatio_working_3-way'!Y156)/3)</f>
        <v>-0.15413723316939226</v>
      </c>
      <c r="AJ156" s="11">
        <f>'OddsRatio_working_3-way'!U156/(3*'OddsRatio_working_3-way'!X156^(1/3))*SIN(('OddsRatio_working_3-way'!Y156+2*PI())/3)</f>
        <v>-0.4037636674817337</v>
      </c>
      <c r="AK156" s="11">
        <f>'OddsRatio_working_3-way'!U156/(3*'OddsRatio_working_3-way'!X156^(1/3))*SIN(('OddsRatio_working_3-way'!Y156+4*PI())/3)</f>
        <v>0.55790090065112574</v>
      </c>
      <c r="AL156" s="11">
        <f>'OddsRatio_working_3-way'!Z156+'OddsRatio_working_3-way'!AF156</f>
        <v>1.1104345945632632</v>
      </c>
      <c r="AM156" s="11">
        <f>'OddsRatio_working_3-way'!AA156+'OddsRatio_working_3-way'!AG156</f>
        <v>-0.82219081646910985</v>
      </c>
      <c r="AN156" s="11">
        <f>'OddsRatio_working_3-way'!AB156+'OddsRatio_working_3-way'!AH156</f>
        <v>-0.28824377809415391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1.1104345945632632</v>
      </c>
      <c r="AS156" s="11">
        <f>IF(('OddsRatio_working_3-way'!X156=0),IF(Q156&gt;0,-Q156^(1/3),(-Q156)^(1/3)),'OddsRatio_working_3-way'!AM156-'OddsRatio_working_3-way'!R156/3)</f>
        <v>-0.82219081646910985</v>
      </c>
      <c r="AT156" s="11">
        <f>IF(('OddsRatio_working_3-way'!X156=0),IF(Q156&gt;0,-Q156^(1/3),(-Q156)^(1/3)),'OddsRatio_working_3-way'!AN156-'OddsRatio_working_3-way'!R156/3)</f>
        <v>-0.28824377809415391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2.21</v>
      </c>
      <c r="B157" s="4">
        <f>IF('True_Odds_Calculator_3-way'!B158="","",'True_Odds_Calculator_3-way'!B158)</f>
        <v>2.85</v>
      </c>
      <c r="C157" s="4">
        <f>IF('True_Odds_Calculator_3-way'!C158="","",'True_Odds_Calculator_3-way'!C158)</f>
        <v>3.97</v>
      </c>
      <c r="D157" s="9">
        <f t="shared" si="39"/>
        <v>0.43171323327375849</v>
      </c>
      <c r="E157" s="9">
        <f t="shared" si="40"/>
        <v>0.33193864159871272</v>
      </c>
      <c r="F157" s="9">
        <f t="shared" si="41"/>
        <v>0.23634812512752904</v>
      </c>
      <c r="G157" s="9">
        <f t="shared" si="42"/>
        <v>1.0878945760736041</v>
      </c>
      <c r="H157" s="9">
        <f t="shared" si="43"/>
        <v>2.3163524370490602</v>
      </c>
      <c r="I157" s="9">
        <f t="shared" si="44"/>
        <v>3.0126049657361675</v>
      </c>
      <c r="J157" s="9">
        <f t="shared" si="45"/>
        <v>4.2310468909386048</v>
      </c>
      <c r="K157" s="11">
        <f t="shared" si="46"/>
        <v>0.45248868778280543</v>
      </c>
      <c r="L157" s="11">
        <f t="shared" si="47"/>
        <v>0.35087719298245612</v>
      </c>
      <c r="M157" s="11">
        <f t="shared" si="48"/>
        <v>0.25188916876574308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-0.26588014538666116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0.24115133566046376</v>
      </c>
      <c r="Q157" s="11">
        <f>2*'OddsRatio_working_3-way'!K157*'OddsRatio_working_3-way'!L157*'OddsRatio_working_3-way'!M157</f>
        <v>7.9983859257201903E-2</v>
      </c>
      <c r="R157" s="11">
        <f t="shared" si="49"/>
        <v>0</v>
      </c>
      <c r="S157" s="11">
        <f t="shared" si="50"/>
        <v>-0.90699264252983214</v>
      </c>
      <c r="T157" s="11">
        <f t="shared" si="51"/>
        <v>-0.30082674710773866</v>
      </c>
      <c r="U157" s="11">
        <f>'OddsRatio_working_3-way'!S157-'OddsRatio_working_3-way'!R157^2/3</f>
        <v>-0.90699264252983214</v>
      </c>
      <c r="V157" s="11">
        <f>'OddsRatio_working_3-way'!S157*'OddsRatio_working_3-way'!R157/3-2*'OddsRatio_working_3-way'!R157^3/27-'OddsRatio_working_3-way'!T157</f>
        <v>0.30082674710773866</v>
      </c>
      <c r="W157" s="11">
        <f>'OddsRatio_working_3-way'!V157^2+4*'OddsRatio_working_3-way'!U157^3/27</f>
        <v>-2.004022900989004E-2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0.16623549619840025</v>
      </c>
      <c r="Y157" s="11">
        <f>IF('OddsRatio_working_3-way'!W157&gt;=0,IF('OddsRatio_working_3-way'!V157+SQRT('OddsRatio_working_3-way'!W157)&gt;0,0,PI()),ACOS('OddsRatio_working_3-way'!V157/(2*'OddsRatio_working_3-way'!X157)))</f>
        <v>0.43983710652282459</v>
      </c>
      <c r="Z157" s="11">
        <f>'OddsRatio_working_3-way'!X157^(1/3)*COS('OddsRatio_working_3-way'!Y157/3)</f>
        <v>0.54394728803680203</v>
      </c>
      <c r="AA157" s="11">
        <f>'OddsRatio_working_3-way'!X157^(1/3)*COS(('OddsRatio_working_3-way'!Y157+2*PI())/3)</f>
        <v>-0.34153779793774558</v>
      </c>
      <c r="AB157" s="11">
        <f>'OddsRatio_working_3-way'!X157^(1/3)*COS(('OddsRatio_working_3-way'!Y157+4*PI())/3)</f>
        <v>-0.20240949009905662</v>
      </c>
      <c r="AC157" s="11">
        <f>'OddsRatio_working_3-way'!X157^(1/3)*SIN('OddsRatio_working_3-way'!Y157/3)</f>
        <v>8.0325765982564135E-2</v>
      </c>
      <c r="AD157" s="11">
        <f>'OddsRatio_working_3-way'!X157^(1/3)*SIN(('OddsRatio_working_3-way'!Y157+2*PI())/3)</f>
        <v>0.43090928676823975</v>
      </c>
      <c r="AE157" s="11">
        <f>'OddsRatio_working_3-way'!X157^(1/3)*SIN(('OddsRatio_working_3-way'!Y157+4*PI())/3)</f>
        <v>-0.51123505275080394</v>
      </c>
      <c r="AF157" s="11">
        <f>-'OddsRatio_working_3-way'!U157/(3*'OddsRatio_working_3-way'!X157^(1/3))*COS(('OddsRatio_working_3-way'!Y157)/3)</f>
        <v>0.54394728803680203</v>
      </c>
      <c r="AG157" s="11">
        <f>-'OddsRatio_working_3-way'!U157/(3*'OddsRatio_working_3-way'!X157^(1/3))*COS(('OddsRatio_working_3-way'!Y157+2*PI())/3)</f>
        <v>-0.34153779793774558</v>
      </c>
      <c r="AH157" s="11">
        <f>-'OddsRatio_working_3-way'!U157/(3*'OddsRatio_working_3-way'!X157^(1/3))*COS(('OddsRatio_working_3-way'!Y157+4*PI())/3)</f>
        <v>-0.20240949009905662</v>
      </c>
      <c r="AI157" s="11">
        <f>'OddsRatio_working_3-way'!U157/(3*'OddsRatio_working_3-way'!X157^(1/3))*SIN(('OddsRatio_working_3-way'!Y157)/3)</f>
        <v>-8.0325765982564135E-2</v>
      </c>
      <c r="AJ157" s="11">
        <f>'OddsRatio_working_3-way'!U157/(3*'OddsRatio_working_3-way'!X157^(1/3))*SIN(('OddsRatio_working_3-way'!Y157+2*PI())/3)</f>
        <v>-0.43090928676823975</v>
      </c>
      <c r="AK157" s="11">
        <f>'OddsRatio_working_3-way'!U157/(3*'OddsRatio_working_3-way'!X157^(1/3))*SIN(('OddsRatio_working_3-way'!Y157+4*PI())/3)</f>
        <v>0.51123505275080394</v>
      </c>
      <c r="AL157" s="11">
        <f>'OddsRatio_working_3-way'!Z157+'OddsRatio_working_3-way'!AF157</f>
        <v>1.0878945760736041</v>
      </c>
      <c r="AM157" s="11">
        <f>'OddsRatio_working_3-way'!AA157+'OddsRatio_working_3-way'!AG157</f>
        <v>-0.68307559587549116</v>
      </c>
      <c r="AN157" s="11">
        <f>'OddsRatio_working_3-way'!AB157+'OddsRatio_working_3-way'!AH157</f>
        <v>-0.40481898019811324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1.0878945760736041</v>
      </c>
      <c r="AS157" s="11">
        <f>IF(('OddsRatio_working_3-way'!X157=0),IF(Q157&gt;0,-Q157^(1/3),(-Q157)^(1/3)),'OddsRatio_working_3-way'!AM157-'OddsRatio_working_3-way'!R157/3)</f>
        <v>-0.68307559587549116</v>
      </c>
      <c r="AT157" s="11">
        <f>IF(('OddsRatio_working_3-way'!X157=0),IF(Q157&gt;0,-Q157^(1/3),(-Q157)^(1/3)),'OddsRatio_working_3-way'!AN157-'OddsRatio_working_3-way'!R157/3)</f>
        <v>-0.40481898019811324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2.02</v>
      </c>
      <c r="B158" s="4">
        <f>IF('True_Odds_Calculator_3-way'!B159="","",'True_Odds_Calculator_3-way'!B159)</f>
        <v>3.31</v>
      </c>
      <c r="C158" s="4">
        <f>IF('True_Odds_Calculator_3-way'!C159="","",'True_Odds_Calculator_3-way'!C159)</f>
        <v>3.85</v>
      </c>
      <c r="D158" s="9">
        <f t="shared" si="39"/>
        <v>0.47301819189030025</v>
      </c>
      <c r="E158" s="9">
        <f t="shared" si="40"/>
        <v>0.28384321775103577</v>
      </c>
      <c r="F158" s="9">
        <f t="shared" si="41"/>
        <v>0.24313859035866447</v>
      </c>
      <c r="G158" s="9">
        <f t="shared" si="42"/>
        <v>1.0922388194319517</v>
      </c>
      <c r="H158" s="9">
        <f t="shared" si="43"/>
        <v>2.1140835958205906</v>
      </c>
      <c r="I158" s="9">
        <f t="shared" si="44"/>
        <v>3.523071672887808</v>
      </c>
      <c r="J158" s="9">
        <f t="shared" si="45"/>
        <v>4.112880635381063</v>
      </c>
      <c r="K158" s="11">
        <f t="shared" si="46"/>
        <v>0.49504950495049505</v>
      </c>
      <c r="L158" s="11">
        <f t="shared" si="47"/>
        <v>0.30211480362537763</v>
      </c>
      <c r="M158" s="11">
        <f t="shared" si="48"/>
        <v>0.25974025974025972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-0.26086566360563579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0.24007579868906181</v>
      </c>
      <c r="Q158" s="11">
        <f>2*'OddsRatio_working_3-way'!K158*'OddsRatio_working_3-way'!L158*'OddsRatio_working_3-way'!M158</f>
        <v>7.7694433232706084E-2</v>
      </c>
      <c r="R158" s="11">
        <f t="shared" si="49"/>
        <v>0</v>
      </c>
      <c r="S158" s="11">
        <f t="shared" si="50"/>
        <v>-0.92030432587708022</v>
      </c>
      <c r="T158" s="11">
        <f t="shared" si="51"/>
        <v>-0.29783311517057609</v>
      </c>
      <c r="U158" s="11">
        <f>'OddsRatio_working_3-way'!S158-'OddsRatio_working_3-way'!R158^2/3</f>
        <v>-0.92030432587708022</v>
      </c>
      <c r="V158" s="11">
        <f>'OddsRatio_working_3-way'!S158*'OddsRatio_working_3-way'!R158/3-2*'OddsRatio_working_3-way'!R158^3/27-'OddsRatio_working_3-way'!T158</f>
        <v>0.29783311517057609</v>
      </c>
      <c r="W158" s="11">
        <f>'OddsRatio_working_3-way'!V158^2+4*'OddsRatio_working_3-way'!U158^3/27</f>
        <v>-2.677113919824485E-2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0.16990858107409887</v>
      </c>
      <c r="Y158" s="11">
        <f>IF('OddsRatio_working_3-way'!W158&gt;=0,IF('OddsRatio_working_3-way'!V158+SQRT('OddsRatio_working_3-way'!W158)&gt;0,0,PI()),ACOS('OddsRatio_working_3-way'!V158/(2*'OddsRatio_working_3-way'!X158)))</f>
        <v>0.50235502664359721</v>
      </c>
      <c r="Z158" s="11">
        <f>'OddsRatio_working_3-way'!X158^(1/3)*COS('OddsRatio_working_3-way'!Y158/3)</f>
        <v>0.54611940971597595</v>
      </c>
      <c r="AA158" s="11">
        <f>'OddsRatio_working_3-way'!X158^(1/3)*COS(('OddsRatio_working_3-way'!Y158+2*PI())/3)</f>
        <v>-0.35300515011833755</v>
      </c>
      <c r="AB158" s="11">
        <f>'OddsRatio_working_3-way'!X158^(1/3)*COS(('OddsRatio_working_3-way'!Y158+4*PI())/3)</f>
        <v>-0.19311425959763834</v>
      </c>
      <c r="AC158" s="11">
        <f>'OddsRatio_working_3-way'!X158^(1/3)*SIN('OddsRatio_working_3-way'!Y158/3)</f>
        <v>9.2313048683094673E-2</v>
      </c>
      <c r="AD158" s="11">
        <f>'OddsRatio_working_3-way'!X158^(1/3)*SIN(('OddsRatio_working_3-way'!Y158+2*PI())/3)</f>
        <v>0.42679675797225008</v>
      </c>
      <c r="AE158" s="11">
        <f>'OddsRatio_working_3-way'!X158^(1/3)*SIN(('OddsRatio_working_3-way'!Y158+4*PI())/3)</f>
        <v>-0.51910980665534479</v>
      </c>
      <c r="AF158" s="11">
        <f>-'OddsRatio_working_3-way'!U158/(3*'OddsRatio_working_3-way'!X158^(1/3))*COS(('OddsRatio_working_3-way'!Y158)/3)</f>
        <v>0.54611940971597583</v>
      </c>
      <c r="AG158" s="11">
        <f>-'OddsRatio_working_3-way'!U158/(3*'OddsRatio_working_3-way'!X158^(1/3))*COS(('OddsRatio_working_3-way'!Y158+2*PI())/3)</f>
        <v>-0.3530051501183375</v>
      </c>
      <c r="AH158" s="11">
        <f>-'OddsRatio_working_3-way'!U158/(3*'OddsRatio_working_3-way'!X158^(1/3))*COS(('OddsRatio_working_3-way'!Y158+4*PI())/3)</f>
        <v>-0.19311425959763831</v>
      </c>
      <c r="AI158" s="11">
        <f>'OddsRatio_working_3-way'!U158/(3*'OddsRatio_working_3-way'!X158^(1/3))*SIN(('OddsRatio_working_3-way'!Y158)/3)</f>
        <v>-9.2313048683094645E-2</v>
      </c>
      <c r="AJ158" s="11">
        <f>'OddsRatio_working_3-way'!U158/(3*'OddsRatio_working_3-way'!X158^(1/3))*SIN(('OddsRatio_working_3-way'!Y158+2*PI())/3)</f>
        <v>-0.42679675797224997</v>
      </c>
      <c r="AK158" s="11">
        <f>'OddsRatio_working_3-way'!U158/(3*'OddsRatio_working_3-way'!X158^(1/3))*SIN(('OddsRatio_working_3-way'!Y158+4*PI())/3)</f>
        <v>0.51910980665534467</v>
      </c>
      <c r="AL158" s="11">
        <f>'OddsRatio_working_3-way'!Z158+'OddsRatio_working_3-way'!AF158</f>
        <v>1.0922388194319517</v>
      </c>
      <c r="AM158" s="11">
        <f>'OddsRatio_working_3-way'!AA158+'OddsRatio_working_3-way'!AG158</f>
        <v>-0.7060103002366751</v>
      </c>
      <c r="AN158" s="11">
        <f>'OddsRatio_working_3-way'!AB158+'OddsRatio_working_3-way'!AH158</f>
        <v>-0.38622851919527668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1.0922388194319517</v>
      </c>
      <c r="AS158" s="11">
        <f>IF(('OddsRatio_working_3-way'!X158=0),IF(Q158&gt;0,-Q158^(1/3),(-Q158)^(1/3)),'OddsRatio_working_3-way'!AM158-'OddsRatio_working_3-way'!R158/3)</f>
        <v>-0.7060103002366751</v>
      </c>
      <c r="AT158" s="11">
        <f>IF(('OddsRatio_working_3-way'!X158=0),IF(Q158&gt;0,-Q158^(1/3),(-Q158)^(1/3)),'OddsRatio_working_3-way'!AN158-'OddsRatio_working_3-way'!R158/3)</f>
        <v>-0.38622851919527668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2.81</v>
      </c>
      <c r="B159" s="4">
        <f>IF('True_Odds_Calculator_3-way'!B160="","",'True_Odds_Calculator_3-way'!B160)</f>
        <v>3.31</v>
      </c>
      <c r="C159" s="4">
        <f>IF('True_Odds_Calculator_3-way'!C160="","",'True_Odds_Calculator_3-way'!C160)</f>
        <v>2.74</v>
      </c>
      <c r="D159" s="9">
        <f t="shared" si="39"/>
        <v>0.34803769903108656</v>
      </c>
      <c r="E159" s="9">
        <f t="shared" si="40"/>
        <v>0.29492218838325868</v>
      </c>
      <c r="F159" s="9">
        <f t="shared" si="41"/>
        <v>0.35704011258565449</v>
      </c>
      <c r="G159" s="9">
        <f t="shared" si="42"/>
        <v>1.0349458328334564</v>
      </c>
      <c r="H159" s="9">
        <f t="shared" si="43"/>
        <v>2.8732519574285558</v>
      </c>
      <c r="I159" s="9">
        <f t="shared" si="44"/>
        <v>3.3907248738452846</v>
      </c>
      <c r="J159" s="9">
        <f t="shared" si="45"/>
        <v>2.8008057491302143</v>
      </c>
      <c r="K159" s="11">
        <f t="shared" si="46"/>
        <v>0.35587188612099646</v>
      </c>
      <c r="L159" s="11">
        <f t="shared" si="47"/>
        <v>0.30211480362537763</v>
      </c>
      <c r="M159" s="11">
        <f t="shared" si="48"/>
        <v>0.36496350364963503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-0.28546635289272326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0.22993905359439865</v>
      </c>
      <c r="Q159" s="11">
        <f>2*'OddsRatio_working_3-way'!K159*'OddsRatio_working_3-way'!L159*'OddsRatio_working_3-way'!M159</f>
        <v>7.8477492694334017E-2</v>
      </c>
      <c r="R159" s="11">
        <f t="shared" si="49"/>
        <v>0</v>
      </c>
      <c r="S159" s="11">
        <f t="shared" si="50"/>
        <v>-0.80548565974361441</v>
      </c>
      <c r="T159" s="11">
        <f t="shared" si="51"/>
        <v>-0.27490978148246226</v>
      </c>
      <c r="U159" s="11">
        <f>'OddsRatio_working_3-way'!S159-'OddsRatio_working_3-way'!R159^2/3</f>
        <v>-0.80548565974361441</v>
      </c>
      <c r="V159" s="11">
        <f>'OddsRatio_working_3-way'!S159*'OddsRatio_working_3-way'!R159/3-2*'OddsRatio_working_3-way'!R159^3/27-'OddsRatio_working_3-way'!T159</f>
        <v>0.27490978148246226</v>
      </c>
      <c r="W159" s="11">
        <f>'OddsRatio_working_3-way'!V159^2+4*'OddsRatio_working_3-way'!U159^3/27</f>
        <v>-1.8475533334909311E-3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0.13912489109450013</v>
      </c>
      <c r="Y159" s="11">
        <f>IF('OddsRatio_working_3-way'!W159&gt;=0,IF('OddsRatio_working_3-way'!V159+SQRT('OddsRatio_working_3-way'!W159)&gt;0,0,PI()),ACOS('OddsRatio_working_3-way'!V159/(2*'OddsRatio_working_3-way'!X159)))</f>
        <v>0.15509801686981706</v>
      </c>
      <c r="Z159" s="11">
        <f>'OddsRatio_working_3-way'!X159^(1/3)*COS('OddsRatio_working_3-way'!Y159/3)</f>
        <v>0.5174729164167281</v>
      </c>
      <c r="AA159" s="11">
        <f>'OddsRatio_working_3-way'!X159^(1/3)*COS(('OddsRatio_working_3-way'!Y159+2*PI())/3)</f>
        <v>-0.28192590661228256</v>
      </c>
      <c r="AB159" s="11">
        <f>'OddsRatio_working_3-way'!X159^(1/3)*COS(('OddsRatio_working_3-way'!Y159+4*PI())/3)</f>
        <v>-0.23554700980444571</v>
      </c>
      <c r="AC159" s="11">
        <f>'OddsRatio_working_3-way'!X159^(1/3)*SIN('OddsRatio_working_3-way'!Y159/3)</f>
        <v>2.6776868556722469E-2</v>
      </c>
      <c r="AD159" s="11">
        <f>'OddsRatio_working_3-way'!X159^(1/3)*SIN(('OddsRatio_working_3-way'!Y159+2*PI())/3)</f>
        <v>0.43475625710894678</v>
      </c>
      <c r="AE159" s="11">
        <f>'OddsRatio_working_3-way'!X159^(1/3)*SIN(('OddsRatio_working_3-way'!Y159+4*PI())/3)</f>
        <v>-0.46153312566566929</v>
      </c>
      <c r="AF159" s="11">
        <f>-'OddsRatio_working_3-way'!U159/(3*'OddsRatio_working_3-way'!X159^(1/3))*COS(('OddsRatio_working_3-way'!Y159)/3)</f>
        <v>0.51747291641672821</v>
      </c>
      <c r="AG159" s="11">
        <f>-'OddsRatio_working_3-way'!U159/(3*'OddsRatio_working_3-way'!X159^(1/3))*COS(('OddsRatio_working_3-way'!Y159+2*PI())/3)</f>
        <v>-0.28192590661228262</v>
      </c>
      <c r="AH159" s="11">
        <f>-'OddsRatio_working_3-way'!U159/(3*'OddsRatio_working_3-way'!X159^(1/3))*COS(('OddsRatio_working_3-way'!Y159+4*PI())/3)</f>
        <v>-0.23554700980444576</v>
      </c>
      <c r="AI159" s="11">
        <f>'OddsRatio_working_3-way'!U159/(3*'OddsRatio_working_3-way'!X159^(1/3))*SIN(('OddsRatio_working_3-way'!Y159)/3)</f>
        <v>-2.6776868556722476E-2</v>
      </c>
      <c r="AJ159" s="11">
        <f>'OddsRatio_working_3-way'!U159/(3*'OddsRatio_working_3-way'!X159^(1/3))*SIN(('OddsRatio_working_3-way'!Y159+2*PI())/3)</f>
        <v>-0.43475625710894683</v>
      </c>
      <c r="AK159" s="11">
        <f>'OddsRatio_working_3-way'!U159/(3*'OddsRatio_working_3-way'!X159^(1/3))*SIN(('OddsRatio_working_3-way'!Y159+4*PI())/3)</f>
        <v>0.4615331256656694</v>
      </c>
      <c r="AL159" s="11">
        <f>'OddsRatio_working_3-way'!Z159+'OddsRatio_working_3-way'!AF159</f>
        <v>1.0349458328334564</v>
      </c>
      <c r="AM159" s="11">
        <f>'OddsRatio_working_3-way'!AA159+'OddsRatio_working_3-way'!AG159</f>
        <v>-0.56385181322456512</v>
      </c>
      <c r="AN159" s="11">
        <f>'OddsRatio_working_3-way'!AB159+'OddsRatio_working_3-way'!AH159</f>
        <v>-0.47109401960889147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1.0349458328334564</v>
      </c>
      <c r="AS159" s="11">
        <f>IF(('OddsRatio_working_3-way'!X159=0),IF(Q159&gt;0,-Q159^(1/3),(-Q159)^(1/3)),'OddsRatio_working_3-way'!AM159-'OddsRatio_working_3-way'!R159/3)</f>
        <v>-0.56385181322456512</v>
      </c>
      <c r="AT159" s="11">
        <f>IF(('OddsRatio_working_3-way'!X159=0),IF(Q159&gt;0,-Q159^(1/3),(-Q159)^(1/3)),'OddsRatio_working_3-way'!AN159-'OddsRatio_working_3-way'!R159/3)</f>
        <v>-0.47109401960889147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2.7</v>
      </c>
      <c r="B160" s="4">
        <f>IF('True_Odds_Calculator_3-way'!B161="","",'True_Odds_Calculator_3-way'!B161)</f>
        <v>3.54</v>
      </c>
      <c r="C160" s="4">
        <f>IF('True_Odds_Calculator_3-way'!C161="","",'True_Odds_Calculator_3-way'!C161)</f>
        <v>2.72</v>
      </c>
      <c r="D160" s="9">
        <f t="shared" si="39"/>
        <v>0.36321062107717994</v>
      </c>
      <c r="E160" s="9">
        <f t="shared" si="40"/>
        <v>0.27627956748004295</v>
      </c>
      <c r="F160" s="9">
        <f t="shared" si="41"/>
        <v>0.36050981144277716</v>
      </c>
      <c r="G160" s="9">
        <f t="shared" si="42"/>
        <v>1.0313079129975735</v>
      </c>
      <c r="H160" s="9">
        <f t="shared" si="43"/>
        <v>2.7532234520958747</v>
      </c>
      <c r="I160" s="9">
        <f t="shared" si="44"/>
        <v>3.6195220990138366</v>
      </c>
      <c r="J160" s="9">
        <f t="shared" si="45"/>
        <v>2.7738496103558266</v>
      </c>
      <c r="K160" s="11">
        <f t="shared" si="46"/>
        <v>0.37037037037037035</v>
      </c>
      <c r="L160" s="11">
        <f t="shared" si="47"/>
        <v>0.2824858757062147</v>
      </c>
      <c r="M160" s="11">
        <f t="shared" si="48"/>
        <v>0.36764705882352938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-0.28567691985771082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0.22925052004480381</v>
      </c>
      <c r="Q160" s="11">
        <f>2*'OddsRatio_working_3-way'!K160*'OddsRatio_working_3-way'!L160*'OddsRatio_working_3-way'!M160</f>
        <v>7.6929704713021421E-2</v>
      </c>
      <c r="R160" s="11">
        <f t="shared" si="49"/>
        <v>0</v>
      </c>
      <c r="S160" s="11">
        <f t="shared" si="50"/>
        <v>-0.8024817691222248</v>
      </c>
      <c r="T160" s="11">
        <f t="shared" si="51"/>
        <v>-0.26928918426920301</v>
      </c>
      <c r="U160" s="11">
        <f>'OddsRatio_working_3-way'!S160-'OddsRatio_working_3-way'!R160^2/3</f>
        <v>-0.8024817691222248</v>
      </c>
      <c r="V160" s="11">
        <f>'OddsRatio_working_3-way'!S160*'OddsRatio_working_3-way'!R160/3-2*'OddsRatio_working_3-way'!R160^3/27-'OddsRatio_working_3-way'!T160</f>
        <v>0.26928918426920301</v>
      </c>
      <c r="W160" s="11">
        <f>'OddsRatio_working_3-way'!V160^2+4*'OddsRatio_working_3-way'!U160^3/27</f>
        <v>-4.0433047211786005E-3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0.13834736127367173</v>
      </c>
      <c r="Y160" s="11">
        <f>IF('OddsRatio_working_3-way'!W160&gt;=0,IF('OddsRatio_working_3-way'!V160+SQRT('OddsRatio_working_3-way'!W160)&gt;0,0,PI()),ACOS('OddsRatio_working_3-way'!V160/(2*'OddsRatio_working_3-way'!X160)))</f>
        <v>0.23188160392028223</v>
      </c>
      <c r="Z160" s="11">
        <f>'OddsRatio_working_3-way'!X160^(1/3)*COS('OddsRatio_working_3-way'!Y160/3)</f>
        <v>0.51565395649878687</v>
      </c>
      <c r="AA160" s="11">
        <f>'OddsRatio_working_3-way'!X160^(1/3)*COS(('OddsRatio_working_3-way'!Y160+2*PI())/3)</f>
        <v>-0.29241296010500506</v>
      </c>
      <c r="AB160" s="11">
        <f>'OddsRatio_working_3-way'!X160^(1/3)*COS(('OddsRatio_working_3-way'!Y160+4*PI())/3)</f>
        <v>-0.22324099639378192</v>
      </c>
      <c r="AC160" s="11">
        <f>'OddsRatio_working_3-way'!X160^(1/3)*SIN('OddsRatio_working_3-way'!Y160/3)</f>
        <v>3.9936451869049878E-2</v>
      </c>
      <c r="AD160" s="11">
        <f>'OddsRatio_working_3-way'!X160^(1/3)*SIN(('OddsRatio_working_3-way'!Y160+2*PI())/3)</f>
        <v>0.42660119995538037</v>
      </c>
      <c r="AE160" s="11">
        <f>'OddsRatio_working_3-way'!X160^(1/3)*SIN(('OddsRatio_working_3-way'!Y160+4*PI())/3)</f>
        <v>-0.46653765182443008</v>
      </c>
      <c r="AF160" s="11">
        <f>-'OddsRatio_working_3-way'!U160/(3*'OddsRatio_working_3-way'!X160^(1/3))*COS(('OddsRatio_working_3-way'!Y160)/3)</f>
        <v>0.51565395649878676</v>
      </c>
      <c r="AG160" s="11">
        <f>-'OddsRatio_working_3-way'!U160/(3*'OddsRatio_working_3-way'!X160^(1/3))*COS(('OddsRatio_working_3-way'!Y160+2*PI())/3)</f>
        <v>-0.29241296010500495</v>
      </c>
      <c r="AH160" s="11">
        <f>-'OddsRatio_working_3-way'!U160/(3*'OddsRatio_working_3-way'!X160^(1/3))*COS(('OddsRatio_working_3-way'!Y160+4*PI())/3)</f>
        <v>-0.22324099639378187</v>
      </c>
      <c r="AI160" s="11">
        <f>'OddsRatio_working_3-way'!U160/(3*'OddsRatio_working_3-way'!X160^(1/3))*SIN(('OddsRatio_working_3-way'!Y160)/3)</f>
        <v>-3.9936451869049872E-2</v>
      </c>
      <c r="AJ160" s="11">
        <f>'OddsRatio_working_3-way'!U160/(3*'OddsRatio_working_3-way'!X160^(1/3))*SIN(('OddsRatio_working_3-way'!Y160+2*PI())/3)</f>
        <v>-0.42660119995538026</v>
      </c>
      <c r="AK160" s="11">
        <f>'OddsRatio_working_3-way'!U160/(3*'OddsRatio_working_3-way'!X160^(1/3))*SIN(('OddsRatio_working_3-way'!Y160+4*PI())/3)</f>
        <v>0.46653765182442997</v>
      </c>
      <c r="AL160" s="11">
        <f>'OddsRatio_working_3-way'!Z160+'OddsRatio_working_3-way'!AF160</f>
        <v>1.0313079129975735</v>
      </c>
      <c r="AM160" s="11">
        <f>'OddsRatio_working_3-way'!AA160+'OddsRatio_working_3-way'!AG160</f>
        <v>-0.58482592021001001</v>
      </c>
      <c r="AN160" s="11">
        <f>'OddsRatio_working_3-way'!AB160+'OddsRatio_working_3-way'!AH160</f>
        <v>-0.44648199278756379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1.0313079129975735</v>
      </c>
      <c r="AS160" s="11">
        <f>IF(('OddsRatio_working_3-way'!X160=0),IF(Q160&gt;0,-Q160^(1/3),(-Q160)^(1/3)),'OddsRatio_working_3-way'!AM160-'OddsRatio_working_3-way'!R160/3)</f>
        <v>-0.58482592021001001</v>
      </c>
      <c r="AT160" s="11">
        <f>IF(('OddsRatio_working_3-way'!X160=0),IF(Q160&gt;0,-Q160^(1/3),(-Q160)^(1/3)),'OddsRatio_working_3-way'!AN160-'OddsRatio_working_3-way'!R160/3)</f>
        <v>-0.44648199278756379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1.2</v>
      </c>
      <c r="B161" s="4">
        <f>IF('True_Odds_Calculator_3-way'!B162="","",'True_Odds_Calculator_3-way'!B162)</f>
        <v>7.31</v>
      </c>
      <c r="C161" s="4">
        <f>IF('True_Odds_Calculator_3-way'!C162="","",'True_Odds_Calculator_3-way'!C162)</f>
        <v>16.39</v>
      </c>
      <c r="D161" s="9">
        <f t="shared" si="39"/>
        <v>0.81901591052685119</v>
      </c>
      <c r="E161" s="9">
        <f t="shared" si="40"/>
        <v>0.12544155163445608</v>
      </c>
      <c r="F161" s="9">
        <f t="shared" si="41"/>
        <v>5.5542537838692924E-2</v>
      </c>
      <c r="G161" s="9">
        <f t="shared" si="42"/>
        <v>1.1048875067440804</v>
      </c>
      <c r="H161" s="9">
        <f t="shared" si="43"/>
        <v>1.2209775013488158</v>
      </c>
      <c r="I161" s="9">
        <f t="shared" si="44"/>
        <v>7.9718401675551469</v>
      </c>
      <c r="J161" s="9">
        <f t="shared" si="45"/>
        <v>18.004218728791397</v>
      </c>
      <c r="K161" s="11">
        <f t="shared" si="46"/>
        <v>0.83333333333333337</v>
      </c>
      <c r="L161" s="11">
        <f t="shared" si="47"/>
        <v>0.13679890560875513</v>
      </c>
      <c r="M161" s="11">
        <f t="shared" si="48"/>
        <v>6.1012812690665039E-2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-0.13508912795079575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0.15232336957655773</v>
      </c>
      <c r="Q161" s="11">
        <f>2*'OddsRatio_working_3-way'!K161*'OddsRatio_working_3-way'!L161*'OddsRatio_working_3-way'!M161</f>
        <v>1.3910810006991573E-2</v>
      </c>
      <c r="R161" s="11">
        <f t="shared" si="49"/>
        <v>0</v>
      </c>
      <c r="S161" s="11">
        <f t="shared" si="50"/>
        <v>-1.1275768219633433</v>
      </c>
      <c r="T161" s="11">
        <f t="shared" si="51"/>
        <v>-0.10297505223409528</v>
      </c>
      <c r="U161" s="11">
        <f>'OddsRatio_working_3-way'!S161-'OddsRatio_working_3-way'!R161^2/3</f>
        <v>-1.1275768219633433</v>
      </c>
      <c r="V161" s="11">
        <f>'OddsRatio_working_3-way'!S161*'OddsRatio_working_3-way'!R161/3-2*'OddsRatio_working_3-way'!R161^3/27-'OddsRatio_working_3-way'!T161</f>
        <v>0.10297505223409528</v>
      </c>
      <c r="W161" s="11">
        <f>'OddsRatio_working_3-way'!V161^2+4*'OddsRatio_working_3-way'!U161^3/27</f>
        <v>-0.20178642351231504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0.23042910238017339</v>
      </c>
      <c r="Y161" s="11">
        <f>IF('OddsRatio_working_3-way'!W161&gt;=0,IF('OddsRatio_working_3-way'!V161+SQRT('OddsRatio_working_3-way'!W161)&gt;0,0,PI()),ACOS('OddsRatio_working_3-way'!V161/(2*'OddsRatio_working_3-way'!X161)))</f>
        <v>1.3454520561007046</v>
      </c>
      <c r="Z161" s="11">
        <f>'OddsRatio_working_3-way'!X161^(1/3)*COS('OddsRatio_working_3-way'!Y161/3)</f>
        <v>0.55244375337204021</v>
      </c>
      <c r="AA161" s="11">
        <f>'OddsRatio_working_3-way'!X161^(1/3)*COS(('OddsRatio_working_3-way'!Y161+2*PI())/3)</f>
        <v>-0.50643618990523565</v>
      </c>
      <c r="AB161" s="11">
        <f>'OddsRatio_working_3-way'!X161^(1/3)*COS(('OddsRatio_working_3-way'!Y161+4*PI())/3)</f>
        <v>-4.6007563466804798E-2</v>
      </c>
      <c r="AC161" s="11">
        <f>'OddsRatio_working_3-way'!X161^(1/3)*SIN('OddsRatio_working_3-way'!Y161/3)</f>
        <v>0.2658285914168379</v>
      </c>
      <c r="AD161" s="11">
        <f>'OddsRatio_working_3-way'!X161^(1/3)*SIN(('OddsRatio_working_3-way'!Y161+2*PI())/3)</f>
        <v>0.34551602887379318</v>
      </c>
      <c r="AE161" s="11">
        <f>'OddsRatio_working_3-way'!X161^(1/3)*SIN(('OddsRatio_working_3-way'!Y161+4*PI())/3)</f>
        <v>-0.61134462029063086</v>
      </c>
      <c r="AF161" s="11">
        <f>-'OddsRatio_working_3-way'!U161/(3*'OddsRatio_working_3-way'!X161^(1/3))*COS(('OddsRatio_working_3-way'!Y161)/3)</f>
        <v>0.55244375337204021</v>
      </c>
      <c r="AG161" s="11">
        <f>-'OddsRatio_working_3-way'!U161/(3*'OddsRatio_working_3-way'!X161^(1/3))*COS(('OddsRatio_working_3-way'!Y161+2*PI())/3)</f>
        <v>-0.50643618990523565</v>
      </c>
      <c r="AH161" s="11">
        <f>-'OddsRatio_working_3-way'!U161/(3*'OddsRatio_working_3-way'!X161^(1/3))*COS(('OddsRatio_working_3-way'!Y161+4*PI())/3)</f>
        <v>-4.6007563466804798E-2</v>
      </c>
      <c r="AI161" s="11">
        <f>'OddsRatio_working_3-way'!U161/(3*'OddsRatio_working_3-way'!X161^(1/3))*SIN(('OddsRatio_working_3-way'!Y161)/3)</f>
        <v>-0.2658285914168379</v>
      </c>
      <c r="AJ161" s="11">
        <f>'OddsRatio_working_3-way'!U161/(3*'OddsRatio_working_3-way'!X161^(1/3))*SIN(('OddsRatio_working_3-way'!Y161+2*PI())/3)</f>
        <v>-0.34551602887379318</v>
      </c>
      <c r="AK161" s="11">
        <f>'OddsRatio_working_3-way'!U161/(3*'OddsRatio_working_3-way'!X161^(1/3))*SIN(('OddsRatio_working_3-way'!Y161+4*PI())/3)</f>
        <v>0.61134462029063086</v>
      </c>
      <c r="AL161" s="11">
        <f>'OddsRatio_working_3-way'!Z161+'OddsRatio_working_3-way'!AF161</f>
        <v>1.1048875067440804</v>
      </c>
      <c r="AM161" s="11">
        <f>'OddsRatio_working_3-way'!AA161+'OddsRatio_working_3-way'!AG161</f>
        <v>-1.0128723798104713</v>
      </c>
      <c r="AN161" s="11">
        <f>'OddsRatio_working_3-way'!AB161+'OddsRatio_working_3-way'!AH161</f>
        <v>-9.2015126933609595E-2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1.1048875067440804</v>
      </c>
      <c r="AS161" s="11">
        <f>IF(('OddsRatio_working_3-way'!X161=0),IF(Q161&gt;0,-Q161^(1/3),(-Q161)^(1/3)),'OddsRatio_working_3-way'!AM161-'OddsRatio_working_3-way'!R161/3)</f>
        <v>-1.0128723798104713</v>
      </c>
      <c r="AT161" s="11">
        <f>IF(('OddsRatio_working_3-way'!X161=0),IF(Q161&gt;0,-Q161^(1/3),(-Q161)^(1/3)),'OddsRatio_working_3-way'!AN161-'OddsRatio_working_3-way'!R161/3)</f>
        <v>-9.2015126933609595E-2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2.68</v>
      </c>
      <c r="B162" s="4">
        <f>IF('True_Odds_Calculator_3-way'!B163="","",'True_Odds_Calculator_3-way'!B163)</f>
        <v>3.47</v>
      </c>
      <c r="C162" s="4">
        <f>IF('True_Odds_Calculator_3-way'!C163="","",'True_Odds_Calculator_3-way'!C163)</f>
        <v>2.77</v>
      </c>
      <c r="D162" s="9">
        <f t="shared" si="39"/>
        <v>0.36532770400485975</v>
      </c>
      <c r="E162" s="9">
        <f t="shared" si="40"/>
        <v>0.2813574048391681</v>
      </c>
      <c r="F162" s="9">
        <f t="shared" si="41"/>
        <v>0.35331489115597225</v>
      </c>
      <c r="G162" s="9">
        <f t="shared" si="42"/>
        <v>1.0340883662179379</v>
      </c>
      <c r="H162" s="9">
        <f t="shared" si="43"/>
        <v>2.7372684552461357</v>
      </c>
      <c r="I162" s="9">
        <f t="shared" si="44"/>
        <v>3.5541982645583059</v>
      </c>
      <c r="J162" s="9">
        <f t="shared" si="45"/>
        <v>2.8303364082057501</v>
      </c>
      <c r="K162" s="11">
        <f t="shared" si="46"/>
        <v>0.37313432835820892</v>
      </c>
      <c r="L162" s="11">
        <f t="shared" si="47"/>
        <v>0.28818443804034583</v>
      </c>
      <c r="M162" s="11">
        <f t="shared" si="48"/>
        <v>0.36101083032490977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-0.2851251084437777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0.22981462810480724</v>
      </c>
      <c r="Q162" s="11">
        <f>2*'OddsRatio_working_3-way'!K162*'OddsRatio_working_3-way'!L162*'OddsRatio_working_3-way'!M162</f>
        <v>7.7640077062434892E-2</v>
      </c>
      <c r="R162" s="11">
        <f t="shared" si="49"/>
        <v>0</v>
      </c>
      <c r="S162" s="11">
        <f t="shared" si="50"/>
        <v>-0.80601329486253637</v>
      </c>
      <c r="T162" s="11">
        <f t="shared" si="51"/>
        <v>-0.27230178880491096</v>
      </c>
      <c r="U162" s="11">
        <f>'OddsRatio_working_3-way'!S162-'OddsRatio_working_3-way'!R162^2/3</f>
        <v>-0.80601329486253637</v>
      </c>
      <c r="V162" s="11">
        <f>'OddsRatio_working_3-way'!S162*'OddsRatio_working_3-way'!R162/3-2*'OddsRatio_working_3-way'!R162^3/27-'OddsRatio_working_3-way'!T162</f>
        <v>0.27230178880491096</v>
      </c>
      <c r="W162" s="11">
        <f>'OddsRatio_working_3-way'!V162^2+4*'OddsRatio_working_3-way'!U162^3/27</f>
        <v>-3.4269249827342668E-3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0.13926161456866765</v>
      </c>
      <c r="Y162" s="11">
        <f>IF('OddsRatio_working_3-way'!W162&gt;=0,IF('OddsRatio_working_3-way'!V162+SQRT('OddsRatio_working_3-way'!W162)&gt;0,0,PI()),ACOS('OddsRatio_working_3-way'!V162/(2*'OddsRatio_working_3-way'!X162)))</f>
        <v>0.21175881596057167</v>
      </c>
      <c r="Z162" s="11">
        <f>'OddsRatio_working_3-way'!X162^(1/3)*COS('OddsRatio_working_3-way'!Y162/3)</f>
        <v>0.51704418310896894</v>
      </c>
      <c r="AA162" s="11">
        <f>'OddsRatio_working_3-way'!X162^(1/3)*COS(('OddsRatio_working_3-way'!Y162+2*PI())/3)</f>
        <v>-0.29018134376483112</v>
      </c>
      <c r="AB162" s="11">
        <f>'OddsRatio_working_3-way'!X162^(1/3)*COS(('OddsRatio_working_3-way'!Y162+4*PI())/3)</f>
        <v>-0.22686283934413795</v>
      </c>
      <c r="AC162" s="11">
        <f>'OddsRatio_working_3-way'!X162^(1/3)*SIN('OddsRatio_working_3-way'!Y162/3)</f>
        <v>3.6556955571971757E-2</v>
      </c>
      <c r="AD162" s="11">
        <f>'OddsRatio_working_3-way'!X162^(1/3)*SIN(('OddsRatio_working_3-way'!Y162+2*PI())/3)</f>
        <v>0.42949491966535419</v>
      </c>
      <c r="AE162" s="11">
        <f>'OddsRatio_working_3-way'!X162^(1/3)*SIN(('OddsRatio_working_3-way'!Y162+4*PI())/3)</f>
        <v>-0.46605187523732589</v>
      </c>
      <c r="AF162" s="11">
        <f>-'OddsRatio_working_3-way'!U162/(3*'OddsRatio_working_3-way'!X162^(1/3))*COS(('OddsRatio_working_3-way'!Y162)/3)</f>
        <v>0.51704418310896882</v>
      </c>
      <c r="AG162" s="11">
        <f>-'OddsRatio_working_3-way'!U162/(3*'OddsRatio_working_3-way'!X162^(1/3))*COS(('OddsRatio_working_3-way'!Y162+2*PI())/3)</f>
        <v>-0.29018134376483107</v>
      </c>
      <c r="AH162" s="11">
        <f>-'OddsRatio_working_3-way'!U162/(3*'OddsRatio_working_3-way'!X162^(1/3))*COS(('OddsRatio_working_3-way'!Y162+4*PI())/3)</f>
        <v>-0.2268628393441379</v>
      </c>
      <c r="AI162" s="11">
        <f>'OddsRatio_working_3-way'!U162/(3*'OddsRatio_working_3-way'!X162^(1/3))*SIN(('OddsRatio_working_3-way'!Y162)/3)</f>
        <v>-3.655695557197175E-2</v>
      </c>
      <c r="AJ162" s="11">
        <f>'OddsRatio_working_3-way'!U162/(3*'OddsRatio_working_3-way'!X162^(1/3))*SIN(('OddsRatio_working_3-way'!Y162+2*PI())/3)</f>
        <v>-0.42949491966535414</v>
      </c>
      <c r="AK162" s="11">
        <f>'OddsRatio_working_3-way'!U162/(3*'OddsRatio_working_3-way'!X162^(1/3))*SIN(('OddsRatio_working_3-way'!Y162+4*PI())/3)</f>
        <v>0.46605187523732583</v>
      </c>
      <c r="AL162" s="11">
        <f>'OddsRatio_working_3-way'!Z162+'OddsRatio_working_3-way'!AF162</f>
        <v>1.0340883662179379</v>
      </c>
      <c r="AM162" s="11">
        <f>'OddsRatio_working_3-way'!AA162+'OddsRatio_working_3-way'!AG162</f>
        <v>-0.58036268752966214</v>
      </c>
      <c r="AN162" s="11">
        <f>'OddsRatio_working_3-way'!AB162+'OddsRatio_working_3-way'!AH162</f>
        <v>-0.45372567868827585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1.0340883662179379</v>
      </c>
      <c r="AS162" s="11">
        <f>IF(('OddsRatio_working_3-way'!X162=0),IF(Q162&gt;0,-Q162^(1/3),(-Q162)^(1/3)),'OddsRatio_working_3-way'!AM162-'OddsRatio_working_3-way'!R162/3)</f>
        <v>-0.58036268752966214</v>
      </c>
      <c r="AT162" s="11">
        <f>IF(('OddsRatio_working_3-way'!X162=0),IF(Q162&gt;0,-Q162^(1/3),(-Q162)^(1/3)),'OddsRatio_working_3-way'!AN162-'OddsRatio_working_3-way'!R162/3)</f>
        <v>-0.45372567868827585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4.53</v>
      </c>
      <c r="B163" s="4">
        <f>IF('True_Odds_Calculator_3-way'!B164="","",'True_Odds_Calculator_3-way'!B164)</f>
        <v>3.71</v>
      </c>
      <c r="C163" s="4">
        <f>IF('True_Odds_Calculator_3-way'!C164="","",'True_Odds_Calculator_3-way'!C164)</f>
        <v>1.88</v>
      </c>
      <c r="D163" s="9">
        <f t="shared" si="39"/>
        <v>0.21459940737033945</v>
      </c>
      <c r="E163" s="9">
        <f t="shared" si="40"/>
        <v>0.26248904548467872</v>
      </c>
      <c r="F163" s="9">
        <f t="shared" si="41"/>
        <v>0.52291154714498189</v>
      </c>
      <c r="G163" s="9">
        <f t="shared" si="42"/>
        <v>1.0367833185430015</v>
      </c>
      <c r="H163" s="9">
        <f t="shared" si="43"/>
        <v>4.6598451144567958</v>
      </c>
      <c r="I163" s="9">
        <f t="shared" si="44"/>
        <v>3.8096827932515347</v>
      </c>
      <c r="J163" s="9">
        <f t="shared" si="45"/>
        <v>1.9123693203178416</v>
      </c>
      <c r="K163" s="11">
        <f t="shared" si="46"/>
        <v>0.22075055187637968</v>
      </c>
      <c r="L163" s="11">
        <f t="shared" si="47"/>
        <v>0.26954177897574122</v>
      </c>
      <c r="M163" s="11">
        <f t="shared" si="48"/>
        <v>0.53191489361702127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-0.26643833283896456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0.22534609298615349</v>
      </c>
      <c r="Q163" s="11">
        <f>2*'OddsRatio_working_3-way'!K163*'OddsRatio_working_3-way'!L163*'OddsRatio_working_3-way'!M163</f>
        <v>6.3299464321953214E-2</v>
      </c>
      <c r="R163" s="11">
        <f t="shared" si="49"/>
        <v>0</v>
      </c>
      <c r="S163" s="11">
        <f t="shared" si="50"/>
        <v>-0.84577204257749483</v>
      </c>
      <c r="T163" s="11">
        <f t="shared" si="51"/>
        <v>-0.23757641645435243</v>
      </c>
      <c r="U163" s="11">
        <f>'OddsRatio_working_3-way'!S163-'OddsRatio_working_3-way'!R163^2/3</f>
        <v>-0.84577204257749483</v>
      </c>
      <c r="V163" s="11">
        <f>'OddsRatio_working_3-way'!S163*'OddsRatio_working_3-way'!R163/3-2*'OddsRatio_working_3-way'!R163^3/27-'OddsRatio_working_3-way'!T163</f>
        <v>0.23757641645435243</v>
      </c>
      <c r="W163" s="11">
        <f>'OddsRatio_working_3-way'!V163^2+4*'OddsRatio_working_3-way'!U163^3/27</f>
        <v>-3.3188025537368493E-2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0.14969183277041234</v>
      </c>
      <c r="Y163" s="11">
        <f>IF('OddsRatio_working_3-way'!W163&gt;=0,IF('OddsRatio_working_3-way'!V163+SQRT('OddsRatio_working_3-way'!W163)&gt;0,0,PI()),ACOS('OddsRatio_working_3-way'!V163/(2*'OddsRatio_working_3-way'!X163)))</f>
        <v>0.65417256040571681</v>
      </c>
      <c r="Z163" s="11">
        <f>'OddsRatio_working_3-way'!X163^(1/3)*COS('OddsRatio_working_3-way'!Y163/3)</f>
        <v>0.51839165927150088</v>
      </c>
      <c r="AA163" s="11">
        <f>'OddsRatio_working_3-way'!X163^(1/3)*COS(('OddsRatio_working_3-way'!Y163+2*PI())/3)</f>
        <v>-0.35867234114816127</v>
      </c>
      <c r="AB163" s="11">
        <f>'OddsRatio_working_3-way'!X163^(1/3)*COS(('OddsRatio_working_3-way'!Y163+4*PI())/3)</f>
        <v>-0.15971931812333937</v>
      </c>
      <c r="AC163" s="11">
        <f>'OddsRatio_working_3-way'!X163^(1/3)*SIN('OddsRatio_working_3-way'!Y163/3)</f>
        <v>0.11486558139947071</v>
      </c>
      <c r="AD163" s="11">
        <f>'OddsRatio_working_3-way'!X163^(1/3)*SIN(('OddsRatio_working_3-way'!Y163+2*PI())/3)</f>
        <v>0.3915075553393515</v>
      </c>
      <c r="AE163" s="11">
        <f>'OddsRatio_working_3-way'!X163^(1/3)*SIN(('OddsRatio_working_3-way'!Y163+4*PI())/3)</f>
        <v>-0.50637313673882212</v>
      </c>
      <c r="AF163" s="11">
        <f>-'OddsRatio_working_3-way'!U163/(3*'OddsRatio_working_3-way'!X163^(1/3))*COS(('OddsRatio_working_3-way'!Y163)/3)</f>
        <v>0.51839165927150077</v>
      </c>
      <c r="AG163" s="11">
        <f>-'OddsRatio_working_3-way'!U163/(3*'OddsRatio_working_3-way'!X163^(1/3))*COS(('OddsRatio_working_3-way'!Y163+2*PI())/3)</f>
        <v>-0.35867234114816121</v>
      </c>
      <c r="AH163" s="11">
        <f>-'OddsRatio_working_3-way'!U163/(3*'OddsRatio_working_3-way'!X163^(1/3))*COS(('OddsRatio_working_3-way'!Y163+4*PI())/3)</f>
        <v>-0.15971931812333931</v>
      </c>
      <c r="AI163" s="11">
        <f>'OddsRatio_working_3-way'!U163/(3*'OddsRatio_working_3-way'!X163^(1/3))*SIN(('OddsRatio_working_3-way'!Y163)/3)</f>
        <v>-0.11486558139947069</v>
      </c>
      <c r="AJ163" s="11">
        <f>'OddsRatio_working_3-way'!U163/(3*'OddsRatio_working_3-way'!X163^(1/3))*SIN(('OddsRatio_working_3-way'!Y163+2*PI())/3)</f>
        <v>-0.39150755533935144</v>
      </c>
      <c r="AK163" s="11">
        <f>'OddsRatio_working_3-way'!U163/(3*'OddsRatio_working_3-way'!X163^(1/3))*SIN(('OddsRatio_working_3-way'!Y163+4*PI())/3)</f>
        <v>0.50637313673882201</v>
      </c>
      <c r="AL163" s="11">
        <f>'OddsRatio_working_3-way'!Z163+'OddsRatio_working_3-way'!AF163</f>
        <v>1.0367833185430015</v>
      </c>
      <c r="AM163" s="11">
        <f>'OddsRatio_working_3-way'!AA163+'OddsRatio_working_3-way'!AG163</f>
        <v>-0.71734468229632253</v>
      </c>
      <c r="AN163" s="11">
        <f>'OddsRatio_working_3-way'!AB163+'OddsRatio_working_3-way'!AH163</f>
        <v>-0.31943863624667868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1.0367833185430015</v>
      </c>
      <c r="AS163" s="11">
        <f>IF(('OddsRatio_working_3-way'!X163=0),IF(Q163&gt;0,-Q163^(1/3),(-Q163)^(1/3)),'OddsRatio_working_3-way'!AM163-'OddsRatio_working_3-way'!R163/3)</f>
        <v>-0.71734468229632253</v>
      </c>
      <c r="AT163" s="11">
        <f>IF(('OddsRatio_working_3-way'!X163=0),IF(Q163&gt;0,-Q163^(1/3),(-Q163)^(1/3)),'OddsRatio_working_3-way'!AN163-'OddsRatio_working_3-way'!R163/3)</f>
        <v>-0.31943863624667868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1.75</v>
      </c>
      <c r="B164" s="4">
        <f>IF('True_Odds_Calculator_3-way'!B165="","",'True_Odds_Calculator_3-way'!B165)</f>
        <v>3.48</v>
      </c>
      <c r="C164" s="4">
        <f>IF('True_Odds_Calculator_3-way'!C165="","",'True_Odds_Calculator_3-way'!C165)</f>
        <v>5.8</v>
      </c>
      <c r="D164" s="9">
        <f t="shared" si="39"/>
        <v>0.55839801914516562</v>
      </c>
      <c r="E164" s="9">
        <f t="shared" si="40"/>
        <v>0.27662246917185934</v>
      </c>
      <c r="F164" s="9">
        <f t="shared" si="41"/>
        <v>0.16497951168297487</v>
      </c>
      <c r="G164" s="9">
        <f t="shared" si="42"/>
        <v>1.0544497311096461</v>
      </c>
      <c r="H164" s="9">
        <f t="shared" si="43"/>
        <v>1.7908372983322349</v>
      </c>
      <c r="I164" s="9">
        <f t="shared" si="44"/>
        <v>3.6150353331519227</v>
      </c>
      <c r="J164" s="9">
        <f t="shared" si="45"/>
        <v>6.0613587093263011</v>
      </c>
      <c r="K164" s="11">
        <f t="shared" si="46"/>
        <v>0.5714285714285714</v>
      </c>
      <c r="L164" s="11">
        <f t="shared" si="47"/>
        <v>0.28735632183908044</v>
      </c>
      <c r="M164" s="11">
        <f t="shared" si="48"/>
        <v>0.17241379310344829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-0.25276031934771515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0.22733707038106565</v>
      </c>
      <c r="Q164" s="11">
        <f>2*'OddsRatio_working_3-way'!K164*'OddsRatio_working_3-way'!L164*'OddsRatio_working_3-way'!M164</f>
        <v>5.6621935337749847E-2</v>
      </c>
      <c r="R164" s="11">
        <f t="shared" si="49"/>
        <v>0</v>
      </c>
      <c r="S164" s="11">
        <f t="shared" si="50"/>
        <v>-0.89941756272401496</v>
      </c>
      <c r="T164" s="11">
        <f t="shared" si="51"/>
        <v>-0.22401433691756287</v>
      </c>
      <c r="U164" s="11">
        <f>'OddsRatio_working_3-way'!S164-'OddsRatio_working_3-way'!R164^2/3</f>
        <v>-0.89941756272401496</v>
      </c>
      <c r="V164" s="11">
        <f>'OddsRatio_working_3-way'!S164*'OddsRatio_working_3-way'!R164/3-2*'OddsRatio_working_3-way'!R164^3/27-'OddsRatio_working_3-way'!T164</f>
        <v>0.22401433691756287</v>
      </c>
      <c r="W164" s="11">
        <f>'OddsRatio_working_3-way'!V164^2+4*'OddsRatio_working_3-way'!U164^3/27</f>
        <v>-5.7608035100030784E-2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0.1641572860434819</v>
      </c>
      <c r="Y164" s="11">
        <f>IF('OddsRatio_working_3-way'!W164&gt;=0,IF('OddsRatio_working_3-way'!V164+SQRT('OddsRatio_working_3-way'!W164)&gt;0,0,PI()),ACOS('OddsRatio_working_3-way'!V164/(2*'OddsRatio_working_3-way'!X164)))</f>
        <v>0.81987012868646891</v>
      </c>
      <c r="Z164" s="11">
        <f>'OddsRatio_working_3-way'!X164^(1/3)*COS('OddsRatio_working_3-way'!Y164/3)</f>
        <v>0.52722486555482317</v>
      </c>
      <c r="AA164" s="11">
        <f>'OddsRatio_working_3-way'!X164^(1/3)*COS(('OddsRatio_working_3-way'!Y164+2*PI())/3)</f>
        <v>-0.39159620728233752</v>
      </c>
      <c r="AB164" s="11">
        <f>'OddsRatio_working_3-way'!X164^(1/3)*COS(('OddsRatio_working_3-way'!Y164+4*PI())/3)</f>
        <v>-0.1356286582724858</v>
      </c>
      <c r="AC164" s="11">
        <f>'OddsRatio_working_3-way'!X164^(1/3)*SIN('OddsRatio_working_3-way'!Y164/3)</f>
        <v>0.14778293332464659</v>
      </c>
      <c r="AD164" s="11">
        <f>'OddsRatio_working_3-way'!X164^(1/3)*SIN(('OddsRatio_working_3-way'!Y164+2*PI())/3)</f>
        <v>0.38269866041498879</v>
      </c>
      <c r="AE164" s="11">
        <f>'OddsRatio_working_3-way'!X164^(1/3)*SIN(('OddsRatio_working_3-way'!Y164+4*PI())/3)</f>
        <v>-0.53048159373963544</v>
      </c>
      <c r="AF164" s="11">
        <f>-'OddsRatio_working_3-way'!U164/(3*'OddsRatio_working_3-way'!X164^(1/3))*COS(('OddsRatio_working_3-way'!Y164)/3)</f>
        <v>0.52722486555482306</v>
      </c>
      <c r="AG164" s="11">
        <f>-'OddsRatio_working_3-way'!U164/(3*'OddsRatio_working_3-way'!X164^(1/3))*COS(('OddsRatio_working_3-way'!Y164+2*PI())/3)</f>
        <v>-0.39159620728233746</v>
      </c>
      <c r="AH164" s="11">
        <f>-'OddsRatio_working_3-way'!U164/(3*'OddsRatio_working_3-way'!X164^(1/3))*COS(('OddsRatio_working_3-way'!Y164+4*PI())/3)</f>
        <v>-0.13562865827248577</v>
      </c>
      <c r="AI164" s="11">
        <f>'OddsRatio_working_3-way'!U164/(3*'OddsRatio_working_3-way'!X164^(1/3))*SIN(('OddsRatio_working_3-way'!Y164)/3)</f>
        <v>-0.14778293332464656</v>
      </c>
      <c r="AJ164" s="11">
        <f>'OddsRatio_working_3-way'!U164/(3*'OddsRatio_working_3-way'!X164^(1/3))*SIN(('OddsRatio_working_3-way'!Y164+2*PI())/3)</f>
        <v>-0.38269866041498868</v>
      </c>
      <c r="AK164" s="11">
        <f>'OddsRatio_working_3-way'!U164/(3*'OddsRatio_working_3-way'!X164^(1/3))*SIN(('OddsRatio_working_3-way'!Y164+4*PI())/3)</f>
        <v>0.53048159373963533</v>
      </c>
      <c r="AL164" s="11">
        <f>'OddsRatio_working_3-way'!Z164+'OddsRatio_working_3-way'!AF164</f>
        <v>1.0544497311096461</v>
      </c>
      <c r="AM164" s="11">
        <f>'OddsRatio_working_3-way'!AA164+'OddsRatio_working_3-way'!AG164</f>
        <v>-0.78319241456467492</v>
      </c>
      <c r="AN164" s="11">
        <f>'OddsRatio_working_3-way'!AB164+'OddsRatio_working_3-way'!AH164</f>
        <v>-0.27125731654497154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1.0544497311096461</v>
      </c>
      <c r="AS164" s="11">
        <f>IF(('OddsRatio_working_3-way'!X164=0),IF(Q164&gt;0,-Q164^(1/3),(-Q164)^(1/3)),'OddsRatio_working_3-way'!AM164-'OddsRatio_working_3-way'!R164/3)</f>
        <v>-0.78319241456467492</v>
      </c>
      <c r="AT164" s="11">
        <f>IF(('OddsRatio_working_3-way'!X164=0),IF(Q164&gt;0,-Q164^(1/3),(-Q164)^(1/3)),'OddsRatio_working_3-way'!AN164-'OddsRatio_working_3-way'!R164/3)</f>
        <v>-0.27125731654497154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1.99</v>
      </c>
      <c r="B165" s="4">
        <f>IF('True_Odds_Calculator_3-way'!B166="","",'True_Odds_Calculator_3-way'!B166)</f>
        <v>3.25</v>
      </c>
      <c r="C165" s="4">
        <f>IF('True_Odds_Calculator_3-way'!C166="","",'True_Odds_Calculator_3-way'!C166)</f>
        <v>4.58</v>
      </c>
      <c r="D165" s="9">
        <f t="shared" si="39"/>
        <v>0.49117886626616702</v>
      </c>
      <c r="E165" s="9">
        <f t="shared" si="40"/>
        <v>0.29811950006806365</v>
      </c>
      <c r="F165" s="9">
        <f t="shared" si="41"/>
        <v>0.21070163366576938</v>
      </c>
      <c r="G165" s="9">
        <f t="shared" si="42"/>
        <v>1.0463820340078991</v>
      </c>
      <c r="H165" s="9">
        <f t="shared" si="43"/>
        <v>2.0359182136678204</v>
      </c>
      <c r="I165" s="9">
        <f t="shared" si="44"/>
        <v>3.3543595765177723</v>
      </c>
      <c r="J165" s="9">
        <f t="shared" si="45"/>
        <v>4.7460476817482791</v>
      </c>
      <c r="K165" s="11">
        <f t="shared" si="46"/>
        <v>0.50251256281407031</v>
      </c>
      <c r="L165" s="11">
        <f t="shared" si="47"/>
        <v>0.30769230769230771</v>
      </c>
      <c r="M165" s="11">
        <f t="shared" si="48"/>
        <v>0.2183406113537118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-0.26921473339151247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0.23024089206529791</v>
      </c>
      <c r="Q165" s="11">
        <f>2*'OddsRatio_working_3-way'!K165*'OddsRatio_working_3-way'!L165*'OddsRatio_working_3-way'!M165</f>
        <v>6.7519323186304381E-2</v>
      </c>
      <c r="R165" s="11">
        <f t="shared" si="49"/>
        <v>0</v>
      </c>
      <c r="S165" s="11">
        <f t="shared" si="50"/>
        <v>-0.85523139526863912</v>
      </c>
      <c r="T165" s="11">
        <f t="shared" si="51"/>
        <v>-0.25080099567995284</v>
      </c>
      <c r="U165" s="11">
        <f>'OddsRatio_working_3-way'!S165-'OddsRatio_working_3-way'!R165^2/3</f>
        <v>-0.85523139526863912</v>
      </c>
      <c r="V165" s="11">
        <f>'OddsRatio_working_3-way'!S165*'OddsRatio_working_3-way'!R165/3-2*'OddsRatio_working_3-way'!R165^3/27-'OddsRatio_working_3-way'!T165</f>
        <v>0.25080099567995284</v>
      </c>
      <c r="W165" s="11">
        <f>'OddsRatio_working_3-way'!V165^2+4*'OddsRatio_working_3-way'!U165^3/27</f>
        <v>-2.9770561237193377E-2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0.15221013490504592</v>
      </c>
      <c r="Y165" s="11">
        <f>IF('OddsRatio_working_3-way'!W165&gt;=0,IF('OddsRatio_working_3-way'!V165+SQRT('OddsRatio_working_3-way'!W165)&gt;0,0,PI()),ACOS('OddsRatio_working_3-way'!V165/(2*'OddsRatio_working_3-way'!X165)))</f>
        <v>0.60260078694644403</v>
      </c>
      <c r="Z165" s="11">
        <f>'OddsRatio_working_3-way'!X165^(1/3)*COS('OddsRatio_working_3-way'!Y165/3)</f>
        <v>0.52319101700394954</v>
      </c>
      <c r="AA165" s="11">
        <f>'OddsRatio_working_3-way'!X165^(1/3)*COS(('OddsRatio_working_3-way'!Y165+2*PI())/3)</f>
        <v>-0.35385177447854382</v>
      </c>
      <c r="AB165" s="11">
        <f>'OddsRatio_working_3-way'!X165^(1/3)*COS(('OddsRatio_working_3-way'!Y165+4*PI())/3)</f>
        <v>-0.16933924252540564</v>
      </c>
      <c r="AC165" s="11">
        <f>'OddsRatio_working_3-way'!X165^(1/3)*SIN('OddsRatio_working_3-way'!Y165/3)</f>
        <v>0.10652835999200379</v>
      </c>
      <c r="AD165" s="11">
        <f>'OddsRatio_working_3-way'!X165^(1/3)*SIN(('OddsRatio_working_3-way'!Y165+2*PI())/3)</f>
        <v>0.39983253176123473</v>
      </c>
      <c r="AE165" s="11">
        <f>'OddsRatio_working_3-way'!X165^(1/3)*SIN(('OddsRatio_working_3-way'!Y165+4*PI())/3)</f>
        <v>-0.50636089175323851</v>
      </c>
      <c r="AF165" s="11">
        <f>-'OddsRatio_working_3-way'!U165/(3*'OddsRatio_working_3-way'!X165^(1/3))*COS(('OddsRatio_working_3-way'!Y165)/3)</f>
        <v>0.52319101700394954</v>
      </c>
      <c r="AG165" s="11">
        <f>-'OddsRatio_working_3-way'!U165/(3*'OddsRatio_working_3-way'!X165^(1/3))*COS(('OddsRatio_working_3-way'!Y165+2*PI())/3)</f>
        <v>-0.35385177447854382</v>
      </c>
      <c r="AH165" s="11">
        <f>-'OddsRatio_working_3-way'!U165/(3*'OddsRatio_working_3-way'!X165^(1/3))*COS(('OddsRatio_working_3-way'!Y165+4*PI())/3)</f>
        <v>-0.16933924252540564</v>
      </c>
      <c r="AI165" s="11">
        <f>'OddsRatio_working_3-way'!U165/(3*'OddsRatio_working_3-way'!X165^(1/3))*SIN(('OddsRatio_working_3-way'!Y165)/3)</f>
        <v>-0.10652835999200379</v>
      </c>
      <c r="AJ165" s="11">
        <f>'OddsRatio_working_3-way'!U165/(3*'OddsRatio_working_3-way'!X165^(1/3))*SIN(('OddsRatio_working_3-way'!Y165+2*PI())/3)</f>
        <v>-0.39983253176123473</v>
      </c>
      <c r="AK165" s="11">
        <f>'OddsRatio_working_3-way'!U165/(3*'OddsRatio_working_3-way'!X165^(1/3))*SIN(('OddsRatio_working_3-way'!Y165+4*PI())/3)</f>
        <v>0.50636089175323851</v>
      </c>
      <c r="AL165" s="11">
        <f>'OddsRatio_working_3-way'!Z165+'OddsRatio_working_3-way'!AF165</f>
        <v>1.0463820340078991</v>
      </c>
      <c r="AM165" s="11">
        <f>'OddsRatio_working_3-way'!AA165+'OddsRatio_working_3-way'!AG165</f>
        <v>-0.70770354895708765</v>
      </c>
      <c r="AN165" s="11">
        <f>'OddsRatio_working_3-way'!AB165+'OddsRatio_working_3-way'!AH165</f>
        <v>-0.33867848505081127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1.0463820340078991</v>
      </c>
      <c r="AS165" s="11">
        <f>IF(('OddsRatio_working_3-way'!X165=0),IF(Q165&gt;0,-Q165^(1/3),(-Q165)^(1/3)),'OddsRatio_working_3-way'!AM165-'OddsRatio_working_3-way'!R165/3)</f>
        <v>-0.70770354895708765</v>
      </c>
      <c r="AT165" s="11">
        <f>IF(('OddsRatio_working_3-way'!X165=0),IF(Q165&gt;0,-Q165^(1/3),(-Q165)^(1/3)),'OddsRatio_working_3-way'!AN165-'OddsRatio_working_3-way'!R165/3)</f>
        <v>-0.33867848505081127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2.34</v>
      </c>
      <c r="B166" s="4">
        <f>IF('True_Odds_Calculator_3-way'!B167="","",'True_Odds_Calculator_3-way'!B167)</f>
        <v>3.41</v>
      </c>
      <c r="C166" s="4">
        <f>IF('True_Odds_Calculator_3-way'!C167="","",'True_Odds_Calculator_3-way'!C167)</f>
        <v>3.25</v>
      </c>
      <c r="D166" s="9">
        <f t="shared" si="39"/>
        <v>0.41690111283352704</v>
      </c>
      <c r="E166" s="9">
        <f t="shared" si="40"/>
        <v>0.28445592655273338</v>
      </c>
      <c r="F166" s="9">
        <f t="shared" si="41"/>
        <v>0.29864296061373968</v>
      </c>
      <c r="G166" s="9">
        <f t="shared" si="42"/>
        <v>1.043768917528223</v>
      </c>
      <c r="H166" s="9">
        <f t="shared" si="43"/>
        <v>2.3986503494878182</v>
      </c>
      <c r="I166" s="9">
        <f t="shared" si="44"/>
        <v>3.5154830912430177</v>
      </c>
      <c r="J166" s="9">
        <f t="shared" si="45"/>
        <v>3.348480064438502</v>
      </c>
      <c r="K166" s="11">
        <f t="shared" si="46"/>
        <v>0.42735042735042739</v>
      </c>
      <c r="L166" s="11">
        <f t="shared" si="47"/>
        <v>0.29325513196480935</v>
      </c>
      <c r="M166" s="11">
        <f t="shared" si="48"/>
        <v>0.30769230769230771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-0.28018879383643658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0.23136499563298574</v>
      </c>
      <c r="Q166" s="11">
        <f>2*'OddsRatio_working_3-way'!K166*'OddsRatio_working_3-way'!L166*'OddsRatio_working_3-way'!M166</f>
        <v>7.7121665210995241E-2</v>
      </c>
      <c r="R166" s="11">
        <f t="shared" si="49"/>
        <v>0</v>
      </c>
      <c r="S166" s="11">
        <f t="shared" si="50"/>
        <v>-0.82574678474845686</v>
      </c>
      <c r="T166" s="11">
        <f t="shared" si="51"/>
        <v>-0.2752489282494856</v>
      </c>
      <c r="U166" s="11">
        <f>'OddsRatio_working_3-way'!S166-'OddsRatio_working_3-way'!R166^2/3</f>
        <v>-0.82574678474845686</v>
      </c>
      <c r="V166" s="11">
        <f>'OddsRatio_working_3-way'!S166*'OddsRatio_working_3-way'!R166/3-2*'OddsRatio_working_3-way'!R166^3/27-'OddsRatio_working_3-way'!T166</f>
        <v>0.2752489282494856</v>
      </c>
      <c r="W166" s="11">
        <f>'OddsRatio_working_3-way'!V166^2+4*'OddsRatio_working_3-way'!U166^3/27</f>
        <v>-7.6516344310195439E-3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0.14440706954085561</v>
      </c>
      <c r="Y166" s="11">
        <f>IF('OddsRatio_working_3-way'!W166&gt;=0,IF('OddsRatio_working_3-way'!V166+SQRT('OddsRatio_working_3-way'!W166)&gt;0,0,PI()),ACOS('OddsRatio_working_3-way'!V166/(2*'OddsRatio_working_3-way'!X166)))</f>
        <v>0.30770441560295958</v>
      </c>
      <c r="Z166" s="11">
        <f>'OddsRatio_working_3-way'!X166^(1/3)*COS('OddsRatio_working_3-way'!Y166/3)</f>
        <v>0.52188445876411149</v>
      </c>
      <c r="AA166" s="11">
        <f>'OddsRatio_working_3-way'!X166^(1/3)*COS(('OddsRatio_working_3-way'!Y166+2*PI())/3)</f>
        <v>-0.30746270834005862</v>
      </c>
      <c r="AB166" s="11">
        <f>'OddsRatio_working_3-way'!X166^(1/3)*COS(('OddsRatio_working_3-way'!Y166+4*PI())/3)</f>
        <v>-0.21442175042405306</v>
      </c>
      <c r="AC166" s="11">
        <f>'OddsRatio_working_3-way'!X166^(1/3)*SIN('OddsRatio_working_3-way'!Y166/3)</f>
        <v>5.3717222098466653E-2</v>
      </c>
      <c r="AD166" s="11">
        <f>'OddsRatio_working_3-way'!X166^(1/3)*SIN(('OddsRatio_working_3-way'!Y166+2*PI())/3)</f>
        <v>0.42510658808077972</v>
      </c>
      <c r="AE166" s="11">
        <f>'OddsRatio_working_3-way'!X166^(1/3)*SIN(('OddsRatio_working_3-way'!Y166+4*PI())/3)</f>
        <v>-0.47882381017924613</v>
      </c>
      <c r="AF166" s="11">
        <f>-'OddsRatio_working_3-way'!U166/(3*'OddsRatio_working_3-way'!X166^(1/3))*COS(('OddsRatio_working_3-way'!Y166)/3)</f>
        <v>0.52188445876411149</v>
      </c>
      <c r="AG166" s="11">
        <f>-'OddsRatio_working_3-way'!U166/(3*'OddsRatio_working_3-way'!X166^(1/3))*COS(('OddsRatio_working_3-way'!Y166+2*PI())/3)</f>
        <v>-0.30746270834005862</v>
      </c>
      <c r="AH166" s="11">
        <f>-'OddsRatio_working_3-way'!U166/(3*'OddsRatio_working_3-way'!X166^(1/3))*COS(('OddsRatio_working_3-way'!Y166+4*PI())/3)</f>
        <v>-0.21442175042405306</v>
      </c>
      <c r="AI166" s="11">
        <f>'OddsRatio_working_3-way'!U166/(3*'OddsRatio_working_3-way'!X166^(1/3))*SIN(('OddsRatio_working_3-way'!Y166)/3)</f>
        <v>-5.3717222098466653E-2</v>
      </c>
      <c r="AJ166" s="11">
        <f>'OddsRatio_working_3-way'!U166/(3*'OddsRatio_working_3-way'!X166^(1/3))*SIN(('OddsRatio_working_3-way'!Y166+2*PI())/3)</f>
        <v>-0.42510658808077972</v>
      </c>
      <c r="AK166" s="11">
        <f>'OddsRatio_working_3-way'!U166/(3*'OddsRatio_working_3-way'!X166^(1/3))*SIN(('OddsRatio_working_3-way'!Y166+4*PI())/3)</f>
        <v>0.47882381017924613</v>
      </c>
      <c r="AL166" s="11">
        <f>'OddsRatio_working_3-way'!Z166+'OddsRatio_working_3-way'!AF166</f>
        <v>1.043768917528223</v>
      </c>
      <c r="AM166" s="11">
        <f>'OddsRatio_working_3-way'!AA166+'OddsRatio_working_3-way'!AG166</f>
        <v>-0.61492541668011724</v>
      </c>
      <c r="AN166" s="11">
        <f>'OddsRatio_working_3-way'!AB166+'OddsRatio_working_3-way'!AH166</f>
        <v>-0.42884350084810613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1.043768917528223</v>
      </c>
      <c r="AS166" s="11">
        <f>IF(('OddsRatio_working_3-way'!X166=0),IF(Q166&gt;0,-Q166^(1/3),(-Q166)^(1/3)),'OddsRatio_working_3-way'!AM166-'OddsRatio_working_3-way'!R166/3)</f>
        <v>-0.61492541668011724</v>
      </c>
      <c r="AT166" s="11">
        <f>IF(('OddsRatio_working_3-way'!X166=0),IF(Q166&gt;0,-Q166^(1/3),(-Q166)^(1/3)),'OddsRatio_working_3-way'!AN166-'OddsRatio_working_3-way'!R166/3)</f>
        <v>-0.42884350084810613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5.35</v>
      </c>
      <c r="B167" s="4">
        <f>IF('True_Odds_Calculator_3-way'!B168="","",'True_Odds_Calculator_3-way'!B168)</f>
        <v>3.4</v>
      </c>
      <c r="C167" s="4">
        <f>IF('True_Odds_Calculator_3-way'!C168="","",'True_Odds_Calculator_3-way'!C168)</f>
        <v>1.82</v>
      </c>
      <c r="D167" s="9">
        <f t="shared" si="39"/>
        <v>0.17935570071146065</v>
      </c>
      <c r="E167" s="9">
        <f t="shared" si="40"/>
        <v>0.28373456108605782</v>
      </c>
      <c r="F167" s="9">
        <f t="shared" si="41"/>
        <v>0.53690973820248145</v>
      </c>
      <c r="G167" s="9">
        <f t="shared" si="42"/>
        <v>1.0518420164905111</v>
      </c>
      <c r="H167" s="9">
        <f t="shared" si="43"/>
        <v>5.5755127717337229</v>
      </c>
      <c r="I167" s="9">
        <f t="shared" si="44"/>
        <v>3.5244208395772274</v>
      </c>
      <c r="J167" s="9">
        <f t="shared" si="45"/>
        <v>1.8625104535222197</v>
      </c>
      <c r="K167" s="11">
        <f t="shared" si="46"/>
        <v>0.18691588785046731</v>
      </c>
      <c r="L167" s="11">
        <f t="shared" si="47"/>
        <v>0.29411764705882354</v>
      </c>
      <c r="M167" s="11">
        <f t="shared" si="48"/>
        <v>0.54945054945054939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-0.25858912939726586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0.22866083888623745</v>
      </c>
      <c r="Q167" s="11">
        <f>2*'OddsRatio_working_3-way'!K167*'OddsRatio_working_3-way'!L167*'OddsRatio_working_3-way'!M167</f>
        <v>6.0412374870868549E-2</v>
      </c>
      <c r="R167" s="11">
        <f t="shared" si="49"/>
        <v>0</v>
      </c>
      <c r="S167" s="11">
        <f t="shared" si="50"/>
        <v>-0.88426315297635694</v>
      </c>
      <c r="T167" s="11">
        <f t="shared" si="51"/>
        <v>-0.23362302588543116</v>
      </c>
      <c r="U167" s="11">
        <f>'OddsRatio_working_3-way'!S167-'OddsRatio_working_3-way'!R167^2/3</f>
        <v>-0.88426315297635694</v>
      </c>
      <c r="V167" s="11">
        <f>'OddsRatio_working_3-way'!S167*'OddsRatio_working_3-way'!R167/3-2*'OddsRatio_working_3-way'!R167^3/27-'OddsRatio_working_3-way'!T167</f>
        <v>0.23362302588543116</v>
      </c>
      <c r="W167" s="11">
        <f>'OddsRatio_working_3-way'!V167^2+4*'OddsRatio_working_3-way'!U167^3/27</f>
        <v>-4.7853498825726849E-2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0.16002594871581896</v>
      </c>
      <c r="Y167" s="11">
        <f>IF('OddsRatio_working_3-way'!W167&gt;=0,IF('OddsRatio_working_3-way'!V167+SQRT('OddsRatio_working_3-way'!W167)&gt;0,0,PI()),ACOS('OddsRatio_working_3-way'!V167/(2*'OddsRatio_working_3-way'!X167)))</f>
        <v>0.75254230520581666</v>
      </c>
      <c r="Z167" s="11">
        <f>'OddsRatio_working_3-way'!X167^(1/3)*COS('OddsRatio_working_3-way'!Y167/3)</f>
        <v>0.52592100824525556</v>
      </c>
      <c r="AA167" s="11">
        <f>'OddsRatio_working_3-way'!X167^(1/3)*COS(('OddsRatio_working_3-way'!Y167+2*PI())/3)</f>
        <v>-0.37967000698683145</v>
      </c>
      <c r="AB167" s="11">
        <f>'OddsRatio_working_3-way'!X167^(1/3)*COS(('OddsRatio_working_3-way'!Y167+4*PI())/3)</f>
        <v>-0.14625100125842427</v>
      </c>
      <c r="AC167" s="11">
        <f>'OddsRatio_working_3-way'!X167^(1/3)*SIN('OddsRatio_working_3-way'!Y167/3)</f>
        <v>0.13476452579127096</v>
      </c>
      <c r="AD167" s="11">
        <f>'OddsRatio_working_3-way'!X167^(1/3)*SIN(('OddsRatio_working_3-way'!Y167+2*PI())/3)</f>
        <v>0.38807869062868117</v>
      </c>
      <c r="AE167" s="11">
        <f>'OddsRatio_working_3-way'!X167^(1/3)*SIN(('OddsRatio_working_3-way'!Y167+4*PI())/3)</f>
        <v>-0.52284321641995191</v>
      </c>
      <c r="AF167" s="11">
        <f>-'OddsRatio_working_3-way'!U167/(3*'OddsRatio_working_3-way'!X167^(1/3))*COS(('OddsRatio_working_3-way'!Y167)/3)</f>
        <v>0.52592100824525556</v>
      </c>
      <c r="AG167" s="11">
        <f>-'OddsRatio_working_3-way'!U167/(3*'OddsRatio_working_3-way'!X167^(1/3))*COS(('OddsRatio_working_3-way'!Y167+2*PI())/3)</f>
        <v>-0.37967000698683145</v>
      </c>
      <c r="AH167" s="11">
        <f>-'OddsRatio_working_3-way'!U167/(3*'OddsRatio_working_3-way'!X167^(1/3))*COS(('OddsRatio_working_3-way'!Y167+4*PI())/3)</f>
        <v>-0.14625100125842427</v>
      </c>
      <c r="AI167" s="11">
        <f>'OddsRatio_working_3-way'!U167/(3*'OddsRatio_working_3-way'!X167^(1/3))*SIN(('OddsRatio_working_3-way'!Y167)/3)</f>
        <v>-0.13476452579127096</v>
      </c>
      <c r="AJ167" s="11">
        <f>'OddsRatio_working_3-way'!U167/(3*'OddsRatio_working_3-way'!X167^(1/3))*SIN(('OddsRatio_working_3-way'!Y167+2*PI())/3)</f>
        <v>-0.38807869062868117</v>
      </c>
      <c r="AK167" s="11">
        <f>'OddsRatio_working_3-way'!U167/(3*'OddsRatio_working_3-way'!X167^(1/3))*SIN(('OddsRatio_working_3-way'!Y167+4*PI())/3)</f>
        <v>0.52284321641995191</v>
      </c>
      <c r="AL167" s="11">
        <f>'OddsRatio_working_3-way'!Z167+'OddsRatio_working_3-way'!AF167</f>
        <v>1.0518420164905111</v>
      </c>
      <c r="AM167" s="11">
        <f>'OddsRatio_working_3-way'!AA167+'OddsRatio_working_3-way'!AG167</f>
        <v>-0.75934001397366291</v>
      </c>
      <c r="AN167" s="11">
        <f>'OddsRatio_working_3-way'!AB167+'OddsRatio_working_3-way'!AH167</f>
        <v>-0.29250200251684855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1.0518420164905111</v>
      </c>
      <c r="AS167" s="11">
        <f>IF(('OddsRatio_working_3-way'!X167=0),IF(Q167&gt;0,-Q167^(1/3),(-Q167)^(1/3)),'OddsRatio_working_3-way'!AM167-'OddsRatio_working_3-way'!R167/3)</f>
        <v>-0.75934001397366291</v>
      </c>
      <c r="AT167" s="11">
        <f>IF(('OddsRatio_working_3-way'!X167=0),IF(Q167&gt;0,-Q167^(1/3),(-Q167)^(1/3)),'OddsRatio_working_3-way'!AN167-'OddsRatio_working_3-way'!R167/3)</f>
        <v>-0.29250200251684855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3.36</v>
      </c>
      <c r="B168" s="4">
        <f>IF('True_Odds_Calculator_3-way'!B169="","",'True_Odds_Calculator_3-way'!B169)</f>
        <v>3.2</v>
      </c>
      <c r="C168" s="4">
        <f>IF('True_Odds_Calculator_3-way'!C169="","",'True_Odds_Calculator_3-way'!C169)</f>
        <v>2.4</v>
      </c>
      <c r="D168" s="9">
        <f t="shared" si="39"/>
        <v>0.28923975163241855</v>
      </c>
      <c r="E168" s="9">
        <f t="shared" si="40"/>
        <v>0.30388300307230737</v>
      </c>
      <c r="F168" s="9">
        <f t="shared" si="41"/>
        <v>0.40687724529527397</v>
      </c>
      <c r="G168" s="9">
        <f t="shared" si="42"/>
        <v>1.041245524054615</v>
      </c>
      <c r="H168" s="9">
        <f t="shared" si="43"/>
        <v>3.4573394367688914</v>
      </c>
      <c r="I168" s="9">
        <f t="shared" si="44"/>
        <v>3.290740152920153</v>
      </c>
      <c r="J168" s="9">
        <f t="shared" si="45"/>
        <v>2.4577437336764612</v>
      </c>
      <c r="K168" s="11">
        <f t="shared" si="46"/>
        <v>0.29761904761904762</v>
      </c>
      <c r="L168" s="11">
        <f t="shared" si="47"/>
        <v>0.3125</v>
      </c>
      <c r="M168" s="11">
        <f t="shared" si="48"/>
        <v>0.41666666666666669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-0.28168402777777768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0.23096478174603174</v>
      </c>
      <c r="Q168" s="11">
        <f>2*'OddsRatio_working_3-way'!K168*'OddsRatio_working_3-way'!L168*'OddsRatio_working_3-way'!M168</f>
        <v>7.750496031746032E-2</v>
      </c>
      <c r="R168" s="11">
        <f t="shared" si="49"/>
        <v>0</v>
      </c>
      <c r="S168" s="11">
        <f t="shared" si="50"/>
        <v>-0.81994276909531172</v>
      </c>
      <c r="T168" s="11">
        <f t="shared" si="51"/>
        <v>-0.27514858023332611</v>
      </c>
      <c r="U168" s="11">
        <f>'OddsRatio_working_3-way'!S168-'OddsRatio_working_3-way'!R168^2/3</f>
        <v>-0.81994276909531172</v>
      </c>
      <c r="V168" s="11">
        <f>'OddsRatio_working_3-way'!S168*'OddsRatio_working_3-way'!R168/3-2*'OddsRatio_working_3-way'!R168^3/27-'OddsRatio_working_3-way'!T168</f>
        <v>0.27514858023332611</v>
      </c>
      <c r="W168" s="11">
        <f>'OddsRatio_working_3-way'!V168^2+4*'OddsRatio_working_3-way'!U168^3/27</f>
        <v>-5.9603049994814278E-3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0.14288723368787756</v>
      </c>
      <c r="Y168" s="11">
        <f>IF('OddsRatio_working_3-way'!W168&gt;=0,IF('OddsRatio_working_3-way'!V168+SQRT('OddsRatio_working_3-way'!W168)&gt;0,0,PI()),ACOS('OddsRatio_working_3-way'!V168/(2*'OddsRatio_working_3-way'!X168)))</f>
        <v>0.2735525976981199</v>
      </c>
      <c r="Z168" s="11">
        <f>'OddsRatio_working_3-way'!X168^(1/3)*COS('OddsRatio_working_3-way'!Y168/3)</f>
        <v>0.52062276202730751</v>
      </c>
      <c r="AA168" s="11">
        <f>'OddsRatio_working_3-way'!X168^(1/3)*COS(('OddsRatio_working_3-way'!Y168+2*PI())/3)</f>
        <v>-0.30153815651357735</v>
      </c>
      <c r="AB168" s="11">
        <f>'OddsRatio_working_3-way'!X168^(1/3)*COS(('OddsRatio_working_3-way'!Y168+4*PI())/3)</f>
        <v>-0.2190846055137303</v>
      </c>
      <c r="AC168" s="11">
        <f>'OddsRatio_working_3-way'!X168^(1/3)*SIN('OddsRatio_working_3-way'!Y168/3)</f>
        <v>4.7604579865402244E-2</v>
      </c>
      <c r="AD168" s="11">
        <f>'OddsRatio_working_3-way'!X168^(1/3)*SIN(('OddsRatio_working_3-way'!Y168+2*PI())/3)</f>
        <v>0.42707024777136754</v>
      </c>
      <c r="AE168" s="11">
        <f>'OddsRatio_working_3-way'!X168^(1/3)*SIN(('OddsRatio_working_3-way'!Y168+4*PI())/3)</f>
        <v>-0.47467482763676982</v>
      </c>
      <c r="AF168" s="11">
        <f>-'OddsRatio_working_3-way'!U168/(3*'OddsRatio_working_3-way'!X168^(1/3))*COS(('OddsRatio_working_3-way'!Y168)/3)</f>
        <v>0.52062276202730751</v>
      </c>
      <c r="AG168" s="11">
        <f>-'OddsRatio_working_3-way'!U168/(3*'OddsRatio_working_3-way'!X168^(1/3))*COS(('OddsRatio_working_3-way'!Y168+2*PI())/3)</f>
        <v>-0.30153815651357735</v>
      </c>
      <c r="AH168" s="11">
        <f>-'OddsRatio_working_3-way'!U168/(3*'OddsRatio_working_3-way'!X168^(1/3))*COS(('OddsRatio_working_3-way'!Y168+4*PI())/3)</f>
        <v>-0.2190846055137303</v>
      </c>
      <c r="AI168" s="11">
        <f>'OddsRatio_working_3-way'!U168/(3*'OddsRatio_working_3-way'!X168^(1/3))*SIN(('OddsRatio_working_3-way'!Y168)/3)</f>
        <v>-4.7604579865402244E-2</v>
      </c>
      <c r="AJ168" s="11">
        <f>'OddsRatio_working_3-way'!U168/(3*'OddsRatio_working_3-way'!X168^(1/3))*SIN(('OddsRatio_working_3-way'!Y168+2*PI())/3)</f>
        <v>-0.42707024777136754</v>
      </c>
      <c r="AK168" s="11">
        <f>'OddsRatio_working_3-way'!U168/(3*'OddsRatio_working_3-way'!X168^(1/3))*SIN(('OddsRatio_working_3-way'!Y168+4*PI())/3)</f>
        <v>0.47467482763676982</v>
      </c>
      <c r="AL168" s="11">
        <f>'OddsRatio_working_3-way'!Z168+'OddsRatio_working_3-way'!AF168</f>
        <v>1.041245524054615</v>
      </c>
      <c r="AM168" s="11">
        <f>'OddsRatio_working_3-way'!AA168+'OddsRatio_working_3-way'!AG168</f>
        <v>-0.6030763130271547</v>
      </c>
      <c r="AN168" s="11">
        <f>'OddsRatio_working_3-way'!AB168+'OddsRatio_working_3-way'!AH168</f>
        <v>-0.43816921102746059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1.041245524054615</v>
      </c>
      <c r="AS168" s="11">
        <f>IF(('OddsRatio_working_3-way'!X168=0),IF(Q168&gt;0,-Q168^(1/3),(-Q168)^(1/3)),'OddsRatio_working_3-way'!AM168-'OddsRatio_working_3-way'!R168/3)</f>
        <v>-0.6030763130271547</v>
      </c>
      <c r="AT168" s="11">
        <f>IF(('OddsRatio_working_3-way'!X168=0),IF(Q168&gt;0,-Q168^(1/3),(-Q168)^(1/3)),'OddsRatio_working_3-way'!AN168-'OddsRatio_working_3-way'!R168/3)</f>
        <v>-0.43816921102746059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1.73</v>
      </c>
      <c r="B169" s="4">
        <f>IF('True_Odds_Calculator_3-way'!B170="","",'True_Odds_Calculator_3-way'!B170)</f>
        <v>3.62</v>
      </c>
      <c r="C169" s="4">
        <f>IF('True_Odds_Calculator_3-way'!C170="","",'True_Odds_Calculator_3-way'!C170)</f>
        <v>5.68</v>
      </c>
      <c r="D169" s="9">
        <f t="shared" si="39"/>
        <v>0.5653402593110245</v>
      </c>
      <c r="E169" s="9">
        <f t="shared" si="40"/>
        <v>0.26599842170414323</v>
      </c>
      <c r="F169" s="9">
        <f t="shared" si="41"/>
        <v>0.16866131898483214</v>
      </c>
      <c r="G169" s="9">
        <f t="shared" si="42"/>
        <v>1.0532140467747755</v>
      </c>
      <c r="H169" s="9">
        <f t="shared" si="43"/>
        <v>1.768846254145586</v>
      </c>
      <c r="I169" s="9">
        <f t="shared" si="44"/>
        <v>3.7594208025499118</v>
      </c>
      <c r="J169" s="9">
        <f t="shared" si="45"/>
        <v>5.9290417389059487</v>
      </c>
      <c r="K169" s="11">
        <f t="shared" si="46"/>
        <v>0.5780346820809249</v>
      </c>
      <c r="L169" s="11">
        <f t="shared" si="47"/>
        <v>0.27624309392265195</v>
      </c>
      <c r="M169" s="11">
        <f t="shared" si="48"/>
        <v>0.17605633802816903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-0.25163265223506592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0.22574208705109658</v>
      </c>
      <c r="Q169" s="11">
        <f>2*'OddsRatio_working_3-way'!K169*'OddsRatio_working_3-way'!L169*'OddsRatio_working_3-way'!M169</f>
        <v>5.6224679215715216E-2</v>
      </c>
      <c r="R169" s="11">
        <f t="shared" si="49"/>
        <v>0</v>
      </c>
      <c r="S169" s="11">
        <f t="shared" si="50"/>
        <v>-0.89710967573563016</v>
      </c>
      <c r="T169" s="11">
        <f t="shared" si="51"/>
        <v>-0.22343952073116569</v>
      </c>
      <c r="U169" s="11">
        <f>'OddsRatio_working_3-way'!S169-'OddsRatio_working_3-way'!R169^2/3</f>
        <v>-0.89710967573563016</v>
      </c>
      <c r="V169" s="11">
        <f>'OddsRatio_working_3-way'!S169*'OddsRatio_working_3-way'!R169/3-2*'OddsRatio_working_3-way'!R169^3/27-'OddsRatio_working_3-way'!T169</f>
        <v>0.22343952073116569</v>
      </c>
      <c r="W169" s="11">
        <f>'OddsRatio_working_3-way'!V169^2+4*'OddsRatio_working_3-way'!U169^3/27</f>
        <v>-5.7037601852855155E-2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0.16352585520142388</v>
      </c>
      <c r="Y169" s="11">
        <f>IF('OddsRatio_working_3-way'!W169&gt;=0,IF('OddsRatio_working_3-way'!V169+SQRT('OddsRatio_working_3-way'!W169)&gt;0,0,PI()),ACOS('OddsRatio_working_3-way'!V169/(2*'OddsRatio_working_3-way'!X169)))</f>
        <v>0.81866969630102882</v>
      </c>
      <c r="Z169" s="11">
        <f>'OddsRatio_working_3-way'!X169^(1/3)*COS('OddsRatio_working_3-way'!Y169/3)</f>
        <v>0.52660702338738774</v>
      </c>
      <c r="AA169" s="11">
        <f>'OddsRatio_working_3-way'!X169^(1/3)*COS(('OddsRatio_working_3-way'!Y169+2*PI())/3)</f>
        <v>-0.390940501329199</v>
      </c>
      <c r="AB169" s="11">
        <f>'OddsRatio_working_3-way'!X169^(1/3)*COS(('OddsRatio_working_3-way'!Y169+4*PI())/3)</f>
        <v>-0.1356665220581886</v>
      </c>
      <c r="AC169" s="11">
        <f>'OddsRatio_working_3-way'!X169^(1/3)*SIN('OddsRatio_working_3-way'!Y169/3)</f>
        <v>0.1473825006492247</v>
      </c>
      <c r="AD169" s="11">
        <f>'OddsRatio_working_3-way'!X169^(1/3)*SIN(('OddsRatio_working_3-way'!Y169+2*PI())/3)</f>
        <v>0.38236380974017137</v>
      </c>
      <c r="AE169" s="11">
        <f>'OddsRatio_working_3-way'!X169^(1/3)*SIN(('OddsRatio_working_3-way'!Y169+4*PI())/3)</f>
        <v>-0.52974631038939624</v>
      </c>
      <c r="AF169" s="11">
        <f>-'OddsRatio_working_3-way'!U169/(3*'OddsRatio_working_3-way'!X169^(1/3))*COS(('OddsRatio_working_3-way'!Y169)/3)</f>
        <v>0.52660702338738774</v>
      </c>
      <c r="AG169" s="11">
        <f>-'OddsRatio_working_3-way'!U169/(3*'OddsRatio_working_3-way'!X169^(1/3))*COS(('OddsRatio_working_3-way'!Y169+2*PI())/3)</f>
        <v>-0.390940501329199</v>
      </c>
      <c r="AH169" s="11">
        <f>-'OddsRatio_working_3-way'!U169/(3*'OddsRatio_working_3-way'!X169^(1/3))*COS(('OddsRatio_working_3-way'!Y169+4*PI())/3)</f>
        <v>-0.1356665220581886</v>
      </c>
      <c r="AI169" s="11">
        <f>'OddsRatio_working_3-way'!U169/(3*'OddsRatio_working_3-way'!X169^(1/3))*SIN(('OddsRatio_working_3-way'!Y169)/3)</f>
        <v>-0.1473825006492247</v>
      </c>
      <c r="AJ169" s="11">
        <f>'OddsRatio_working_3-way'!U169/(3*'OddsRatio_working_3-way'!X169^(1/3))*SIN(('OddsRatio_working_3-way'!Y169+2*PI())/3)</f>
        <v>-0.38236380974017137</v>
      </c>
      <c r="AK169" s="11">
        <f>'OddsRatio_working_3-way'!U169/(3*'OddsRatio_working_3-way'!X169^(1/3))*SIN(('OddsRatio_working_3-way'!Y169+4*PI())/3)</f>
        <v>0.52974631038939624</v>
      </c>
      <c r="AL169" s="11">
        <f>'OddsRatio_working_3-way'!Z169+'OddsRatio_working_3-way'!AF169</f>
        <v>1.0532140467747755</v>
      </c>
      <c r="AM169" s="11">
        <f>'OddsRatio_working_3-way'!AA169+'OddsRatio_working_3-way'!AG169</f>
        <v>-0.78188100265839799</v>
      </c>
      <c r="AN169" s="11">
        <f>'OddsRatio_working_3-way'!AB169+'OddsRatio_working_3-way'!AH169</f>
        <v>-0.27133304411637721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1.0532140467747755</v>
      </c>
      <c r="AS169" s="11">
        <f>IF(('OddsRatio_working_3-way'!X169=0),IF(Q169&gt;0,-Q169^(1/3),(-Q169)^(1/3)),'OddsRatio_working_3-way'!AM169-'OddsRatio_working_3-way'!R169/3)</f>
        <v>-0.78188100265839799</v>
      </c>
      <c r="AT169" s="11">
        <f>IF(('OddsRatio_working_3-way'!X169=0),IF(Q169&gt;0,-Q169^(1/3),(-Q169)^(1/3)),'OddsRatio_working_3-way'!AN169-'OddsRatio_working_3-way'!R169/3)</f>
        <v>-0.27133304411637721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1.46</v>
      </c>
      <c r="B170" s="4">
        <f>IF('True_Odds_Calculator_3-way'!B171="","",'True_Odds_Calculator_3-way'!B171)</f>
        <v>5</v>
      </c>
      <c r="C170" s="4">
        <f>IF('True_Odds_Calculator_3-way'!C171="","",'True_Odds_Calculator_3-way'!C171)</f>
        <v>6.88</v>
      </c>
      <c r="D170" s="9">
        <f t="shared" si="39"/>
        <v>0.6716333040703617</v>
      </c>
      <c r="E170" s="9">
        <f t="shared" si="40"/>
        <v>0.19042644999372255</v>
      </c>
      <c r="F170" s="9">
        <f t="shared" si="41"/>
        <v>0.13794024593591572</v>
      </c>
      <c r="G170" s="9">
        <f t="shared" si="42"/>
        <v>1.0628428325384491</v>
      </c>
      <c r="H170" s="9">
        <f t="shared" si="43"/>
        <v>1.4889077029676865</v>
      </c>
      <c r="I170" s="9">
        <f t="shared" si="44"/>
        <v>5.2513713301537956</v>
      </c>
      <c r="J170" s="9">
        <f t="shared" si="45"/>
        <v>7.2495158553260808</v>
      </c>
      <c r="K170" s="11">
        <f t="shared" si="46"/>
        <v>0.68493150684931503</v>
      </c>
      <c r="L170" s="11">
        <f t="shared" si="47"/>
        <v>0.2</v>
      </c>
      <c r="M170" s="11">
        <f t="shared" si="48"/>
        <v>0.14534883720930233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-0.21541892322395662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0.20587766804714877</v>
      </c>
      <c r="Q170" s="11">
        <f>2*'OddsRatio_working_3-way'!K170*'OddsRatio_working_3-way'!L170*'OddsRatio_working_3-way'!M170</f>
        <v>3.9821599235425297E-2</v>
      </c>
      <c r="R170" s="11">
        <f t="shared" si="49"/>
        <v>0</v>
      </c>
      <c r="S170" s="11">
        <f t="shared" si="50"/>
        <v>-0.95570837030464384</v>
      </c>
      <c r="T170" s="11">
        <f t="shared" si="51"/>
        <v>-0.1848565513161787</v>
      </c>
      <c r="U170" s="11">
        <f>'OddsRatio_working_3-way'!S170-'OddsRatio_working_3-way'!R170^2/3</f>
        <v>-0.95570837030464384</v>
      </c>
      <c r="V170" s="11">
        <f>'OddsRatio_working_3-way'!S170*'OddsRatio_working_3-way'!R170/3-2*'OddsRatio_working_3-way'!R170^3/27-'OddsRatio_working_3-way'!T170</f>
        <v>0.1848565513161787</v>
      </c>
      <c r="W170" s="11">
        <f>'OddsRatio_working_3-way'!V170^2+4*'OddsRatio_working_3-way'!U170^3/27</f>
        <v>-9.515005058522974E-2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0.17980683743238238</v>
      </c>
      <c r="Y170" s="11">
        <f>IF('OddsRatio_working_3-way'!W170&gt;=0,IF('OddsRatio_working_3-way'!V170+SQRT('OddsRatio_working_3-way'!W170)&gt;0,0,PI()),ACOS('OddsRatio_working_3-way'!V170/(2*'OddsRatio_working_3-way'!X170)))</f>
        <v>1.0309058472872512</v>
      </c>
      <c r="Z170" s="11">
        <f>'OddsRatio_working_3-way'!X170^(1/3)*COS('OddsRatio_working_3-way'!Y170/3)</f>
        <v>0.53142141626922457</v>
      </c>
      <c r="AA170" s="11">
        <f>'OddsRatio_working_3-way'!X170^(1/3)*COS(('OddsRatio_working_3-way'!Y170+2*PI())/3)</f>
        <v>-0.43039389283775553</v>
      </c>
      <c r="AB170" s="11">
        <f>'OddsRatio_working_3-way'!X170^(1/3)*COS(('OddsRatio_working_3-way'!Y170+4*PI())/3)</f>
        <v>-0.10102752343146922</v>
      </c>
      <c r="AC170" s="11">
        <f>'OddsRatio_working_3-way'!X170^(1/3)*SIN('OddsRatio_working_3-way'!Y170/3)</f>
        <v>0.19015976203872942</v>
      </c>
      <c r="AD170" s="11">
        <f>'OddsRatio_working_3-way'!X170^(1/3)*SIN(('OddsRatio_working_3-way'!Y170+2*PI())/3)</f>
        <v>0.36514456558488895</v>
      </c>
      <c r="AE170" s="11">
        <f>'OddsRatio_working_3-way'!X170^(1/3)*SIN(('OddsRatio_working_3-way'!Y170+4*PI())/3)</f>
        <v>-0.55530432762361814</v>
      </c>
      <c r="AF170" s="11">
        <f>-'OddsRatio_working_3-way'!U170/(3*'OddsRatio_working_3-way'!X170^(1/3))*COS(('OddsRatio_working_3-way'!Y170)/3)</f>
        <v>0.53142141626922457</v>
      </c>
      <c r="AG170" s="11">
        <f>-'OddsRatio_working_3-way'!U170/(3*'OddsRatio_working_3-way'!X170^(1/3))*COS(('OddsRatio_working_3-way'!Y170+2*PI())/3)</f>
        <v>-0.43039389283775553</v>
      </c>
      <c r="AH170" s="11">
        <f>-'OddsRatio_working_3-way'!U170/(3*'OddsRatio_working_3-way'!X170^(1/3))*COS(('OddsRatio_working_3-way'!Y170+4*PI())/3)</f>
        <v>-0.10102752343146922</v>
      </c>
      <c r="AI170" s="11">
        <f>'OddsRatio_working_3-way'!U170/(3*'OddsRatio_working_3-way'!X170^(1/3))*SIN(('OddsRatio_working_3-way'!Y170)/3)</f>
        <v>-0.19015976203872942</v>
      </c>
      <c r="AJ170" s="11">
        <f>'OddsRatio_working_3-way'!U170/(3*'OddsRatio_working_3-way'!X170^(1/3))*SIN(('OddsRatio_working_3-way'!Y170+2*PI())/3)</f>
        <v>-0.36514456558488895</v>
      </c>
      <c r="AK170" s="11">
        <f>'OddsRatio_working_3-way'!U170/(3*'OddsRatio_working_3-way'!X170^(1/3))*SIN(('OddsRatio_working_3-way'!Y170+4*PI())/3)</f>
        <v>0.55530432762361814</v>
      </c>
      <c r="AL170" s="11">
        <f>'OddsRatio_working_3-way'!Z170+'OddsRatio_working_3-way'!AF170</f>
        <v>1.0628428325384491</v>
      </c>
      <c r="AM170" s="11">
        <f>'OddsRatio_working_3-way'!AA170+'OddsRatio_working_3-way'!AG170</f>
        <v>-0.86078778567551106</v>
      </c>
      <c r="AN170" s="11">
        <f>'OddsRatio_working_3-way'!AB170+'OddsRatio_working_3-way'!AH170</f>
        <v>-0.20205504686293843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1.0628428325384491</v>
      </c>
      <c r="AS170" s="11">
        <f>IF(('OddsRatio_working_3-way'!X170=0),IF(Q170&gt;0,-Q170^(1/3),(-Q170)^(1/3)),'OddsRatio_working_3-way'!AM170-'OddsRatio_working_3-way'!R170/3)</f>
        <v>-0.86078778567551106</v>
      </c>
      <c r="AT170" s="11">
        <f>IF(('OddsRatio_working_3-way'!X170=0),IF(Q170&gt;0,-Q170^(1/3),(-Q170)^(1/3)),'OddsRatio_working_3-way'!AN170-'OddsRatio_working_3-way'!R170/3)</f>
        <v>-0.20205504686293843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1.1100000000000001</v>
      </c>
      <c r="B171" s="4">
        <f>IF('True_Odds_Calculator_3-way'!B172="","",'True_Odds_Calculator_3-way'!B172)</f>
        <v>10.51</v>
      </c>
      <c r="C171" s="4">
        <f>IF('True_Odds_Calculator_3-way'!C172="","",'True_Odds_Calculator_3-way'!C172)</f>
        <v>27.08</v>
      </c>
      <c r="D171" s="9">
        <f t="shared" si="39"/>
        <v>0.885892179707361</v>
      </c>
      <c r="E171" s="9">
        <f t="shared" si="40"/>
        <v>8.2400665037170931E-2</v>
      </c>
      <c r="F171" s="9">
        <f t="shared" si="41"/>
        <v>3.1707155255467849E-2</v>
      </c>
      <c r="G171" s="9">
        <f t="shared" si="42"/>
        <v>1.1709594515044013</v>
      </c>
      <c r="H171" s="9">
        <f t="shared" si="43"/>
        <v>1.1288055396654846</v>
      </c>
      <c r="I171" s="9">
        <f t="shared" si="44"/>
        <v>12.135824383806856</v>
      </c>
      <c r="J171" s="9">
        <f t="shared" si="45"/>
        <v>31.53862249523478</v>
      </c>
      <c r="K171" s="11">
        <f t="shared" si="46"/>
        <v>0.9009009009009008</v>
      </c>
      <c r="L171" s="11">
        <f t="shared" si="47"/>
        <v>9.5147478591817325E-2</v>
      </c>
      <c r="M171" s="11">
        <f t="shared" si="48"/>
        <v>3.6927621861152143E-2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-8.6358767263357006E-2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0.11300401166140625</v>
      </c>
      <c r="Q171" s="11">
        <f>2*'OddsRatio_working_3-way'!K171*'OddsRatio_working_3-way'!L171*'OddsRatio_working_3-way'!M171</f>
        <v>6.3307569558210784E-3</v>
      </c>
      <c r="R171" s="11">
        <f t="shared" si="49"/>
        <v>0</v>
      </c>
      <c r="S171" s="11">
        <f t="shared" si="50"/>
        <v>-1.3085412777696646</v>
      </c>
      <c r="T171" s="11">
        <f t="shared" si="51"/>
        <v>-7.3307634608944794E-2</v>
      </c>
      <c r="U171" s="11">
        <f>'OddsRatio_working_3-way'!S171-'OddsRatio_working_3-way'!R171^2/3</f>
        <v>-1.3085412777696646</v>
      </c>
      <c r="V171" s="11">
        <f>'OddsRatio_working_3-way'!S171*'OddsRatio_working_3-way'!R171/3-2*'OddsRatio_working_3-way'!R171^3/27-'OddsRatio_working_3-way'!T171</f>
        <v>7.3307634608944794E-2</v>
      </c>
      <c r="W171" s="11">
        <f>'OddsRatio_working_3-way'!V171^2+4*'OddsRatio_working_3-way'!U171^3/27</f>
        <v>-0.32656516400712804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0.28807081303868959</v>
      </c>
      <c r="Y171" s="11">
        <f>IF('OddsRatio_working_3-way'!W171&gt;=0,IF('OddsRatio_working_3-way'!V171+SQRT('OddsRatio_working_3-way'!W171)&gt;0,0,PI()),ACOS('OddsRatio_working_3-way'!V171/(2*'OddsRatio_working_3-way'!X171)))</f>
        <v>1.4432115599896851</v>
      </c>
      <c r="Z171" s="11">
        <f>'OddsRatio_working_3-way'!X171^(1/3)*COS('OddsRatio_working_3-way'!Y171/3)</f>
        <v>0.58547972575220064</v>
      </c>
      <c r="AA171" s="11">
        <f>'OddsRatio_working_3-way'!X171^(1/3)*COS(('OddsRatio_working_3-way'!Y171+2*PI())/3)</f>
        <v>-0.55740084884165975</v>
      </c>
      <c r="AB171" s="11">
        <f>'OddsRatio_working_3-way'!X171^(1/3)*COS(('OddsRatio_working_3-way'!Y171+4*PI())/3)</f>
        <v>-2.8078876910540868E-2</v>
      </c>
      <c r="AC171" s="11">
        <f>'OddsRatio_working_3-way'!X171^(1/3)*SIN('OddsRatio_working_3-way'!Y171/3)</f>
        <v>0.30560418298241504</v>
      </c>
      <c r="AD171" s="11">
        <f>'OddsRatio_working_3-way'!X171^(1/3)*SIN(('OddsRatio_working_3-way'!Y171+2*PI())/3)</f>
        <v>0.3542382244109446</v>
      </c>
      <c r="AE171" s="11">
        <f>'OddsRatio_working_3-way'!X171^(1/3)*SIN(('OddsRatio_working_3-way'!Y171+4*PI())/3)</f>
        <v>-0.65984240739335953</v>
      </c>
      <c r="AF171" s="11">
        <f>-'OddsRatio_working_3-way'!U171/(3*'OddsRatio_working_3-way'!X171^(1/3))*COS(('OddsRatio_working_3-way'!Y171)/3)</f>
        <v>0.58547972575220064</v>
      </c>
      <c r="AG171" s="11">
        <f>-'OddsRatio_working_3-way'!U171/(3*'OddsRatio_working_3-way'!X171^(1/3))*COS(('OddsRatio_working_3-way'!Y171+2*PI())/3)</f>
        <v>-0.55740084884165975</v>
      </c>
      <c r="AH171" s="11">
        <f>-'OddsRatio_working_3-way'!U171/(3*'OddsRatio_working_3-way'!X171^(1/3))*COS(('OddsRatio_working_3-way'!Y171+4*PI())/3)</f>
        <v>-2.8078876910540868E-2</v>
      </c>
      <c r="AI171" s="11">
        <f>'OddsRatio_working_3-way'!U171/(3*'OddsRatio_working_3-way'!X171^(1/3))*SIN(('OddsRatio_working_3-way'!Y171)/3)</f>
        <v>-0.30560418298241504</v>
      </c>
      <c r="AJ171" s="11">
        <f>'OddsRatio_working_3-way'!U171/(3*'OddsRatio_working_3-way'!X171^(1/3))*SIN(('OddsRatio_working_3-way'!Y171+2*PI())/3)</f>
        <v>-0.3542382244109446</v>
      </c>
      <c r="AK171" s="11">
        <f>'OddsRatio_working_3-way'!U171/(3*'OddsRatio_working_3-way'!X171^(1/3))*SIN(('OddsRatio_working_3-way'!Y171+4*PI())/3)</f>
        <v>0.65984240739335953</v>
      </c>
      <c r="AL171" s="11">
        <f>'OddsRatio_working_3-way'!Z171+'OddsRatio_working_3-way'!AF171</f>
        <v>1.1709594515044013</v>
      </c>
      <c r="AM171" s="11">
        <f>'OddsRatio_working_3-way'!AA171+'OddsRatio_working_3-way'!AG171</f>
        <v>-1.1148016976833195</v>
      </c>
      <c r="AN171" s="11">
        <f>'OddsRatio_working_3-way'!AB171+'OddsRatio_working_3-way'!AH171</f>
        <v>-5.6157753821081735E-2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1.1709594515044013</v>
      </c>
      <c r="AS171" s="11">
        <f>IF(('OddsRatio_working_3-way'!X171=0),IF(Q171&gt;0,-Q171^(1/3),(-Q171)^(1/3)),'OddsRatio_working_3-way'!AM171-'OddsRatio_working_3-way'!R171/3)</f>
        <v>-1.1148016976833195</v>
      </c>
      <c r="AT171" s="11">
        <f>IF(('OddsRatio_working_3-way'!X171=0),IF(Q171&gt;0,-Q171^(1/3),(-Q171)^(1/3)),'OddsRatio_working_3-way'!AN171-'OddsRatio_working_3-way'!R171/3)</f>
        <v>-5.6157753821081735E-2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1.64</v>
      </c>
      <c r="B172" s="4">
        <f>IF('True_Odds_Calculator_3-way'!B173="","",'True_Odds_Calculator_3-way'!B173)</f>
        <v>4.1500000000000004</v>
      </c>
      <c r="C172" s="4">
        <f>IF('True_Odds_Calculator_3-way'!C173="","",'True_Odds_Calculator_3-way'!C173)</f>
        <v>5.51</v>
      </c>
      <c r="D172" s="9">
        <f t="shared" si="39"/>
        <v>0.59612047281575431</v>
      </c>
      <c r="E172" s="9">
        <f t="shared" si="40"/>
        <v>0.23069990036469903</v>
      </c>
      <c r="F172" s="9">
        <f t="shared" si="41"/>
        <v>0.17317962681954649</v>
      </c>
      <c r="G172" s="9">
        <f t="shared" si="42"/>
        <v>1.0586144747631048</v>
      </c>
      <c r="H172" s="9">
        <f t="shared" si="43"/>
        <v>1.6775132638483876</v>
      </c>
      <c r="I172" s="9">
        <f t="shared" si="44"/>
        <v>4.3346355955037801</v>
      </c>
      <c r="J172" s="9">
        <f t="shared" si="45"/>
        <v>5.7743512811816018</v>
      </c>
      <c r="K172" s="11">
        <f t="shared" si="46"/>
        <v>0.6097560975609756</v>
      </c>
      <c r="L172" s="11">
        <f t="shared" si="47"/>
        <v>0.24096385542168672</v>
      </c>
      <c r="M172" s="11">
        <f t="shared" si="48"/>
        <v>0.18148820326678766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-0.24245074672555922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0.22132707715461913</v>
      </c>
      <c r="Q172" s="11">
        <f>2*'OddsRatio_working_3-way'!K172*'OddsRatio_working_3-way'!L172*'OddsRatio_working_3-way'!M172</f>
        <v>5.3331825820390144E-2</v>
      </c>
      <c r="R172" s="11">
        <f t="shared" si="49"/>
        <v>0</v>
      </c>
      <c r="S172" s="11">
        <f t="shared" si="50"/>
        <v>-0.91287438848414471</v>
      </c>
      <c r="T172" s="11">
        <f t="shared" si="51"/>
        <v>-0.21996973216485413</v>
      </c>
      <c r="U172" s="11">
        <f>'OddsRatio_working_3-way'!S172-'OddsRatio_working_3-way'!R172^2/3</f>
        <v>-0.91287438848414471</v>
      </c>
      <c r="V172" s="11">
        <f>'OddsRatio_working_3-way'!S172*'OddsRatio_working_3-way'!R172/3-2*'OddsRatio_working_3-way'!R172^3/27-'OddsRatio_working_3-way'!T172</f>
        <v>0.21996973216485413</v>
      </c>
      <c r="W172" s="11">
        <f>'OddsRatio_working_3-way'!V172^2+4*'OddsRatio_working_3-way'!U172^3/27</f>
        <v>-6.4314712874681282E-2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0.16785514286383882</v>
      </c>
      <c r="Y172" s="11">
        <f>IF('OddsRatio_working_3-way'!W172&gt;=0,IF('OddsRatio_working_3-way'!V172+SQRT('OddsRatio_working_3-way'!W172)&gt;0,0,PI()),ACOS('OddsRatio_working_3-way'!V172/(2*'OddsRatio_working_3-way'!X172)))</f>
        <v>0.85630028704661987</v>
      </c>
      <c r="Z172" s="11">
        <f>'OddsRatio_working_3-way'!X172^(1/3)*COS('OddsRatio_working_3-way'!Y172/3)</f>
        <v>0.5293072373815525</v>
      </c>
      <c r="AA172" s="11">
        <f>'OddsRatio_working_3-way'!X172^(1/3)*COS(('OddsRatio_working_3-way'!Y172+2*PI())/3)</f>
        <v>-0.39916749701813653</v>
      </c>
      <c r="AB172" s="11">
        <f>'OddsRatio_working_3-way'!X172^(1/3)*COS(('OddsRatio_working_3-way'!Y172+4*PI())/3)</f>
        <v>-0.13013974036341591</v>
      </c>
      <c r="AC172" s="11">
        <f>'OddsRatio_working_3-way'!X172^(1/3)*SIN('OddsRatio_working_3-way'!Y172/3)</f>
        <v>0.15532324772408396</v>
      </c>
      <c r="AD172" s="11">
        <f>'OddsRatio_working_3-way'!X172^(1/3)*SIN(('OddsRatio_working_3-way'!Y172+2*PI())/3)</f>
        <v>0.38073189011734271</v>
      </c>
      <c r="AE172" s="11">
        <f>'OddsRatio_working_3-way'!X172^(1/3)*SIN(('OddsRatio_working_3-way'!Y172+4*PI())/3)</f>
        <v>-0.53605513784142678</v>
      </c>
      <c r="AF172" s="11">
        <f>-'OddsRatio_working_3-way'!U172/(3*'OddsRatio_working_3-way'!X172^(1/3))*COS(('OddsRatio_working_3-way'!Y172)/3)</f>
        <v>0.52930723738155239</v>
      </c>
      <c r="AG172" s="11">
        <f>-'OddsRatio_working_3-way'!U172/(3*'OddsRatio_working_3-way'!X172^(1/3))*COS(('OddsRatio_working_3-way'!Y172+2*PI())/3)</f>
        <v>-0.39916749701813642</v>
      </c>
      <c r="AH172" s="11">
        <f>-'OddsRatio_working_3-way'!U172/(3*'OddsRatio_working_3-way'!X172^(1/3))*COS(('OddsRatio_working_3-way'!Y172+4*PI())/3)</f>
        <v>-0.13013974036341588</v>
      </c>
      <c r="AI172" s="11">
        <f>'OddsRatio_working_3-way'!U172/(3*'OddsRatio_working_3-way'!X172^(1/3))*SIN(('OddsRatio_working_3-way'!Y172)/3)</f>
        <v>-0.15532324772408393</v>
      </c>
      <c r="AJ172" s="11">
        <f>'OddsRatio_working_3-way'!U172/(3*'OddsRatio_working_3-way'!X172^(1/3))*SIN(('OddsRatio_working_3-way'!Y172+2*PI())/3)</f>
        <v>-0.38073189011734265</v>
      </c>
      <c r="AK172" s="11">
        <f>'OddsRatio_working_3-way'!U172/(3*'OddsRatio_working_3-way'!X172^(1/3))*SIN(('OddsRatio_working_3-way'!Y172+4*PI())/3)</f>
        <v>0.53605513784142667</v>
      </c>
      <c r="AL172" s="11">
        <f>'OddsRatio_working_3-way'!Z172+'OddsRatio_working_3-way'!AF172</f>
        <v>1.0586144747631048</v>
      </c>
      <c r="AM172" s="11">
        <f>'OddsRatio_working_3-way'!AA172+'OddsRatio_working_3-way'!AG172</f>
        <v>-0.79833499403627295</v>
      </c>
      <c r="AN172" s="11">
        <f>'OddsRatio_working_3-way'!AB172+'OddsRatio_working_3-way'!AH172</f>
        <v>-0.26027948072683182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1.0586144747631048</v>
      </c>
      <c r="AS172" s="11">
        <f>IF(('OddsRatio_working_3-way'!X172=0),IF(Q172&gt;0,-Q172^(1/3),(-Q172)^(1/3)),'OddsRatio_working_3-way'!AM172-'OddsRatio_working_3-way'!R172/3)</f>
        <v>-0.79833499403627295</v>
      </c>
      <c r="AT172" s="11">
        <f>IF(('OddsRatio_working_3-way'!X172=0),IF(Q172&gt;0,-Q172^(1/3),(-Q172)^(1/3)),'OddsRatio_working_3-way'!AN172-'OddsRatio_working_3-way'!R172/3)</f>
        <v>-0.26027948072683182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5.9</v>
      </c>
      <c r="B173" s="4">
        <f>IF('True_Odds_Calculator_3-way'!B174="","",'True_Odds_Calculator_3-way'!B174)</f>
        <v>4.01</v>
      </c>
      <c r="C173" s="4">
        <f>IF('True_Odds_Calculator_3-way'!C174="","",'True_Odds_Calculator_3-way'!C174)</f>
        <v>1.63</v>
      </c>
      <c r="D173" s="9">
        <f t="shared" si="39"/>
        <v>0.16152720735221546</v>
      </c>
      <c r="E173" s="9">
        <f t="shared" si="40"/>
        <v>0.23873753736586176</v>
      </c>
      <c r="F173" s="9">
        <f t="shared" si="41"/>
        <v>0.59973525528192273</v>
      </c>
      <c r="G173" s="9">
        <f t="shared" si="42"/>
        <v>1.059368878244799</v>
      </c>
      <c r="H173" s="9">
        <f t="shared" si="43"/>
        <v>6.1909075033995151</v>
      </c>
      <c r="I173" s="9">
        <f t="shared" si="44"/>
        <v>4.1887003235168452</v>
      </c>
      <c r="J173" s="9">
        <f t="shared" si="45"/>
        <v>1.6674023932942235</v>
      </c>
      <c r="K173" s="11">
        <f t="shared" si="46"/>
        <v>0.16949152542372881</v>
      </c>
      <c r="L173" s="11">
        <f t="shared" si="47"/>
        <v>0.24937655860349128</v>
      </c>
      <c r="M173" s="11">
        <f t="shared" si="48"/>
        <v>0.61349693251533743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-0.24094567573994197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0.22144908084369511</v>
      </c>
      <c r="Q173" s="11">
        <f>2*'OddsRatio_working_3-way'!K173*'OddsRatio_working_3-way'!L173*'OddsRatio_working_3-way'!M173</f>
        <v>5.1861611438804467E-2</v>
      </c>
      <c r="R173" s="11">
        <f t="shared" si="49"/>
        <v>0</v>
      </c>
      <c r="S173" s="11">
        <f t="shared" si="50"/>
        <v>-0.91908302634453598</v>
      </c>
      <c r="T173" s="11">
        <f t="shared" si="51"/>
        <v>-0.21524192654438778</v>
      </c>
      <c r="U173" s="11">
        <f>'OddsRatio_working_3-way'!S173-'OddsRatio_working_3-way'!R173^2/3</f>
        <v>-0.91908302634453598</v>
      </c>
      <c r="V173" s="11">
        <f>'OddsRatio_working_3-way'!S173*'OddsRatio_working_3-way'!R173/3-2*'OddsRatio_working_3-way'!R173^3/27-'OddsRatio_working_3-way'!T173</f>
        <v>0.21524192654438778</v>
      </c>
      <c r="W173" s="11">
        <f>'OddsRatio_working_3-way'!V173^2+4*'OddsRatio_working_3-way'!U173^3/27</f>
        <v>-6.8687496826839195E-2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0.16957047485439411</v>
      </c>
      <c r="Y173" s="11">
        <f>IF('OddsRatio_working_3-way'!W173&gt;=0,IF('OddsRatio_working_3-way'!V173+SQRT('OddsRatio_working_3-way'!W173)&gt;0,0,PI()),ACOS('OddsRatio_working_3-way'!V173/(2*'OddsRatio_working_3-way'!X173)))</f>
        <v>0.8832174278717484</v>
      </c>
      <c r="Z173" s="11">
        <f>'OddsRatio_working_3-way'!X173^(1/3)*COS('OddsRatio_working_3-way'!Y173/3)</f>
        <v>0.52968443912239949</v>
      </c>
      <c r="AA173" s="11">
        <f>'OddsRatio_working_3-way'!X173^(1/3)*COS(('OddsRatio_working_3-way'!Y173+2*PI())/3)</f>
        <v>-0.403934105736583</v>
      </c>
      <c r="AB173" s="11">
        <f>'OddsRatio_working_3-way'!X173^(1/3)*COS(('OddsRatio_working_3-way'!Y173+4*PI())/3)</f>
        <v>-0.12575033338581662</v>
      </c>
      <c r="AC173" s="11">
        <f>'OddsRatio_working_3-way'!X173^(1/3)*SIN('OddsRatio_working_3-way'!Y173/3)</f>
        <v>0.16060947585090049</v>
      </c>
      <c r="AD173" s="11">
        <f>'OddsRatio_working_3-way'!X173^(1/3)*SIN(('OddsRatio_working_3-way'!Y173+2*PI())/3)</f>
        <v>0.3784154423438596</v>
      </c>
      <c r="AE173" s="11">
        <f>'OddsRatio_working_3-way'!X173^(1/3)*SIN(('OddsRatio_working_3-way'!Y173+4*PI())/3)</f>
        <v>-0.53902491819476028</v>
      </c>
      <c r="AF173" s="11">
        <f>-'OddsRatio_working_3-way'!U173/(3*'OddsRatio_working_3-way'!X173^(1/3))*COS(('OddsRatio_working_3-way'!Y173)/3)</f>
        <v>0.52968443912239949</v>
      </c>
      <c r="AG173" s="11">
        <f>-'OddsRatio_working_3-way'!U173/(3*'OddsRatio_working_3-way'!X173^(1/3))*COS(('OddsRatio_working_3-way'!Y173+2*PI())/3)</f>
        <v>-0.403934105736583</v>
      </c>
      <c r="AH173" s="11">
        <f>-'OddsRatio_working_3-way'!U173/(3*'OddsRatio_working_3-way'!X173^(1/3))*COS(('OddsRatio_working_3-way'!Y173+4*PI())/3)</f>
        <v>-0.12575033338581662</v>
      </c>
      <c r="AI173" s="11">
        <f>'OddsRatio_working_3-way'!U173/(3*'OddsRatio_working_3-way'!X173^(1/3))*SIN(('OddsRatio_working_3-way'!Y173)/3)</f>
        <v>-0.16060947585090049</v>
      </c>
      <c r="AJ173" s="11">
        <f>'OddsRatio_working_3-way'!U173/(3*'OddsRatio_working_3-way'!X173^(1/3))*SIN(('OddsRatio_working_3-way'!Y173+2*PI())/3)</f>
        <v>-0.3784154423438596</v>
      </c>
      <c r="AK173" s="11">
        <f>'OddsRatio_working_3-way'!U173/(3*'OddsRatio_working_3-way'!X173^(1/3))*SIN(('OddsRatio_working_3-way'!Y173+4*PI())/3)</f>
        <v>0.53902491819476028</v>
      </c>
      <c r="AL173" s="11">
        <f>'OddsRatio_working_3-way'!Z173+'OddsRatio_working_3-way'!AF173</f>
        <v>1.059368878244799</v>
      </c>
      <c r="AM173" s="11">
        <f>'OddsRatio_working_3-way'!AA173+'OddsRatio_working_3-way'!AG173</f>
        <v>-0.80786821147316601</v>
      </c>
      <c r="AN173" s="11">
        <f>'OddsRatio_working_3-way'!AB173+'OddsRatio_working_3-way'!AH173</f>
        <v>-0.25150066677163324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1.059368878244799</v>
      </c>
      <c r="AS173" s="11">
        <f>IF(('OddsRatio_working_3-way'!X173=0),IF(Q173&gt;0,-Q173^(1/3),(-Q173)^(1/3)),'OddsRatio_working_3-way'!AM173-'OddsRatio_working_3-way'!R173/3)</f>
        <v>-0.80786821147316601</v>
      </c>
      <c r="AT173" s="11">
        <f>IF(('OddsRatio_working_3-way'!X173=0),IF(Q173&gt;0,-Q173^(1/3),(-Q173)^(1/3)),'OddsRatio_working_3-way'!AN173-'OddsRatio_working_3-way'!R173/3)</f>
        <v>-0.25150066677163324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1.81</v>
      </c>
      <c r="B174" s="4">
        <f>IF('True_Odds_Calculator_3-way'!B175="","",'True_Odds_Calculator_3-way'!B175)</f>
        <v>3.68</v>
      </c>
      <c r="C174" s="4">
        <f>IF('True_Odds_Calculator_3-way'!C175="","",'True_Odds_Calculator_3-way'!C175)</f>
        <v>4.71</v>
      </c>
      <c r="D174" s="9">
        <f t="shared" si="39"/>
        <v>0.53757134520534555</v>
      </c>
      <c r="E174" s="9">
        <f t="shared" si="40"/>
        <v>0.25999998665774399</v>
      </c>
      <c r="F174" s="9">
        <f t="shared" si="41"/>
        <v>0.20242866813691046</v>
      </c>
      <c r="G174" s="9">
        <f t="shared" si="42"/>
        <v>1.0619977774345177</v>
      </c>
      <c r="H174" s="9">
        <f t="shared" si="43"/>
        <v>1.8602181997219596</v>
      </c>
      <c r="I174" s="9">
        <f t="shared" si="44"/>
        <v>3.8461540435245074</v>
      </c>
      <c r="J174" s="9">
        <f t="shared" si="45"/>
        <v>4.9400117542820601</v>
      </c>
      <c r="K174" s="11">
        <f t="shared" si="46"/>
        <v>0.5524861878453039</v>
      </c>
      <c r="L174" s="11">
        <f t="shared" si="47"/>
        <v>0.27173913043478259</v>
      </c>
      <c r="M174" s="11">
        <f t="shared" si="48"/>
        <v>0.21231422505307856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-0.2567121487290982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0.22950132422264075</v>
      </c>
      <c r="Q174" s="11">
        <f>2*'OddsRatio_working_3-way'!K174*'OddsRatio_working_3-way'!L174*'OddsRatio_working_3-way'!M174</f>
        <v>6.3750367839622429E-2</v>
      </c>
      <c r="R174" s="11">
        <f t="shared" si="49"/>
        <v>0</v>
      </c>
      <c r="S174" s="11">
        <f t="shared" si="50"/>
        <v>-0.89400258366746665</v>
      </c>
      <c r="T174" s="11">
        <f t="shared" si="51"/>
        <v>-0.24833405101874073</v>
      </c>
      <c r="U174" s="11">
        <f>'OddsRatio_working_3-way'!S174-'OddsRatio_working_3-way'!R174^2/3</f>
        <v>-0.89400258366746665</v>
      </c>
      <c r="V174" s="11">
        <f>'OddsRatio_working_3-way'!S174*'OddsRatio_working_3-way'!R174/3-2*'OddsRatio_working_3-way'!R174^3/27-'OddsRatio_working_3-way'!T174</f>
        <v>0.24833405101874073</v>
      </c>
      <c r="W174" s="11">
        <f>'OddsRatio_working_3-way'!V174^2+4*'OddsRatio_working_3-way'!U174^3/27</f>
        <v>-4.4185484867296641E-2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0.16267704644684447</v>
      </c>
      <c r="Y174" s="11">
        <f>IF('OddsRatio_working_3-way'!W174&gt;=0,IF('OddsRatio_working_3-way'!V174+SQRT('OddsRatio_working_3-way'!W174)&gt;0,0,PI()),ACOS('OddsRatio_working_3-way'!V174/(2*'OddsRatio_working_3-way'!X174)))</f>
        <v>0.70243202470641031</v>
      </c>
      <c r="Z174" s="11">
        <f>'OddsRatio_working_3-way'!X174^(1/3)*COS('OddsRatio_working_3-way'!Y174/3)</f>
        <v>0.53099888871725887</v>
      </c>
      <c r="AA174" s="11">
        <f>'OddsRatio_working_3-way'!X174^(1/3)*COS(('OddsRatio_working_3-way'!Y174+2*PI())/3)</f>
        <v>-0.37518436151975854</v>
      </c>
      <c r="AB174" s="11">
        <f>'OddsRatio_working_3-way'!X174^(1/3)*COS(('OddsRatio_working_3-way'!Y174+4*PI())/3)</f>
        <v>-0.15581452719750019</v>
      </c>
      <c r="AC174" s="11">
        <f>'OddsRatio_working_3-way'!X174^(1/3)*SIN('OddsRatio_working_3-way'!Y174/3)</f>
        <v>0.12665323289803945</v>
      </c>
      <c r="AD174" s="11">
        <f>'OddsRatio_working_3-way'!X174^(1/3)*SIN(('OddsRatio_working_3-way'!Y174+2*PI())/3)</f>
        <v>0.39653191056143261</v>
      </c>
      <c r="AE174" s="11">
        <f>'OddsRatio_working_3-way'!X174^(1/3)*SIN(('OddsRatio_working_3-way'!Y174+4*PI())/3)</f>
        <v>-0.52318514345947198</v>
      </c>
      <c r="AF174" s="11">
        <f>-'OddsRatio_working_3-way'!U174/(3*'OddsRatio_working_3-way'!X174^(1/3))*COS(('OddsRatio_working_3-way'!Y174)/3)</f>
        <v>0.53099888871725887</v>
      </c>
      <c r="AG174" s="11">
        <f>-'OddsRatio_working_3-way'!U174/(3*'OddsRatio_working_3-way'!X174^(1/3))*COS(('OddsRatio_working_3-way'!Y174+2*PI())/3)</f>
        <v>-0.37518436151975854</v>
      </c>
      <c r="AH174" s="11">
        <f>-'OddsRatio_working_3-way'!U174/(3*'OddsRatio_working_3-way'!X174^(1/3))*COS(('OddsRatio_working_3-way'!Y174+4*PI())/3)</f>
        <v>-0.15581452719750019</v>
      </c>
      <c r="AI174" s="11">
        <f>'OddsRatio_working_3-way'!U174/(3*'OddsRatio_working_3-way'!X174^(1/3))*SIN(('OddsRatio_working_3-way'!Y174)/3)</f>
        <v>-0.12665323289803945</v>
      </c>
      <c r="AJ174" s="11">
        <f>'OddsRatio_working_3-way'!U174/(3*'OddsRatio_working_3-way'!X174^(1/3))*SIN(('OddsRatio_working_3-way'!Y174+2*PI())/3)</f>
        <v>-0.39653191056143261</v>
      </c>
      <c r="AK174" s="11">
        <f>'OddsRatio_working_3-way'!U174/(3*'OddsRatio_working_3-way'!X174^(1/3))*SIN(('OddsRatio_working_3-way'!Y174+4*PI())/3)</f>
        <v>0.52318514345947198</v>
      </c>
      <c r="AL174" s="11">
        <f>'OddsRatio_working_3-way'!Z174+'OddsRatio_working_3-way'!AF174</f>
        <v>1.0619977774345177</v>
      </c>
      <c r="AM174" s="11">
        <f>'OddsRatio_working_3-way'!AA174+'OddsRatio_working_3-way'!AG174</f>
        <v>-0.75036872303951707</v>
      </c>
      <c r="AN174" s="11">
        <f>'OddsRatio_working_3-way'!AB174+'OddsRatio_working_3-way'!AH174</f>
        <v>-0.31162905439500038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1.0619977774345177</v>
      </c>
      <c r="AS174" s="11">
        <f>IF(('OddsRatio_working_3-way'!X174=0),IF(Q174&gt;0,-Q174^(1/3),(-Q174)^(1/3)),'OddsRatio_working_3-way'!AM174-'OddsRatio_working_3-way'!R174/3)</f>
        <v>-0.75036872303951707</v>
      </c>
      <c r="AT174" s="11">
        <f>IF(('OddsRatio_working_3-way'!X174=0),IF(Q174&gt;0,-Q174^(1/3),(-Q174)^(1/3)),'OddsRatio_working_3-way'!AN174-'OddsRatio_working_3-way'!R174/3)</f>
        <v>-0.31162905439500038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2.3199999999999998</v>
      </c>
      <c r="B175" s="4">
        <f>IF('True_Odds_Calculator_3-way'!B176="","",'True_Odds_Calculator_3-way'!B176)</f>
        <v>3.28</v>
      </c>
      <c r="C175" s="4">
        <f>IF('True_Odds_Calculator_3-way'!C176="","",'True_Odds_Calculator_3-way'!C176)</f>
        <v>3.43</v>
      </c>
      <c r="D175" s="9">
        <f t="shared" si="39"/>
        <v>0.42085367677487462</v>
      </c>
      <c r="E175" s="9">
        <f t="shared" si="40"/>
        <v>0.29612613891185413</v>
      </c>
      <c r="F175" s="9">
        <f t="shared" si="41"/>
        <v>0.28302018431327114</v>
      </c>
      <c r="G175" s="9">
        <f t="shared" si="42"/>
        <v>1.0425172423982079</v>
      </c>
      <c r="H175" s="9">
        <f t="shared" si="43"/>
        <v>2.376122759965634</v>
      </c>
      <c r="I175" s="9">
        <f t="shared" si="44"/>
        <v>3.3769393126679144</v>
      </c>
      <c r="J175" s="9">
        <f t="shared" si="45"/>
        <v>3.5333168990276458</v>
      </c>
      <c r="K175" s="11">
        <f t="shared" si="46"/>
        <v>0.43103448275862072</v>
      </c>
      <c r="L175" s="11">
        <f t="shared" si="47"/>
        <v>0.3048780487804878</v>
      </c>
      <c r="M175" s="11">
        <f t="shared" si="48"/>
        <v>0.29154518950437314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-0.28019417547146219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0.23102626849129657</v>
      </c>
      <c r="Q175" s="11">
        <f>2*'OddsRatio_working_3-way'!K175*'OddsRatio_working_3-way'!L175*'OddsRatio_working_3-way'!M175</f>
        <v>7.6625628023647266E-2</v>
      </c>
      <c r="R175" s="11">
        <f t="shared" si="49"/>
        <v>0</v>
      </c>
      <c r="S175" s="11">
        <f t="shared" si="50"/>
        <v>-0.82452202335243263</v>
      </c>
      <c r="T175" s="11">
        <f t="shared" si="51"/>
        <v>-0.27347330791125457</v>
      </c>
      <c r="U175" s="11">
        <f>'OddsRatio_working_3-way'!S175-'OddsRatio_working_3-way'!R175^2/3</f>
        <v>-0.82452202335243263</v>
      </c>
      <c r="V175" s="11">
        <f>'OddsRatio_working_3-way'!S175*'OddsRatio_working_3-way'!R175/3-2*'OddsRatio_working_3-way'!R175^3/27-'OddsRatio_working_3-way'!T175</f>
        <v>0.27347330791125457</v>
      </c>
      <c r="W175" s="11">
        <f>'OddsRatio_working_3-way'!V175^2+4*'OddsRatio_working_3-way'!U175^3/27</f>
        <v>-8.2553456772904016E-3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0.14408590824332393</v>
      </c>
      <c r="Y175" s="11">
        <f>IF('OddsRatio_working_3-way'!W175&gt;=0,IF('OddsRatio_working_3-way'!V175+SQRT('OddsRatio_working_3-way'!W175)&gt;0,0,PI()),ACOS('OddsRatio_working_3-way'!V175/(2*'OddsRatio_working_3-way'!X175)))</f>
        <v>0.3207667621272936</v>
      </c>
      <c r="Z175" s="11">
        <f>'OddsRatio_working_3-way'!X175^(1/3)*COS('OddsRatio_working_3-way'!Y175/3)</f>
        <v>0.52125862119910382</v>
      </c>
      <c r="AA175" s="11">
        <f>'OddsRatio_working_3-way'!X175^(1/3)*COS(('OddsRatio_working_3-way'!Y175+2*PI())/3)</f>
        <v>-0.30908127864332713</v>
      </c>
      <c r="AB175" s="11">
        <f>'OddsRatio_working_3-way'!X175^(1/3)*COS(('OddsRatio_working_3-way'!Y175+4*PI())/3)</f>
        <v>-0.2121773425557768</v>
      </c>
      <c r="AC175" s="11">
        <f>'OddsRatio_working_3-way'!X175^(1/3)*SIN('OddsRatio_working_3-way'!Y175/3)</f>
        <v>5.5947513585681515E-2</v>
      </c>
      <c r="AD175" s="11">
        <f>'OddsRatio_working_3-way'!X175^(1/3)*SIN(('OddsRatio_working_3-way'!Y175+2*PI())/3)</f>
        <v>0.42344945110723287</v>
      </c>
      <c r="AE175" s="11">
        <f>'OddsRatio_working_3-way'!X175^(1/3)*SIN(('OddsRatio_working_3-way'!Y175+4*PI())/3)</f>
        <v>-0.47939696469291443</v>
      </c>
      <c r="AF175" s="11">
        <f>-'OddsRatio_working_3-way'!U175/(3*'OddsRatio_working_3-way'!X175^(1/3))*COS(('OddsRatio_working_3-way'!Y175)/3)</f>
        <v>0.52125862119910393</v>
      </c>
      <c r="AG175" s="11">
        <f>-'OddsRatio_working_3-way'!U175/(3*'OddsRatio_working_3-way'!X175^(1/3))*COS(('OddsRatio_working_3-way'!Y175+2*PI())/3)</f>
        <v>-0.30908127864332724</v>
      </c>
      <c r="AH175" s="11">
        <f>-'OddsRatio_working_3-way'!U175/(3*'OddsRatio_working_3-way'!X175^(1/3))*COS(('OddsRatio_working_3-way'!Y175+4*PI())/3)</f>
        <v>-0.21217734255577686</v>
      </c>
      <c r="AI175" s="11">
        <f>'OddsRatio_working_3-way'!U175/(3*'OddsRatio_working_3-way'!X175^(1/3))*SIN(('OddsRatio_working_3-way'!Y175)/3)</f>
        <v>-5.5947513585681528E-2</v>
      </c>
      <c r="AJ175" s="11">
        <f>'OddsRatio_working_3-way'!U175/(3*'OddsRatio_working_3-way'!X175^(1/3))*SIN(('OddsRatio_working_3-way'!Y175+2*PI())/3)</f>
        <v>-0.42344945110723298</v>
      </c>
      <c r="AK175" s="11">
        <f>'OddsRatio_working_3-way'!U175/(3*'OddsRatio_working_3-way'!X175^(1/3))*SIN(('OddsRatio_working_3-way'!Y175+4*PI())/3)</f>
        <v>0.47939696469291448</v>
      </c>
      <c r="AL175" s="11">
        <f>'OddsRatio_working_3-way'!Z175+'OddsRatio_working_3-way'!AF175</f>
        <v>1.0425172423982079</v>
      </c>
      <c r="AM175" s="11">
        <f>'OddsRatio_working_3-way'!AA175+'OddsRatio_working_3-way'!AG175</f>
        <v>-0.61816255728665437</v>
      </c>
      <c r="AN175" s="11">
        <f>'OddsRatio_working_3-way'!AB175+'OddsRatio_working_3-way'!AH175</f>
        <v>-0.42435468511155366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1.0425172423982079</v>
      </c>
      <c r="AS175" s="11">
        <f>IF(('OddsRatio_working_3-way'!X175=0),IF(Q175&gt;0,-Q175^(1/3),(-Q175)^(1/3)),'OddsRatio_working_3-way'!AM175-'OddsRatio_working_3-way'!R175/3)</f>
        <v>-0.61816255728665437</v>
      </c>
      <c r="AT175" s="11">
        <f>IF(('OddsRatio_working_3-way'!X175=0),IF(Q175&gt;0,-Q175^(1/3),(-Q175)^(1/3)),'OddsRatio_working_3-way'!AN175-'OddsRatio_working_3-way'!R175/3)</f>
        <v>-0.42435468511155366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1.34</v>
      </c>
      <c r="B176" s="4">
        <f>IF('True_Odds_Calculator_3-way'!B177="","",'True_Odds_Calculator_3-way'!B177)</f>
        <v>5.37</v>
      </c>
      <c r="C176" s="4">
        <f>IF('True_Odds_Calculator_3-way'!C177="","",'True_Odds_Calculator_3-way'!C177)</f>
        <v>10.1</v>
      </c>
      <c r="D176" s="9">
        <f t="shared" si="39"/>
        <v>0.73206327916475822</v>
      </c>
      <c r="E176" s="9">
        <f t="shared" si="40"/>
        <v>0.17530930214899693</v>
      </c>
      <c r="F176" s="9">
        <f t="shared" si="41"/>
        <v>9.2627418686244731E-2</v>
      </c>
      <c r="G176" s="9">
        <f t="shared" si="42"/>
        <v>1.076476858429916</v>
      </c>
      <c r="H176" s="9">
        <f t="shared" si="43"/>
        <v>1.3660021318661715</v>
      </c>
      <c r="I176" s="9">
        <f t="shared" si="44"/>
        <v>5.7042038713387333</v>
      </c>
      <c r="J176" s="9">
        <f t="shared" si="45"/>
        <v>10.795939411712236</v>
      </c>
      <c r="K176" s="11">
        <f t="shared" si="46"/>
        <v>0.74626865671641784</v>
      </c>
      <c r="L176" s="11">
        <f t="shared" si="47"/>
        <v>0.18621973929236499</v>
      </c>
      <c r="M176" s="11">
        <f t="shared" si="48"/>
        <v>9.9009900990099015E-2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-0.18603784000512946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0.19001733409395305</v>
      </c>
      <c r="Q176" s="11">
        <f>2*'OddsRatio_working_3-way'!K176*'OddsRatio_working_3-way'!L176*'OddsRatio_working_3-way'!M176</f>
        <v>2.7518802910058371E-2</v>
      </c>
      <c r="R176" s="11">
        <f t="shared" si="49"/>
        <v>0</v>
      </c>
      <c r="S176" s="11">
        <f t="shared" si="50"/>
        <v>-1.0213907777509881</v>
      </c>
      <c r="T176" s="11">
        <f t="shared" si="51"/>
        <v>-0.14792046021013586</v>
      </c>
      <c r="U176" s="11">
        <f>'OddsRatio_working_3-way'!S176-'OddsRatio_working_3-way'!R176^2/3</f>
        <v>-1.0213907777509881</v>
      </c>
      <c r="V176" s="11">
        <f>'OddsRatio_working_3-way'!S176*'OddsRatio_working_3-way'!R176/3-2*'OddsRatio_working_3-way'!R176^3/27-'OddsRatio_working_3-way'!T176</f>
        <v>0.14792046021013586</v>
      </c>
      <c r="W176" s="11">
        <f>'OddsRatio_working_3-way'!V176^2+4*'OddsRatio_working_3-way'!U176^3/27</f>
        <v>-0.13597951034759742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0.19865798051951991</v>
      </c>
      <c r="Y176" s="11">
        <f>IF('OddsRatio_working_3-way'!W176&gt;=0,IF('OddsRatio_working_3-way'!V176+SQRT('OddsRatio_working_3-way'!W176)&gt;0,0,PI()),ACOS('OddsRatio_working_3-way'!V176/(2*'OddsRatio_working_3-way'!X176)))</f>
        <v>1.1893111239266061</v>
      </c>
      <c r="Z176" s="11">
        <f>'OddsRatio_working_3-way'!X176^(1/3)*COS('OddsRatio_working_3-way'!Y176/3)</f>
        <v>0.53823842921495813</v>
      </c>
      <c r="AA176" s="11">
        <f>'OddsRatio_working_3-way'!X176^(1/3)*COS(('OddsRatio_working_3-way'!Y176+2*PI())/3)</f>
        <v>-0.46424030374165748</v>
      </c>
      <c r="AB176" s="11">
        <f>'OddsRatio_working_3-way'!X176^(1/3)*COS(('OddsRatio_working_3-way'!Y176+4*PI())/3)</f>
        <v>-7.3998125473300785E-2</v>
      </c>
      <c r="AC176" s="11">
        <f>'OddsRatio_working_3-way'!X176^(1/3)*SIN('OddsRatio_working_3-way'!Y176/3)</f>
        <v>0.22530642667238177</v>
      </c>
      <c r="AD176" s="11">
        <f>'OddsRatio_working_3-way'!X176^(1/3)*SIN(('OddsRatio_working_3-way'!Y176+2*PI())/3)</f>
        <v>0.35347493965699522</v>
      </c>
      <c r="AE176" s="11">
        <f>'OddsRatio_working_3-way'!X176^(1/3)*SIN(('OddsRatio_working_3-way'!Y176+4*PI())/3)</f>
        <v>-0.57878136632937693</v>
      </c>
      <c r="AF176" s="11">
        <f>-'OddsRatio_working_3-way'!U176/(3*'OddsRatio_working_3-way'!X176^(1/3))*COS(('OddsRatio_working_3-way'!Y176)/3)</f>
        <v>0.5382384292149579</v>
      </c>
      <c r="AG176" s="11">
        <f>-'OddsRatio_working_3-way'!U176/(3*'OddsRatio_working_3-way'!X176^(1/3))*COS(('OddsRatio_working_3-way'!Y176+2*PI())/3)</f>
        <v>-0.46424030374165731</v>
      </c>
      <c r="AH176" s="11">
        <f>-'OddsRatio_working_3-way'!U176/(3*'OddsRatio_working_3-way'!X176^(1/3))*COS(('OddsRatio_working_3-way'!Y176+4*PI())/3)</f>
        <v>-7.3998125473300758E-2</v>
      </c>
      <c r="AI176" s="11">
        <f>'OddsRatio_working_3-way'!U176/(3*'OddsRatio_working_3-way'!X176^(1/3))*SIN(('OddsRatio_working_3-way'!Y176)/3)</f>
        <v>-0.22530642667238168</v>
      </c>
      <c r="AJ176" s="11">
        <f>'OddsRatio_working_3-way'!U176/(3*'OddsRatio_working_3-way'!X176^(1/3))*SIN(('OddsRatio_working_3-way'!Y176+2*PI())/3)</f>
        <v>-0.35347493965699506</v>
      </c>
      <c r="AK176" s="11">
        <f>'OddsRatio_working_3-way'!U176/(3*'OddsRatio_working_3-way'!X176^(1/3))*SIN(('OddsRatio_working_3-way'!Y176+4*PI())/3)</f>
        <v>0.57878136632937671</v>
      </c>
      <c r="AL176" s="11">
        <f>'OddsRatio_working_3-way'!Z176+'OddsRatio_working_3-way'!AF176</f>
        <v>1.076476858429916</v>
      </c>
      <c r="AM176" s="11">
        <f>'OddsRatio_working_3-way'!AA176+'OddsRatio_working_3-way'!AG176</f>
        <v>-0.92848060748331473</v>
      </c>
      <c r="AN176" s="11">
        <f>'OddsRatio_working_3-way'!AB176+'OddsRatio_working_3-way'!AH176</f>
        <v>-0.14799625094660154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1.076476858429916</v>
      </c>
      <c r="AS176" s="11">
        <f>IF(('OddsRatio_working_3-way'!X176=0),IF(Q176&gt;0,-Q176^(1/3),(-Q176)^(1/3)),'OddsRatio_working_3-way'!AM176-'OddsRatio_working_3-way'!R176/3)</f>
        <v>-0.92848060748331473</v>
      </c>
      <c r="AT176" s="11">
        <f>IF(('OddsRatio_working_3-way'!X176=0),IF(Q176&gt;0,-Q176^(1/3),(-Q176)^(1/3)),'OddsRatio_working_3-way'!AN176-'OddsRatio_working_3-way'!R176/3)</f>
        <v>-0.14799625094660154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4.45</v>
      </c>
      <c r="B177" s="4">
        <f>IF('True_Odds_Calculator_3-way'!B178="","",'True_Odds_Calculator_3-way'!B178)</f>
        <v>3.37</v>
      </c>
      <c r="C177" s="4">
        <f>IF('True_Odds_Calculator_3-way'!C178="","",'True_Odds_Calculator_3-way'!C178)</f>
        <v>1.94</v>
      </c>
      <c r="D177" s="9">
        <f t="shared" si="39"/>
        <v>0.21463460555615252</v>
      </c>
      <c r="E177" s="9">
        <f t="shared" si="40"/>
        <v>0.28460598804518522</v>
      </c>
      <c r="F177" s="9">
        <f t="shared" si="41"/>
        <v>0.50075940639866212</v>
      </c>
      <c r="G177" s="9">
        <f t="shared" si="42"/>
        <v>1.06060317126961</v>
      </c>
      <c r="H177" s="9">
        <f t="shared" si="43"/>
        <v>4.6590809408801546</v>
      </c>
      <c r="I177" s="9">
        <f t="shared" si="44"/>
        <v>3.5136295159089763</v>
      </c>
      <c r="J177" s="9">
        <f t="shared" si="45"/>
        <v>1.9969669809934332</v>
      </c>
      <c r="K177" s="11">
        <f t="shared" si="46"/>
        <v>0.2247191011235955</v>
      </c>
      <c r="L177" s="11">
        <f t="shared" si="47"/>
        <v>0.29673590504451036</v>
      </c>
      <c r="M177" s="11">
        <f t="shared" si="48"/>
        <v>0.51546391752577325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-0.26418226108428722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0.23235662204342528</v>
      </c>
      <c r="Q177" s="11">
        <f>2*'OddsRatio_working_3-way'!K177*'OddsRatio_working_3-way'!L177*'OddsRatio_working_3-way'!M177</f>
        <v>6.8744562734741194E-2</v>
      </c>
      <c r="R177" s="11">
        <f t="shared" si="49"/>
        <v>0</v>
      </c>
      <c r="S177" s="11">
        <f t="shared" si="50"/>
        <v>-0.87953150635383504</v>
      </c>
      <c r="T177" s="11">
        <f t="shared" si="51"/>
        <v>-0.26021642199817602</v>
      </c>
      <c r="U177" s="11">
        <f>'OddsRatio_working_3-way'!S177-'OddsRatio_working_3-way'!R177^2/3</f>
        <v>-0.87953150635383504</v>
      </c>
      <c r="V177" s="11">
        <f>'OddsRatio_working_3-way'!S177*'OddsRatio_working_3-way'!R177/3-2*'OddsRatio_working_3-way'!R177^3/27-'OddsRatio_working_3-way'!T177</f>
        <v>0.26021642199817602</v>
      </c>
      <c r="W177" s="11">
        <f>'OddsRatio_working_3-way'!V177^2+4*'OddsRatio_working_3-way'!U177^3/27</f>
        <v>-3.308506926353745E-2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0.15874323256525794</v>
      </c>
      <c r="Y177" s="11">
        <f>IF('OddsRatio_working_3-way'!W177&gt;=0,IF('OddsRatio_working_3-way'!V177+SQRT('OddsRatio_working_3-way'!W177)&gt;0,0,PI()),ACOS('OddsRatio_working_3-way'!V177/(2*'OddsRatio_working_3-way'!X177)))</f>
        <v>0.61005899232335181</v>
      </c>
      <c r="Z177" s="11">
        <f>'OddsRatio_working_3-way'!X177^(1/3)*COS('OddsRatio_working_3-way'!Y177/3)</f>
        <v>0.53030158563480501</v>
      </c>
      <c r="AA177" s="11">
        <f>'OddsRatio_working_3-way'!X177^(1/3)*COS(('OddsRatio_working_3-way'!Y177+2*PI())/3)</f>
        <v>-0.35985056997325127</v>
      </c>
      <c r="AB177" s="11">
        <f>'OddsRatio_working_3-way'!X177^(1/3)*COS(('OddsRatio_working_3-way'!Y177+4*PI())/3)</f>
        <v>-0.17045101566155413</v>
      </c>
      <c r="AC177" s="11">
        <f>'OddsRatio_working_3-way'!X177^(1/3)*SIN('OddsRatio_working_3-way'!Y177/3)</f>
        <v>0.10934988366625371</v>
      </c>
      <c r="AD177" s="11">
        <f>'OddsRatio_working_3-way'!X177^(1/3)*SIN(('OddsRatio_working_3-way'!Y177+2*PI())/3)</f>
        <v>0.40457970299378326</v>
      </c>
      <c r="AE177" s="11">
        <f>'OddsRatio_working_3-way'!X177^(1/3)*SIN(('OddsRatio_working_3-way'!Y177+4*PI())/3)</f>
        <v>-0.51392958666003685</v>
      </c>
      <c r="AF177" s="11">
        <f>-'OddsRatio_working_3-way'!U177/(3*'OddsRatio_working_3-way'!X177^(1/3))*COS(('OddsRatio_working_3-way'!Y177)/3)</f>
        <v>0.53030158563480501</v>
      </c>
      <c r="AG177" s="11">
        <f>-'OddsRatio_working_3-way'!U177/(3*'OddsRatio_working_3-way'!X177^(1/3))*COS(('OddsRatio_working_3-way'!Y177+2*PI())/3)</f>
        <v>-0.35985056997325127</v>
      </c>
      <c r="AH177" s="11">
        <f>-'OddsRatio_working_3-way'!U177/(3*'OddsRatio_working_3-way'!X177^(1/3))*COS(('OddsRatio_working_3-way'!Y177+4*PI())/3)</f>
        <v>-0.17045101566155413</v>
      </c>
      <c r="AI177" s="11">
        <f>'OddsRatio_working_3-way'!U177/(3*'OddsRatio_working_3-way'!X177^(1/3))*SIN(('OddsRatio_working_3-way'!Y177)/3)</f>
        <v>-0.10934988366625371</v>
      </c>
      <c r="AJ177" s="11">
        <f>'OddsRatio_working_3-way'!U177/(3*'OddsRatio_working_3-way'!X177^(1/3))*SIN(('OddsRatio_working_3-way'!Y177+2*PI())/3)</f>
        <v>-0.40457970299378326</v>
      </c>
      <c r="AK177" s="11">
        <f>'OddsRatio_working_3-way'!U177/(3*'OddsRatio_working_3-way'!X177^(1/3))*SIN(('OddsRatio_working_3-way'!Y177+4*PI())/3)</f>
        <v>0.51392958666003685</v>
      </c>
      <c r="AL177" s="11">
        <f>'OddsRatio_working_3-way'!Z177+'OddsRatio_working_3-way'!AF177</f>
        <v>1.06060317126961</v>
      </c>
      <c r="AM177" s="11">
        <f>'OddsRatio_working_3-way'!AA177+'OddsRatio_working_3-way'!AG177</f>
        <v>-0.71970113994650253</v>
      </c>
      <c r="AN177" s="11">
        <f>'OddsRatio_working_3-way'!AB177+'OddsRatio_working_3-way'!AH177</f>
        <v>-0.34090203132310826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1.06060317126961</v>
      </c>
      <c r="AS177" s="11">
        <f>IF(('OddsRatio_working_3-way'!X177=0),IF(Q177&gt;0,-Q177^(1/3),(-Q177)^(1/3)),'OddsRatio_working_3-way'!AM177-'OddsRatio_working_3-way'!R177/3)</f>
        <v>-0.71970113994650253</v>
      </c>
      <c r="AT177" s="11">
        <f>IF(('OddsRatio_working_3-way'!X177=0),IF(Q177&gt;0,-Q177^(1/3),(-Q177)^(1/3)),'OddsRatio_working_3-way'!AN177-'OddsRatio_working_3-way'!R177/3)</f>
        <v>-0.34090203132310826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8.4499999999999993</v>
      </c>
      <c r="B178" s="4">
        <f>IF('True_Odds_Calculator_3-way'!B179="","",'True_Odds_Calculator_3-way'!B179)</f>
        <v>4.72</v>
      </c>
      <c r="C178" s="4">
        <f>IF('True_Odds_Calculator_3-way'!C179="","",'True_Odds_Calculator_3-way'!C179)</f>
        <v>1.43</v>
      </c>
      <c r="D178" s="9">
        <f t="shared" si="39"/>
        <v>0.11206191974586097</v>
      </c>
      <c r="E178" s="9">
        <f t="shared" si="40"/>
        <v>0.20175522615813238</v>
      </c>
      <c r="F178" s="9">
        <f t="shared" si="41"/>
        <v>0.68618285409600654</v>
      </c>
      <c r="G178" s="9">
        <f t="shared" si="42"/>
        <v>1.0635755640051139</v>
      </c>
      <c r="H178" s="9">
        <f t="shared" si="43"/>
        <v>8.9236379518380975</v>
      </c>
      <c r="I178" s="9">
        <f t="shared" si="44"/>
        <v>4.9565010980990234</v>
      </c>
      <c r="J178" s="9">
        <f t="shared" si="45"/>
        <v>1.4573374925221989</v>
      </c>
      <c r="K178" s="11">
        <f t="shared" si="46"/>
        <v>0.1183431952662722</v>
      </c>
      <c r="L178" s="11">
        <f t="shared" si="47"/>
        <v>0.21186440677966104</v>
      </c>
      <c r="M178" s="11">
        <f t="shared" si="48"/>
        <v>0.69930069930069938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-0.20894545230118378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0.20338702517019641</v>
      </c>
      <c r="Q178" s="11">
        <f>2*'OddsRatio_working_3-way'!K178*'OddsRatio_working_3-way'!L178*'OddsRatio_working_3-way'!M178</f>
        <v>3.5066728477620074E-2</v>
      </c>
      <c r="R178" s="11">
        <f t="shared" si="49"/>
        <v>0</v>
      </c>
      <c r="S178" s="11">
        <f t="shared" si="50"/>
        <v>-0.97339771184406931</v>
      </c>
      <c r="T178" s="11">
        <f t="shared" si="51"/>
        <v>-0.16782719169725335</v>
      </c>
      <c r="U178" s="11">
        <f>'OddsRatio_working_3-way'!S178-'OddsRatio_working_3-way'!R178^2/3</f>
        <v>-0.97339771184406931</v>
      </c>
      <c r="V178" s="11">
        <f>'OddsRatio_working_3-way'!S178*'OddsRatio_working_3-way'!R178/3-2*'OddsRatio_working_3-way'!R178^3/27-'OddsRatio_working_3-way'!T178</f>
        <v>0.16782719169725335</v>
      </c>
      <c r="W178" s="11">
        <f>'OddsRatio_working_3-way'!V178^2+4*'OddsRatio_working_3-way'!U178^3/27</f>
        <v>-0.10847067888022238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0.18482197187645805</v>
      </c>
      <c r="Y178" s="11">
        <f>IF('OddsRatio_working_3-way'!W178&gt;=0,IF('OddsRatio_working_3-way'!V178+SQRT('OddsRatio_working_3-way'!W178)&gt;0,0,PI()),ACOS('OddsRatio_working_3-way'!V178/(2*'OddsRatio_working_3-way'!X178)))</f>
        <v>1.0995199219355112</v>
      </c>
      <c r="Z178" s="11">
        <f>'OddsRatio_working_3-way'!X178^(1/3)*COS('OddsRatio_working_3-way'!Y178/3)</f>
        <v>0.53178778200255694</v>
      </c>
      <c r="AA178" s="11">
        <f>'OddsRatio_working_3-way'!X178^(1/3)*COS(('OddsRatio_working_3-way'!Y178+2*PI())/3)</f>
        <v>-0.44267269104703627</v>
      </c>
      <c r="AB178" s="11">
        <f>'OddsRatio_working_3-way'!X178^(1/3)*COS(('OddsRatio_working_3-way'!Y178+4*PI())/3)</f>
        <v>-8.9115090955520643E-2</v>
      </c>
      <c r="AC178" s="11">
        <f>'OddsRatio_working_3-way'!X178^(1/3)*SIN('OddsRatio_working_3-way'!Y178/3)</f>
        <v>0.20412657558687461</v>
      </c>
      <c r="AD178" s="11">
        <f>'OddsRatio_working_3-way'!X178^(1/3)*SIN(('OddsRatio_working_3-way'!Y178+2*PI())/3)</f>
        <v>0.35847844084295821</v>
      </c>
      <c r="AE178" s="11">
        <f>'OddsRatio_working_3-way'!X178^(1/3)*SIN(('OddsRatio_working_3-way'!Y178+4*PI())/3)</f>
        <v>-0.56260501642983274</v>
      </c>
      <c r="AF178" s="11">
        <f>-'OddsRatio_working_3-way'!U178/(3*'OddsRatio_working_3-way'!X178^(1/3))*COS(('OddsRatio_working_3-way'!Y178)/3)</f>
        <v>0.53178778200255694</v>
      </c>
      <c r="AG178" s="11">
        <f>-'OddsRatio_working_3-way'!U178/(3*'OddsRatio_working_3-way'!X178^(1/3))*COS(('OddsRatio_working_3-way'!Y178+2*PI())/3)</f>
        <v>-0.44267269104703627</v>
      </c>
      <c r="AH178" s="11">
        <f>-'OddsRatio_working_3-way'!U178/(3*'OddsRatio_working_3-way'!X178^(1/3))*COS(('OddsRatio_working_3-way'!Y178+4*PI())/3)</f>
        <v>-8.9115090955520643E-2</v>
      </c>
      <c r="AI178" s="11">
        <f>'OddsRatio_working_3-way'!U178/(3*'OddsRatio_working_3-way'!X178^(1/3))*SIN(('OddsRatio_working_3-way'!Y178)/3)</f>
        <v>-0.20412657558687461</v>
      </c>
      <c r="AJ178" s="11">
        <f>'OddsRatio_working_3-way'!U178/(3*'OddsRatio_working_3-way'!X178^(1/3))*SIN(('OddsRatio_working_3-way'!Y178+2*PI())/3)</f>
        <v>-0.35847844084295821</v>
      </c>
      <c r="AK178" s="11">
        <f>'OddsRatio_working_3-way'!U178/(3*'OddsRatio_working_3-way'!X178^(1/3))*SIN(('OddsRatio_working_3-way'!Y178+4*PI())/3)</f>
        <v>0.56260501642983274</v>
      </c>
      <c r="AL178" s="11">
        <f>'OddsRatio_working_3-way'!Z178+'OddsRatio_working_3-way'!AF178</f>
        <v>1.0635755640051139</v>
      </c>
      <c r="AM178" s="11">
        <f>'OddsRatio_working_3-way'!AA178+'OddsRatio_working_3-way'!AG178</f>
        <v>-0.88534538209407254</v>
      </c>
      <c r="AN178" s="11">
        <f>'OddsRatio_working_3-way'!AB178+'OddsRatio_working_3-way'!AH178</f>
        <v>-0.17823018191104129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1.0635755640051139</v>
      </c>
      <c r="AS178" s="11">
        <f>IF(('OddsRatio_working_3-way'!X178=0),IF(Q178&gt;0,-Q178^(1/3),(-Q178)^(1/3)),'OddsRatio_working_3-way'!AM178-'OddsRatio_working_3-way'!R178/3)</f>
        <v>-0.88534538209407254</v>
      </c>
      <c r="AT178" s="11">
        <f>IF(('OddsRatio_working_3-way'!X178=0),IF(Q178&gt;0,-Q178^(1/3),(-Q178)^(1/3)),'OddsRatio_working_3-way'!AN178-'OddsRatio_working_3-way'!R178/3)</f>
        <v>-0.17823018191104129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12.34</v>
      </c>
      <c r="B179" s="4">
        <f>IF('True_Odds_Calculator_3-way'!B180="","",'True_Odds_Calculator_3-way'!B180)</f>
        <v>5.9</v>
      </c>
      <c r="C179" s="4">
        <f>IF('True_Odds_Calculator_3-way'!C180="","",'True_Odds_Calculator_3-way'!C180)</f>
        <v>1.28</v>
      </c>
      <c r="D179" s="9">
        <f t="shared" si="39"/>
        <v>7.5080274176716352E-2</v>
      </c>
      <c r="E179" s="9">
        <f t="shared" si="40"/>
        <v>0.15815131903342397</v>
      </c>
      <c r="F179" s="9">
        <f t="shared" si="41"/>
        <v>0.76676840678985969</v>
      </c>
      <c r="G179" s="9">
        <f t="shared" si="42"/>
        <v>1.0863384150604216</v>
      </c>
      <c r="H179" s="9">
        <f t="shared" si="43"/>
        <v>13.319077626785182</v>
      </c>
      <c r="I179" s="9">
        <f t="shared" si="44"/>
        <v>6.3230582337960666</v>
      </c>
      <c r="J179" s="9">
        <f t="shared" si="45"/>
        <v>1.3041747562169181</v>
      </c>
      <c r="K179" s="11">
        <f t="shared" si="46"/>
        <v>8.1037277147487846E-2</v>
      </c>
      <c r="L179" s="11">
        <f t="shared" si="47"/>
        <v>0.16949152542372881</v>
      </c>
      <c r="M179" s="11">
        <f t="shared" si="48"/>
        <v>0.78125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-0.16695138450127744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0.17726904376012964</v>
      </c>
      <c r="Q179" s="11">
        <f>2*'OddsRatio_working_3-way'!K179*'OddsRatio_working_3-way'!L179*'OddsRatio_working_3-way'!M179</f>
        <v>2.1461143312364366E-2</v>
      </c>
      <c r="R179" s="11">
        <f t="shared" si="49"/>
        <v>0</v>
      </c>
      <c r="S179" s="11">
        <f t="shared" si="50"/>
        <v>-1.0618003815282722</v>
      </c>
      <c r="T179" s="11">
        <f t="shared" si="51"/>
        <v>-0.12854726168623151</v>
      </c>
      <c r="U179" s="11">
        <f>'OddsRatio_working_3-way'!S179-'OddsRatio_working_3-way'!R179^2/3</f>
        <v>-1.0618003815282722</v>
      </c>
      <c r="V179" s="11">
        <f>'OddsRatio_working_3-way'!S179*'OddsRatio_working_3-way'!R179/3-2*'OddsRatio_working_3-way'!R179^3/27-'OddsRatio_working_3-way'!T179</f>
        <v>0.12854726168623151</v>
      </c>
      <c r="W179" s="11">
        <f>'OddsRatio_working_3-way'!V179^2+4*'OddsRatio_working_3-way'!U179^3/27</f>
        <v>-0.16082301476621708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0.2105631812860724</v>
      </c>
      <c r="Y179" s="11">
        <f>IF('OddsRatio_working_3-way'!W179&gt;=0,IF('OddsRatio_working_3-way'!V179+SQRT('OddsRatio_working_3-way'!W179)&gt;0,0,PI()),ACOS('OddsRatio_working_3-way'!V179/(2*'OddsRatio_working_3-way'!X179)))</f>
        <v>1.2605992698241655</v>
      </c>
      <c r="Z179" s="11">
        <f>'OddsRatio_working_3-way'!X179^(1/3)*COS('OddsRatio_working_3-way'!Y179/3)</f>
        <v>0.54316920753021092</v>
      </c>
      <c r="AA179" s="11">
        <f>'OddsRatio_working_3-way'!X179^(1/3)*COS(('OddsRatio_working_3-way'!Y179+2*PI())/3)</f>
        <v>-0.48176429920526953</v>
      </c>
      <c r="AB179" s="11">
        <f>'OddsRatio_working_3-way'!X179^(1/3)*COS(('OddsRatio_working_3-way'!Y179+4*PI())/3)</f>
        <v>-6.1404908324941443E-2</v>
      </c>
      <c r="AC179" s="11">
        <f>'OddsRatio_working_3-way'!X179^(1/3)*SIN('OddsRatio_working_3-way'!Y179/3)</f>
        <v>0.24269460748114458</v>
      </c>
      <c r="AD179" s="11">
        <f>'OddsRatio_working_3-way'!X179^(1/3)*SIN(('OddsRatio_working_3-way'!Y179+2*PI())/3)</f>
        <v>0.34905102853405207</v>
      </c>
      <c r="AE179" s="11">
        <f>'OddsRatio_working_3-way'!X179^(1/3)*SIN(('OddsRatio_working_3-way'!Y179+4*PI())/3)</f>
        <v>-0.5917456360151967</v>
      </c>
      <c r="AF179" s="11">
        <f>-'OddsRatio_working_3-way'!U179/(3*'OddsRatio_working_3-way'!X179^(1/3))*COS(('OddsRatio_working_3-way'!Y179)/3)</f>
        <v>0.5431692075302107</v>
      </c>
      <c r="AG179" s="11">
        <f>-'OddsRatio_working_3-way'!U179/(3*'OddsRatio_working_3-way'!X179^(1/3))*COS(('OddsRatio_working_3-way'!Y179+2*PI())/3)</f>
        <v>-0.48176429920526936</v>
      </c>
      <c r="AH179" s="11">
        <f>-'OddsRatio_working_3-way'!U179/(3*'OddsRatio_working_3-way'!X179^(1/3))*COS(('OddsRatio_working_3-way'!Y179+4*PI())/3)</f>
        <v>-6.1404908324941415E-2</v>
      </c>
      <c r="AI179" s="11">
        <f>'OddsRatio_working_3-way'!U179/(3*'OddsRatio_working_3-way'!X179^(1/3))*SIN(('OddsRatio_working_3-way'!Y179)/3)</f>
        <v>-0.24269460748114446</v>
      </c>
      <c r="AJ179" s="11">
        <f>'OddsRatio_working_3-way'!U179/(3*'OddsRatio_working_3-way'!X179^(1/3))*SIN(('OddsRatio_working_3-way'!Y179+2*PI())/3)</f>
        <v>-0.34905102853405195</v>
      </c>
      <c r="AK179" s="11">
        <f>'OddsRatio_working_3-way'!U179/(3*'OddsRatio_working_3-way'!X179^(1/3))*SIN(('OddsRatio_working_3-way'!Y179+4*PI())/3)</f>
        <v>0.59174563601519647</v>
      </c>
      <c r="AL179" s="11">
        <f>'OddsRatio_working_3-way'!Z179+'OddsRatio_working_3-way'!AF179</f>
        <v>1.0863384150604216</v>
      </c>
      <c r="AM179" s="11">
        <f>'OddsRatio_working_3-way'!AA179+'OddsRatio_working_3-way'!AG179</f>
        <v>-0.96352859841053884</v>
      </c>
      <c r="AN179" s="11">
        <f>'OddsRatio_working_3-way'!AB179+'OddsRatio_working_3-way'!AH179</f>
        <v>-0.12280981664988286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1.0863384150604216</v>
      </c>
      <c r="AS179" s="11">
        <f>IF(('OddsRatio_working_3-way'!X179=0),IF(Q179&gt;0,-Q179^(1/3),(-Q179)^(1/3)),'OddsRatio_working_3-way'!AM179-'OddsRatio_working_3-way'!R179/3)</f>
        <v>-0.96352859841053884</v>
      </c>
      <c r="AT179" s="11">
        <f>IF(('OddsRatio_working_3-way'!X179=0),IF(Q179&gt;0,-Q179^(1/3),(-Q179)^(1/3)),'OddsRatio_working_3-way'!AN179-'OddsRatio_working_3-way'!R179/3)</f>
        <v>-0.12280981664988286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2.15</v>
      </c>
      <c r="B180" s="4">
        <f>IF('True_Odds_Calculator_3-way'!B181="","",'True_Odds_Calculator_3-way'!B181)</f>
        <v>3.48</v>
      </c>
      <c r="C180" s="4">
        <f>IF('True_Odds_Calculator_3-way'!C181="","",'True_Odds_Calculator_3-way'!C181)</f>
        <v>3.7</v>
      </c>
      <c r="D180" s="9">
        <f t="shared" si="39"/>
        <v>0.45638717713499827</v>
      </c>
      <c r="E180" s="9">
        <f t="shared" si="40"/>
        <v>0.280215609920203</v>
      </c>
      <c r="F180" s="9">
        <f t="shared" si="41"/>
        <v>0.26339721294479895</v>
      </c>
      <c r="G180" s="9">
        <f t="shared" si="42"/>
        <v>1.035758290709996</v>
      </c>
      <c r="H180" s="9">
        <f t="shared" si="43"/>
        <v>2.191122034316495</v>
      </c>
      <c r="I180" s="9">
        <f t="shared" si="44"/>
        <v>3.5686805609607903</v>
      </c>
      <c r="J180" s="9">
        <f t="shared" si="45"/>
        <v>3.7965473849169902</v>
      </c>
      <c r="K180" s="11">
        <f t="shared" si="46"/>
        <v>0.46511627906976744</v>
      </c>
      <c r="L180" s="11">
        <f t="shared" si="47"/>
        <v>0.28735632183908044</v>
      </c>
      <c r="M180" s="11">
        <f t="shared" si="48"/>
        <v>0.27027027027027023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-0.27815947463100654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0.228656884631223</v>
      </c>
      <c r="Q180" s="11">
        <f>2*'OddsRatio_working_3-way'!K180*'OddsRatio_working_3-way'!L180*'OddsRatio_working_3-way'!M180</f>
        <v>7.2245461178901418E-2</v>
      </c>
      <c r="R180" s="11">
        <f t="shared" si="49"/>
        <v>0</v>
      </c>
      <c r="S180" s="11">
        <f t="shared" si="50"/>
        <v>-0.82203521894966414</v>
      </c>
      <c r="T180" s="11">
        <f t="shared" si="51"/>
        <v>-0.25972676744065215</v>
      </c>
      <c r="U180" s="11">
        <f>'OddsRatio_working_3-way'!S180-'OddsRatio_working_3-way'!R180^2/3</f>
        <v>-0.82203521894966414</v>
      </c>
      <c r="V180" s="11">
        <f>'OddsRatio_working_3-way'!S180*'OddsRatio_working_3-way'!R180/3-2*'OddsRatio_working_3-way'!R180^3/27-'OddsRatio_working_3-way'!T180</f>
        <v>0.25972676744065215</v>
      </c>
      <c r="W180" s="11">
        <f>'OddsRatio_working_3-way'!V180^2+4*'OddsRatio_working_3-way'!U180^3/27</f>
        <v>-1.4835879119445908E-2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0.14343454329816835</v>
      </c>
      <c r="Y180" s="11">
        <f>IF('OddsRatio_working_3-way'!W180&gt;=0,IF('OddsRatio_working_3-way'!V180+SQRT('OddsRatio_working_3-way'!W180)&gt;0,0,PI()),ACOS('OddsRatio_working_3-way'!V180/(2*'OddsRatio_working_3-way'!X180)))</f>
        <v>0.43851237284078137</v>
      </c>
      <c r="Z180" s="11">
        <f>'OddsRatio_working_3-way'!X180^(1/3)*COS('OddsRatio_working_3-way'!Y180/3)</f>
        <v>0.51787914535499802</v>
      </c>
      <c r="AA180" s="11">
        <f>'OddsRatio_working_3-way'!X180^(1/3)*COS(('OddsRatio_working_3-way'!Y180+2*PI())/3)</f>
        <v>-0.32496758069075582</v>
      </c>
      <c r="AB180" s="11">
        <f>'OddsRatio_working_3-way'!X180^(1/3)*COS(('OddsRatio_working_3-way'!Y180+4*PI())/3)</f>
        <v>-0.19291156466424228</v>
      </c>
      <c r="AC180" s="11">
        <f>'OddsRatio_working_3-way'!X180^(1/3)*SIN('OddsRatio_working_3-way'!Y180/3)</f>
        <v>7.6242576401017267E-2</v>
      </c>
      <c r="AD180" s="11">
        <f>'OddsRatio_working_3-way'!X180^(1/3)*SIN(('OddsRatio_working_3-way'!Y180+2*PI())/3)</f>
        <v>0.41037520776709357</v>
      </c>
      <c r="AE180" s="11">
        <f>'OddsRatio_working_3-way'!X180^(1/3)*SIN(('OddsRatio_working_3-way'!Y180+4*PI())/3)</f>
        <v>-0.48661778416811069</v>
      </c>
      <c r="AF180" s="11">
        <f>-'OddsRatio_working_3-way'!U180/(3*'OddsRatio_working_3-way'!X180^(1/3))*COS(('OddsRatio_working_3-way'!Y180)/3)</f>
        <v>0.51787914535499791</v>
      </c>
      <c r="AG180" s="11">
        <f>-'OddsRatio_working_3-way'!U180/(3*'OddsRatio_working_3-way'!X180^(1/3))*COS(('OddsRatio_working_3-way'!Y180+2*PI())/3)</f>
        <v>-0.32496758069075576</v>
      </c>
      <c r="AH180" s="11">
        <f>-'OddsRatio_working_3-way'!U180/(3*'OddsRatio_working_3-way'!X180^(1/3))*COS(('OddsRatio_working_3-way'!Y180+4*PI())/3)</f>
        <v>-0.19291156466424222</v>
      </c>
      <c r="AI180" s="11">
        <f>'OddsRatio_working_3-way'!U180/(3*'OddsRatio_working_3-way'!X180^(1/3))*SIN(('OddsRatio_working_3-way'!Y180)/3)</f>
        <v>-7.6242576401017254E-2</v>
      </c>
      <c r="AJ180" s="11">
        <f>'OddsRatio_working_3-way'!U180/(3*'OddsRatio_working_3-way'!X180^(1/3))*SIN(('OddsRatio_working_3-way'!Y180+2*PI())/3)</f>
        <v>-0.41037520776709346</v>
      </c>
      <c r="AK180" s="11">
        <f>'OddsRatio_working_3-way'!U180/(3*'OddsRatio_working_3-way'!X180^(1/3))*SIN(('OddsRatio_working_3-way'!Y180+4*PI())/3)</f>
        <v>0.48661778416811058</v>
      </c>
      <c r="AL180" s="11">
        <f>'OddsRatio_working_3-way'!Z180+'OddsRatio_working_3-way'!AF180</f>
        <v>1.035758290709996</v>
      </c>
      <c r="AM180" s="11">
        <f>'OddsRatio_working_3-way'!AA180+'OddsRatio_working_3-way'!AG180</f>
        <v>-0.64993516138151164</v>
      </c>
      <c r="AN180" s="11">
        <f>'OddsRatio_working_3-way'!AB180+'OddsRatio_working_3-way'!AH180</f>
        <v>-0.3858231293284845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1.035758290709996</v>
      </c>
      <c r="AS180" s="11">
        <f>IF(('OddsRatio_working_3-way'!X180=0),IF(Q180&gt;0,-Q180^(1/3),(-Q180)^(1/3)),'OddsRatio_working_3-way'!AM180-'OddsRatio_working_3-way'!R180/3)</f>
        <v>-0.64993516138151164</v>
      </c>
      <c r="AT180" s="11">
        <f>IF(('OddsRatio_working_3-way'!X180=0),IF(Q180&gt;0,-Q180^(1/3),(-Q180)^(1/3)),'OddsRatio_working_3-way'!AN180-'OddsRatio_working_3-way'!R180/3)</f>
        <v>-0.3858231293284845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4.9400000000000004</v>
      </c>
      <c r="B181" s="4">
        <f>IF('True_Odds_Calculator_3-way'!B182="","",'True_Odds_Calculator_3-way'!B182)</f>
        <v>3.58</v>
      </c>
      <c r="C181" s="4">
        <f>IF('True_Odds_Calculator_3-way'!C182="","",'True_Odds_Calculator_3-way'!C182)</f>
        <v>1.85</v>
      </c>
      <c r="D181" s="9">
        <f t="shared" si="39"/>
        <v>0.19657278258297559</v>
      </c>
      <c r="E181" s="9">
        <f t="shared" si="40"/>
        <v>0.27200722065196398</v>
      </c>
      <c r="F181" s="9">
        <f t="shared" si="41"/>
        <v>0.53141999676506024</v>
      </c>
      <c r="G181" s="9">
        <f t="shared" si="42"/>
        <v>1.037353873389941</v>
      </c>
      <c r="H181" s="9">
        <f t="shared" si="43"/>
        <v>5.0871742611563668</v>
      </c>
      <c r="I181" s="9">
        <f t="shared" si="44"/>
        <v>3.6763729933460487</v>
      </c>
      <c r="J181" s="9">
        <f t="shared" si="45"/>
        <v>1.8817507923814505</v>
      </c>
      <c r="K181" s="11">
        <f t="shared" si="46"/>
        <v>0.20242914979757085</v>
      </c>
      <c r="L181" s="11">
        <f t="shared" si="47"/>
        <v>0.27932960893854747</v>
      </c>
      <c r="M181" s="11">
        <f t="shared" si="48"/>
        <v>0.54054054054054046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-0.26409072542562706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0.22526088389069865</v>
      </c>
      <c r="Q181" s="11">
        <f>2*'OddsRatio_working_3-way'!K181*'OddsRatio_working_3-way'!L181*'OddsRatio_working_3-way'!M181</f>
        <v>6.1129140811587136E-2</v>
      </c>
      <c r="R181" s="11">
        <f t="shared" si="49"/>
        <v>0</v>
      </c>
      <c r="S181" s="11">
        <f t="shared" si="50"/>
        <v>-0.85296779554697533</v>
      </c>
      <c r="T181" s="11">
        <f t="shared" si="51"/>
        <v>-0.23147022945643828</v>
      </c>
      <c r="U181" s="11">
        <f>'OddsRatio_working_3-way'!S181-'OddsRatio_working_3-way'!R181^2/3</f>
        <v>-0.85296779554697533</v>
      </c>
      <c r="V181" s="11">
        <f>'OddsRatio_working_3-way'!S181*'OddsRatio_working_3-way'!R181/3-2*'OddsRatio_working_3-way'!R181^3/27-'OddsRatio_working_3-way'!T181</f>
        <v>0.23147022945643828</v>
      </c>
      <c r="W181" s="11">
        <f>'OddsRatio_working_3-way'!V181^2+4*'OddsRatio_working_3-way'!U181^3/27</f>
        <v>-3.8359337750108496E-2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0.15160623740031665</v>
      </c>
      <c r="Y181" s="11">
        <f>IF('OddsRatio_working_3-way'!W181&gt;=0,IF('OddsRatio_working_3-way'!V181+SQRT('OddsRatio_working_3-way'!W181)&gt;0,0,PI()),ACOS('OddsRatio_working_3-way'!V181/(2*'OddsRatio_working_3-way'!X181)))</f>
        <v>0.70224679837547155</v>
      </c>
      <c r="Z181" s="11">
        <f>'OddsRatio_working_3-way'!X181^(1/3)*COS('OddsRatio_working_3-way'!Y181/3)</f>
        <v>0.5186769366949705</v>
      </c>
      <c r="AA181" s="11">
        <f>'OddsRatio_working_3-way'!X181^(1/3)*COS(('OddsRatio_working_3-way'!Y181+2*PI())/3)</f>
        <v>-0.36644881048252392</v>
      </c>
      <c r="AB181" s="11">
        <f>'OddsRatio_working_3-way'!X181^(1/3)*COS(('OddsRatio_working_3-way'!Y181+4*PI())/3)</f>
        <v>-0.15222812621244661</v>
      </c>
      <c r="AC181" s="11">
        <f>'OddsRatio_working_3-way'!X181^(1/3)*SIN('OddsRatio_working_3-way'!Y181/3)</f>
        <v>0.12368036972931507</v>
      </c>
      <c r="AD181" s="11">
        <f>'OddsRatio_working_3-way'!X181^(1/3)*SIN(('OddsRatio_working_3-way'!Y181+2*PI())/3)</f>
        <v>0.38734721867027994</v>
      </c>
      <c r="AE181" s="11">
        <f>'OddsRatio_working_3-way'!X181^(1/3)*SIN(('OddsRatio_working_3-way'!Y181+4*PI())/3)</f>
        <v>-0.51102758839959495</v>
      </c>
      <c r="AF181" s="11">
        <f>-'OddsRatio_working_3-way'!U181/(3*'OddsRatio_working_3-way'!X181^(1/3))*COS(('OddsRatio_working_3-way'!Y181)/3)</f>
        <v>0.5186769366949705</v>
      </c>
      <c r="AG181" s="11">
        <f>-'OddsRatio_working_3-way'!U181/(3*'OddsRatio_working_3-way'!X181^(1/3))*COS(('OddsRatio_working_3-way'!Y181+2*PI())/3)</f>
        <v>-0.36644881048252392</v>
      </c>
      <c r="AH181" s="11">
        <f>-'OddsRatio_working_3-way'!U181/(3*'OddsRatio_working_3-way'!X181^(1/3))*COS(('OddsRatio_working_3-way'!Y181+4*PI())/3)</f>
        <v>-0.15222812621244661</v>
      </c>
      <c r="AI181" s="11">
        <f>'OddsRatio_working_3-way'!U181/(3*'OddsRatio_working_3-way'!X181^(1/3))*SIN(('OddsRatio_working_3-way'!Y181)/3)</f>
        <v>-0.12368036972931507</v>
      </c>
      <c r="AJ181" s="11">
        <f>'OddsRatio_working_3-way'!U181/(3*'OddsRatio_working_3-way'!X181^(1/3))*SIN(('OddsRatio_working_3-way'!Y181+2*PI())/3)</f>
        <v>-0.38734721867027994</v>
      </c>
      <c r="AK181" s="11">
        <f>'OddsRatio_working_3-way'!U181/(3*'OddsRatio_working_3-way'!X181^(1/3))*SIN(('OddsRatio_working_3-way'!Y181+4*PI())/3)</f>
        <v>0.51102758839959495</v>
      </c>
      <c r="AL181" s="11">
        <f>'OddsRatio_working_3-way'!Z181+'OddsRatio_working_3-way'!AF181</f>
        <v>1.037353873389941</v>
      </c>
      <c r="AM181" s="11">
        <f>'OddsRatio_working_3-way'!AA181+'OddsRatio_working_3-way'!AG181</f>
        <v>-0.73289762096504785</v>
      </c>
      <c r="AN181" s="11">
        <f>'OddsRatio_working_3-way'!AB181+'OddsRatio_working_3-way'!AH181</f>
        <v>-0.30445625242489321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1.037353873389941</v>
      </c>
      <c r="AS181" s="11">
        <f>IF(('OddsRatio_working_3-way'!X181=0),IF(Q181&gt;0,-Q181^(1/3),(-Q181)^(1/3)),'OddsRatio_working_3-way'!AM181-'OddsRatio_working_3-way'!R181/3)</f>
        <v>-0.73289762096504785</v>
      </c>
      <c r="AT181" s="11">
        <f>IF(('OddsRatio_working_3-way'!X181=0),IF(Q181&gt;0,-Q181^(1/3),(-Q181)^(1/3)),'OddsRatio_working_3-way'!AN181-'OddsRatio_working_3-way'!R181/3)</f>
        <v>-0.30445625242489321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2.2200000000000002</v>
      </c>
      <c r="B182" s="4">
        <f>IF('True_Odds_Calculator_3-way'!B183="","",'True_Odds_Calculator_3-way'!B183)</f>
        <v>3.54</v>
      </c>
      <c r="C182" s="4">
        <f>IF('True_Odds_Calculator_3-way'!C183="","",'True_Odds_Calculator_3-way'!C183)</f>
        <v>3.45</v>
      </c>
      <c r="D182" s="9">
        <f t="shared" si="39"/>
        <v>0.44182034478177551</v>
      </c>
      <c r="E182" s="9">
        <f t="shared" si="40"/>
        <v>0.2754607558795279</v>
      </c>
      <c r="F182" s="9">
        <f t="shared" si="41"/>
        <v>0.28271889933869682</v>
      </c>
      <c r="G182" s="9">
        <f t="shared" si="42"/>
        <v>1.0355437746577802</v>
      </c>
      <c r="H182" s="9">
        <f t="shared" si="43"/>
        <v>2.263363405082492</v>
      </c>
      <c r="I182" s="9">
        <f t="shared" si="44"/>
        <v>3.6302811876307621</v>
      </c>
      <c r="J182" s="9">
        <f t="shared" si="45"/>
        <v>3.5370822479115609</v>
      </c>
      <c r="K182" s="11">
        <f t="shared" si="46"/>
        <v>0.4504504504504504</v>
      </c>
      <c r="L182" s="11">
        <f t="shared" si="47"/>
        <v>0.2824858757062147</v>
      </c>
      <c r="M182" s="11">
        <f t="shared" si="48"/>
        <v>0.28985507246376813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-0.28001693661236782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0.22904260192395781</v>
      </c>
      <c r="Q182" s="11">
        <f>2*'OddsRatio_working_3-way'!K182*'OddsRatio_working_3-way'!L182*'OddsRatio_working_3-way'!M182</f>
        <v>7.3765733308843104E-2</v>
      </c>
      <c r="R182" s="11">
        <f t="shared" si="49"/>
        <v>0</v>
      </c>
      <c r="S182" s="11">
        <f t="shared" si="50"/>
        <v>-0.8179598159129402</v>
      </c>
      <c r="T182" s="11">
        <f t="shared" si="51"/>
        <v>-0.2634331130154397</v>
      </c>
      <c r="U182" s="11">
        <f>'OddsRatio_working_3-way'!S182-'OddsRatio_working_3-way'!R182^2/3</f>
        <v>-0.8179598159129402</v>
      </c>
      <c r="V182" s="11">
        <f>'OddsRatio_working_3-way'!S182*'OddsRatio_working_3-way'!R182/3-2*'OddsRatio_working_3-way'!R182^3/27-'OddsRatio_working_3-way'!T182</f>
        <v>0.2634331130154397</v>
      </c>
      <c r="W182" s="11">
        <f>'OddsRatio_working_3-way'!V182^2+4*'OddsRatio_working_3-way'!U182^3/27</f>
        <v>-1.1678961122749951E-2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0.14236920853519852</v>
      </c>
      <c r="Y182" s="11">
        <f>IF('OddsRatio_working_3-way'!W182&gt;=0,IF('OddsRatio_working_3-way'!V182+SQRT('OddsRatio_working_3-way'!W182)&gt;0,0,PI()),ACOS('OddsRatio_working_3-way'!V182/(2*'OddsRatio_working_3-way'!X182)))</f>
        <v>0.38929761326838519</v>
      </c>
      <c r="Z182" s="11">
        <f>'OddsRatio_working_3-way'!X182^(1/3)*COS('OddsRatio_working_3-way'!Y182/3)</f>
        <v>0.51777188732889012</v>
      </c>
      <c r="AA182" s="11">
        <f>'OddsRatio_working_3-way'!X182^(1/3)*COS(('OddsRatio_working_3-way'!Y182+2*PI())/3)</f>
        <v>-0.31740225333230049</v>
      </c>
      <c r="AB182" s="11">
        <f>'OddsRatio_working_3-way'!X182^(1/3)*COS(('OddsRatio_working_3-way'!Y182+4*PI())/3)</f>
        <v>-0.20036963399658977</v>
      </c>
      <c r="AC182" s="11">
        <f>'OddsRatio_working_3-way'!X182^(1/3)*SIN('OddsRatio_working_3-way'!Y182/3)</f>
        <v>6.7568814277439701E-2</v>
      </c>
      <c r="AD182" s="11">
        <f>'OddsRatio_working_3-way'!X182^(1/3)*SIN(('OddsRatio_working_3-way'!Y182+2*PI())/3)</f>
        <v>0.4146192006535131</v>
      </c>
      <c r="AE182" s="11">
        <f>'OddsRatio_working_3-way'!X182^(1/3)*SIN(('OddsRatio_working_3-way'!Y182+4*PI())/3)</f>
        <v>-0.4821880149309527</v>
      </c>
      <c r="AF182" s="11">
        <f>-'OddsRatio_working_3-way'!U182/(3*'OddsRatio_working_3-way'!X182^(1/3))*COS(('OddsRatio_working_3-way'!Y182)/3)</f>
        <v>0.51777188732889023</v>
      </c>
      <c r="AG182" s="11">
        <f>-'OddsRatio_working_3-way'!U182/(3*'OddsRatio_working_3-way'!X182^(1/3))*COS(('OddsRatio_working_3-way'!Y182+2*PI())/3)</f>
        <v>-0.31740225333230054</v>
      </c>
      <c r="AH182" s="11">
        <f>-'OddsRatio_working_3-way'!U182/(3*'OddsRatio_working_3-way'!X182^(1/3))*COS(('OddsRatio_working_3-way'!Y182+4*PI())/3)</f>
        <v>-0.20036963399658983</v>
      </c>
      <c r="AI182" s="11">
        <f>'OddsRatio_working_3-way'!U182/(3*'OddsRatio_working_3-way'!X182^(1/3))*SIN(('OddsRatio_working_3-way'!Y182)/3)</f>
        <v>-6.7568814277439715E-2</v>
      </c>
      <c r="AJ182" s="11">
        <f>'OddsRatio_working_3-way'!U182/(3*'OddsRatio_working_3-way'!X182^(1/3))*SIN(('OddsRatio_working_3-way'!Y182+2*PI())/3)</f>
        <v>-0.41461920065351321</v>
      </c>
      <c r="AK182" s="11">
        <f>'OddsRatio_working_3-way'!U182/(3*'OddsRatio_working_3-way'!X182^(1/3))*SIN(('OddsRatio_working_3-way'!Y182+4*PI())/3)</f>
        <v>0.48218801493095281</v>
      </c>
      <c r="AL182" s="11">
        <f>'OddsRatio_working_3-way'!Z182+'OddsRatio_working_3-way'!AF182</f>
        <v>1.0355437746577802</v>
      </c>
      <c r="AM182" s="11">
        <f>'OddsRatio_working_3-way'!AA182+'OddsRatio_working_3-way'!AG182</f>
        <v>-0.63480450666460109</v>
      </c>
      <c r="AN182" s="11">
        <f>'OddsRatio_working_3-way'!AB182+'OddsRatio_working_3-way'!AH182</f>
        <v>-0.4007392679931796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1.0355437746577802</v>
      </c>
      <c r="AS182" s="11">
        <f>IF(('OddsRatio_working_3-way'!X182=0),IF(Q182&gt;0,-Q182^(1/3),(-Q182)^(1/3)),'OddsRatio_working_3-way'!AM182-'OddsRatio_working_3-way'!R182/3)</f>
        <v>-0.63480450666460109</v>
      </c>
      <c r="AT182" s="11">
        <f>IF(('OddsRatio_working_3-way'!X182=0),IF(Q182&gt;0,-Q182^(1/3),(-Q182)^(1/3)),'OddsRatio_working_3-way'!AN182-'OddsRatio_working_3-way'!R182/3)</f>
        <v>-0.4007392679931796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2.16</v>
      </c>
      <c r="B183" s="4">
        <f>IF('True_Odds_Calculator_3-way'!B184="","",'True_Odds_Calculator_3-way'!B184)</f>
        <v>3.21</v>
      </c>
      <c r="C183" s="4">
        <f>IF('True_Odds_Calculator_3-way'!C184="","",'True_Odds_Calculator_3-way'!C184)</f>
        <v>4.01</v>
      </c>
      <c r="D183" s="9">
        <f t="shared" si="39"/>
        <v>0.45380085790225072</v>
      </c>
      <c r="E183" s="9">
        <f t="shared" si="40"/>
        <v>0.30366670437942528</v>
      </c>
      <c r="F183" s="9">
        <f t="shared" si="41"/>
        <v>0.242532437718324</v>
      </c>
      <c r="G183" s="9">
        <f t="shared" si="42"/>
        <v>1.0375946215069418</v>
      </c>
      <c r="H183" s="9">
        <f t="shared" si="43"/>
        <v>2.2036097609480527</v>
      </c>
      <c r="I183" s="9">
        <f t="shared" si="44"/>
        <v>3.2930841135303415</v>
      </c>
      <c r="J183" s="9">
        <f t="shared" si="45"/>
        <v>4.1231598107358947</v>
      </c>
      <c r="K183" s="11">
        <f t="shared" si="46"/>
        <v>0.46296296296296291</v>
      </c>
      <c r="L183" s="11">
        <f t="shared" si="47"/>
        <v>0.3115264797507788</v>
      </c>
      <c r="M183" s="11">
        <f t="shared" si="48"/>
        <v>0.24937655860349128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-0.27753234313546948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0.22946556534704549</v>
      </c>
      <c r="Q183" s="11">
        <f>2*'OddsRatio_working_3-way'!K183*'OddsRatio_working_3-way'!L183*'OddsRatio_working_3-way'!M183</f>
        <v>7.1932779105656874E-2</v>
      </c>
      <c r="R183" s="11">
        <f t="shared" si="49"/>
        <v>0</v>
      </c>
      <c r="S183" s="11">
        <f t="shared" si="50"/>
        <v>-0.82680657236060739</v>
      </c>
      <c r="T183" s="11">
        <f t="shared" si="51"/>
        <v>-0.25918701327918725</v>
      </c>
      <c r="U183" s="11">
        <f>'OddsRatio_working_3-way'!S183-'OddsRatio_working_3-way'!R183^2/3</f>
        <v>-0.82680657236060739</v>
      </c>
      <c r="V183" s="11">
        <f>'OddsRatio_working_3-way'!S183*'OddsRatio_working_3-way'!R183/3-2*'OddsRatio_working_3-way'!R183^3/27-'OddsRatio_working_3-way'!T183</f>
        <v>0.25918701327918725</v>
      </c>
      <c r="W183" s="11">
        <f>'OddsRatio_working_3-way'!V183^2+4*'OddsRatio_working_3-way'!U183^3/27</f>
        <v>-1.6557277851351443E-2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0.14468516311627899</v>
      </c>
      <c r="Y183" s="11">
        <f>IF('OddsRatio_working_3-way'!W183&gt;=0,IF('OddsRatio_working_3-way'!V183+SQRT('OddsRatio_working_3-way'!W183)&gt;0,0,PI()),ACOS('OddsRatio_working_3-way'!V183/(2*'OddsRatio_working_3-way'!X183)))</f>
        <v>0.46080882045155858</v>
      </c>
      <c r="Z183" s="11">
        <f>'OddsRatio_working_3-way'!X183^(1/3)*COS('OddsRatio_working_3-way'!Y183/3)</f>
        <v>0.51879731075347091</v>
      </c>
      <c r="AA183" s="11">
        <f>'OddsRatio_working_3-way'!X183^(1/3)*COS(('OddsRatio_working_3-way'!Y183+2*PI())/3)</f>
        <v>-0.32895910287656682</v>
      </c>
      <c r="AB183" s="11">
        <f>'OddsRatio_working_3-way'!X183^(1/3)*COS(('OddsRatio_working_3-way'!Y183+4*PI())/3)</f>
        <v>-0.18983820787690378</v>
      </c>
      <c r="AC183" s="11">
        <f>'OddsRatio_working_3-way'!X183^(1/3)*SIN('OddsRatio_working_3-way'!Y183/3)</f>
        <v>8.0321486177957105E-2</v>
      </c>
      <c r="AD183" s="11">
        <f>'OddsRatio_working_3-way'!X183^(1/3)*SIN(('OddsRatio_working_3-way'!Y183+2*PI())/3)</f>
        <v>0.40913090743857705</v>
      </c>
      <c r="AE183" s="11">
        <f>'OddsRatio_working_3-way'!X183^(1/3)*SIN(('OddsRatio_working_3-way'!Y183+4*PI())/3)</f>
        <v>-0.48945239361653414</v>
      </c>
      <c r="AF183" s="11">
        <f>-'OddsRatio_working_3-way'!U183/(3*'OddsRatio_working_3-way'!X183^(1/3))*COS(('OddsRatio_working_3-way'!Y183)/3)</f>
        <v>0.5187973107534708</v>
      </c>
      <c r="AG183" s="11">
        <f>-'OddsRatio_working_3-way'!U183/(3*'OddsRatio_working_3-way'!X183^(1/3))*COS(('OddsRatio_working_3-way'!Y183+2*PI())/3)</f>
        <v>-0.32895910287656677</v>
      </c>
      <c r="AH183" s="11">
        <f>-'OddsRatio_working_3-way'!U183/(3*'OddsRatio_working_3-way'!X183^(1/3))*COS(('OddsRatio_working_3-way'!Y183+4*PI())/3)</f>
        <v>-0.18983820787690373</v>
      </c>
      <c r="AI183" s="11">
        <f>'OddsRatio_working_3-way'!U183/(3*'OddsRatio_working_3-way'!X183^(1/3))*SIN(('OddsRatio_working_3-way'!Y183)/3)</f>
        <v>-8.0321486177957091E-2</v>
      </c>
      <c r="AJ183" s="11">
        <f>'OddsRatio_working_3-way'!U183/(3*'OddsRatio_working_3-way'!X183^(1/3))*SIN(('OddsRatio_working_3-way'!Y183+2*PI())/3)</f>
        <v>-0.409130907438577</v>
      </c>
      <c r="AK183" s="11">
        <f>'OddsRatio_working_3-way'!U183/(3*'OddsRatio_working_3-way'!X183^(1/3))*SIN(('OddsRatio_working_3-way'!Y183+4*PI())/3)</f>
        <v>0.48945239361653403</v>
      </c>
      <c r="AL183" s="11">
        <f>'OddsRatio_working_3-way'!Z183+'OddsRatio_working_3-way'!AF183</f>
        <v>1.0375946215069418</v>
      </c>
      <c r="AM183" s="11">
        <f>'OddsRatio_working_3-way'!AA183+'OddsRatio_working_3-way'!AG183</f>
        <v>-0.65791820575313364</v>
      </c>
      <c r="AN183" s="11">
        <f>'OddsRatio_working_3-way'!AB183+'OddsRatio_working_3-way'!AH183</f>
        <v>-0.37967641575380751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1.0375946215069418</v>
      </c>
      <c r="AS183" s="11">
        <f>IF(('OddsRatio_working_3-way'!X183=0),IF(Q183&gt;0,-Q183^(1/3),(-Q183)^(1/3)),'OddsRatio_working_3-way'!AM183-'OddsRatio_working_3-way'!R183/3)</f>
        <v>-0.65791820575313364</v>
      </c>
      <c r="AT183" s="11">
        <f>IF(('OddsRatio_working_3-way'!X183=0),IF(Q183&gt;0,-Q183^(1/3),(-Q183)^(1/3)),'OddsRatio_working_3-way'!AN183-'OddsRatio_working_3-way'!R183/3)</f>
        <v>-0.37967641575380751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2.2000000000000002</v>
      </c>
      <c r="B184" s="4">
        <f>IF('True_Odds_Calculator_3-way'!B185="","",'True_Odds_Calculator_3-way'!B185)</f>
        <v>3.73</v>
      </c>
      <c r="C184" s="4">
        <f>IF('True_Odds_Calculator_3-way'!C185="","",'True_Odds_Calculator_3-way'!C185)</f>
        <v>3.34</v>
      </c>
      <c r="D184" s="9">
        <f t="shared" si="39"/>
        <v>0.44615789394925065</v>
      </c>
      <c r="E184" s="9">
        <f t="shared" si="40"/>
        <v>0.26150000748211771</v>
      </c>
      <c r="F184" s="9">
        <f t="shared" si="41"/>
        <v>0.29234209856863141</v>
      </c>
      <c r="G184" s="9">
        <f t="shared" si="42"/>
        <v>1.0344658127423447</v>
      </c>
      <c r="H184" s="9">
        <f t="shared" si="43"/>
        <v>2.2413589752908138</v>
      </c>
      <c r="I184" s="9">
        <f t="shared" si="44"/>
        <v>3.8240916687866005</v>
      </c>
      <c r="J184" s="9">
        <f t="shared" si="45"/>
        <v>3.4206500018170867</v>
      </c>
      <c r="K184" s="11">
        <f t="shared" si="46"/>
        <v>0.45454545454545453</v>
      </c>
      <c r="L184" s="11">
        <f t="shared" si="47"/>
        <v>0.26809651474530832</v>
      </c>
      <c r="M184" s="11">
        <f t="shared" si="48"/>
        <v>0.29940119760479045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-0.2796931119481727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0.22876499012698465</v>
      </c>
      <c r="Q184" s="11">
        <f>2*'OddsRatio_working_3-way'!K184*'OddsRatio_working_3-way'!L184*'OddsRatio_working_3-way'!M184</f>
        <v>7.2971288716741523E-2</v>
      </c>
      <c r="R184" s="11">
        <f t="shared" si="49"/>
        <v>0</v>
      </c>
      <c r="S184" s="11">
        <f t="shared" si="50"/>
        <v>-0.81791427945274153</v>
      </c>
      <c r="T184" s="11">
        <f t="shared" si="51"/>
        <v>-0.26089769679513292</v>
      </c>
      <c r="U184" s="11">
        <f>'OddsRatio_working_3-way'!S184-'OddsRatio_working_3-way'!R184^2/3</f>
        <v>-0.81791427945274153</v>
      </c>
      <c r="V184" s="11">
        <f>'OddsRatio_working_3-way'!S184*'OddsRatio_working_3-way'!R184/3-2*'OddsRatio_working_3-way'!R184^3/27-'OddsRatio_working_3-way'!T184</f>
        <v>0.26089769679513292</v>
      </c>
      <c r="W184" s="11">
        <f>'OddsRatio_working_3-way'!V184^2+4*'OddsRatio_working_3-way'!U184^3/27</f>
        <v>-1.2994818029957958E-2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0.14235731999353166</v>
      </c>
      <c r="Y184" s="11">
        <f>IF('OddsRatio_working_3-way'!W184&gt;=0,IF('OddsRatio_working_3-way'!V184+SQRT('OddsRatio_working_3-way'!W184)&gt;0,0,PI()),ACOS('OddsRatio_working_3-way'!V184/(2*'OddsRatio_working_3-way'!X184)))</f>
        <v>0.4119344422099247</v>
      </c>
      <c r="Z184" s="11">
        <f>'OddsRatio_working_3-way'!X184^(1/3)*COS('OddsRatio_working_3-way'!Y184/3)</f>
        <v>0.51723290637117236</v>
      </c>
      <c r="AA184" s="11">
        <f>'OddsRatio_working_3-way'!X184^(1/3)*COS(('OddsRatio_working_3-way'!Y184+2*PI())/3)</f>
        <v>-0.32051282051282054</v>
      </c>
      <c r="AB184" s="11">
        <f>'OddsRatio_working_3-way'!X184^(1/3)*COS(('OddsRatio_working_3-way'!Y184+4*PI())/3)</f>
        <v>-0.19672008585835168</v>
      </c>
      <c r="AC184" s="11">
        <f>'OddsRatio_working_3-way'!X184^(1/3)*SIN('OddsRatio_working_3-way'!Y184/3)</f>
        <v>7.1471768676477573E-2</v>
      </c>
      <c r="AD184" s="11">
        <f>'OddsRatio_working_3-way'!X184^(1/3)*SIN(('OddsRatio_working_3-way'!Y184+2*PI())/3)</f>
        <v>0.41220095225245451</v>
      </c>
      <c r="AE184" s="11">
        <f>'OddsRatio_working_3-way'!X184^(1/3)*SIN(('OddsRatio_working_3-way'!Y184+4*PI())/3)</f>
        <v>-0.48367272092893204</v>
      </c>
      <c r="AF184" s="11">
        <f>-'OddsRatio_working_3-way'!U184/(3*'OddsRatio_working_3-way'!X184^(1/3))*COS(('OddsRatio_working_3-way'!Y184)/3)</f>
        <v>0.51723290637117236</v>
      </c>
      <c r="AG184" s="11">
        <f>-'OddsRatio_working_3-way'!U184/(3*'OddsRatio_working_3-way'!X184^(1/3))*COS(('OddsRatio_working_3-way'!Y184+2*PI())/3)</f>
        <v>-0.32051282051282054</v>
      </c>
      <c r="AH184" s="11">
        <f>-'OddsRatio_working_3-way'!U184/(3*'OddsRatio_working_3-way'!X184^(1/3))*COS(('OddsRatio_working_3-way'!Y184+4*PI())/3)</f>
        <v>-0.19672008585835168</v>
      </c>
      <c r="AI184" s="11">
        <f>'OddsRatio_working_3-way'!U184/(3*'OddsRatio_working_3-way'!X184^(1/3))*SIN(('OddsRatio_working_3-way'!Y184)/3)</f>
        <v>-7.1471768676477573E-2</v>
      </c>
      <c r="AJ184" s="11">
        <f>'OddsRatio_working_3-way'!U184/(3*'OddsRatio_working_3-way'!X184^(1/3))*SIN(('OddsRatio_working_3-way'!Y184+2*PI())/3)</f>
        <v>-0.41220095225245451</v>
      </c>
      <c r="AK184" s="11">
        <f>'OddsRatio_working_3-way'!U184/(3*'OddsRatio_working_3-way'!X184^(1/3))*SIN(('OddsRatio_working_3-way'!Y184+4*PI())/3)</f>
        <v>0.48367272092893204</v>
      </c>
      <c r="AL184" s="11">
        <f>'OddsRatio_working_3-way'!Z184+'OddsRatio_working_3-way'!AF184</f>
        <v>1.0344658127423447</v>
      </c>
      <c r="AM184" s="11">
        <f>'OddsRatio_working_3-way'!AA184+'OddsRatio_working_3-way'!AG184</f>
        <v>-0.64102564102564108</v>
      </c>
      <c r="AN184" s="11">
        <f>'OddsRatio_working_3-way'!AB184+'OddsRatio_working_3-way'!AH184</f>
        <v>-0.39344017171670337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1.0344658127423447</v>
      </c>
      <c r="AS184" s="11">
        <f>IF(('OddsRatio_working_3-way'!X184=0),IF(Q184&gt;0,-Q184^(1/3),(-Q184)^(1/3)),'OddsRatio_working_3-way'!AM184-'OddsRatio_working_3-way'!R184/3)</f>
        <v>-0.64102564102564108</v>
      </c>
      <c r="AT184" s="11">
        <f>IF(('OddsRatio_working_3-way'!X184=0),IF(Q184&gt;0,-Q184^(1/3),(-Q184)^(1/3)),'OddsRatio_working_3-way'!AN184-'OddsRatio_working_3-way'!R184/3)</f>
        <v>-0.39344017171670337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1.94</v>
      </c>
      <c r="B185" s="4">
        <f>IF('True_Odds_Calculator_3-way'!B186="","",'True_Odds_Calculator_3-way'!B186)</f>
        <v>3.27</v>
      </c>
      <c r="C185" s="4">
        <f>IF('True_Odds_Calculator_3-way'!C186="","",'True_Odds_Calculator_3-way'!C186)</f>
        <v>4.55</v>
      </c>
      <c r="D185" s="9">
        <f t="shared" si="39"/>
        <v>0.49912057914465019</v>
      </c>
      <c r="E185" s="9">
        <f t="shared" si="40"/>
        <v>0.2921069703407449</v>
      </c>
      <c r="F185" s="9">
        <f t="shared" si="41"/>
        <v>0.20877245051460477</v>
      </c>
      <c r="G185" s="9">
        <f t="shared" si="42"/>
        <v>1.0675785972031262</v>
      </c>
      <c r="H185" s="9">
        <f t="shared" si="43"/>
        <v>2.003523881370938</v>
      </c>
      <c r="I185" s="9">
        <f t="shared" si="44"/>
        <v>3.423403415651098</v>
      </c>
      <c r="J185" s="9">
        <f t="shared" si="45"/>
        <v>4.7899040200710994</v>
      </c>
      <c r="K185" s="11">
        <f t="shared" si="46"/>
        <v>0.51546391752577325</v>
      </c>
      <c r="L185" s="11">
        <f t="shared" si="47"/>
        <v>0.3058103975535168</v>
      </c>
      <c r="M185" s="11">
        <f t="shared" si="48"/>
        <v>0.21978021978021978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-0.26243465541677957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0.23419942080681705</v>
      </c>
      <c r="Q185" s="11">
        <f>2*'OddsRatio_working_3-way'!K185*'OddsRatio_working_3-way'!L185*'OddsRatio_working_3-way'!M185</f>
        <v>6.928976946947249E-2</v>
      </c>
      <c r="R185" s="11">
        <f t="shared" si="49"/>
        <v>0</v>
      </c>
      <c r="S185" s="11">
        <f t="shared" si="50"/>
        <v>-0.89241041902365603</v>
      </c>
      <c r="T185" s="11">
        <f t="shared" si="51"/>
        <v>-0.26402675119043073</v>
      </c>
      <c r="U185" s="11">
        <f>'OddsRatio_working_3-way'!S185-'OddsRatio_working_3-way'!R185^2/3</f>
        <v>-0.89241041902365603</v>
      </c>
      <c r="V185" s="11">
        <f>'OddsRatio_working_3-way'!S185*'OddsRatio_working_3-way'!R185/3-2*'OddsRatio_working_3-way'!R185^3/27-'OddsRatio_working_3-way'!T185</f>
        <v>0.26402675119043073</v>
      </c>
      <c r="W185" s="11">
        <f>'OddsRatio_working_3-way'!V185^2+4*'OddsRatio_working_3-way'!U185^3/27</f>
        <v>-3.5580601433721062E-2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0.16224266299119253</v>
      </c>
      <c r="Y185" s="11">
        <f>IF('OddsRatio_working_3-way'!W185&gt;=0,IF('OddsRatio_working_3-way'!V185+SQRT('OddsRatio_working_3-way'!W185)&gt;0,0,PI()),ACOS('OddsRatio_working_3-way'!V185/(2*'OddsRatio_working_3-way'!X185)))</f>
        <v>0.62034396100977496</v>
      </c>
      <c r="Z185" s="11">
        <f>'OddsRatio_working_3-way'!X185^(1/3)*COS('OddsRatio_working_3-way'!Y185/3)</f>
        <v>0.5337892986015631</v>
      </c>
      <c r="AA185" s="11">
        <f>'OddsRatio_working_3-way'!X185^(1/3)*COS(('OddsRatio_working_3-way'!Y185+2*PI())/3)</f>
        <v>-0.3638706426174394</v>
      </c>
      <c r="AB185" s="11">
        <f>'OddsRatio_working_3-way'!X185^(1/3)*COS(('OddsRatio_working_3-way'!Y185+4*PI())/3)</f>
        <v>-0.16991865598412365</v>
      </c>
      <c r="AC185" s="11">
        <f>'OddsRatio_working_3-way'!X185^(1/3)*SIN('OddsRatio_working_3-way'!Y185/3)</f>
        <v>0.11197823169260752</v>
      </c>
      <c r="AD185" s="11">
        <f>'OddsRatio_working_3-way'!X185^(1/3)*SIN(('OddsRatio_working_3-way'!Y185+2*PI())/3)</f>
        <v>0.40628597701092728</v>
      </c>
      <c r="AE185" s="11">
        <f>'OddsRatio_working_3-way'!X185^(1/3)*SIN(('OddsRatio_working_3-way'!Y185+4*PI())/3)</f>
        <v>-0.51826420870353473</v>
      </c>
      <c r="AF185" s="11">
        <f>-'OddsRatio_working_3-way'!U185/(3*'OddsRatio_working_3-way'!X185^(1/3))*COS(('OddsRatio_working_3-way'!Y185)/3)</f>
        <v>0.5337892986015631</v>
      </c>
      <c r="AG185" s="11">
        <f>-'OddsRatio_working_3-way'!U185/(3*'OddsRatio_working_3-way'!X185^(1/3))*COS(('OddsRatio_working_3-way'!Y185+2*PI())/3)</f>
        <v>-0.3638706426174394</v>
      </c>
      <c r="AH185" s="11">
        <f>-'OddsRatio_working_3-way'!U185/(3*'OddsRatio_working_3-way'!X185^(1/3))*COS(('OddsRatio_working_3-way'!Y185+4*PI())/3)</f>
        <v>-0.16991865598412365</v>
      </c>
      <c r="AI185" s="11">
        <f>'OddsRatio_working_3-way'!U185/(3*'OddsRatio_working_3-way'!X185^(1/3))*SIN(('OddsRatio_working_3-way'!Y185)/3)</f>
        <v>-0.11197823169260752</v>
      </c>
      <c r="AJ185" s="11">
        <f>'OddsRatio_working_3-way'!U185/(3*'OddsRatio_working_3-way'!X185^(1/3))*SIN(('OddsRatio_working_3-way'!Y185+2*PI())/3)</f>
        <v>-0.40628597701092728</v>
      </c>
      <c r="AK185" s="11">
        <f>'OddsRatio_working_3-way'!U185/(3*'OddsRatio_working_3-way'!X185^(1/3))*SIN(('OddsRatio_working_3-way'!Y185+4*PI())/3)</f>
        <v>0.51826420870353473</v>
      </c>
      <c r="AL185" s="11">
        <f>'OddsRatio_working_3-way'!Z185+'OddsRatio_working_3-way'!AF185</f>
        <v>1.0675785972031262</v>
      </c>
      <c r="AM185" s="11">
        <f>'OddsRatio_working_3-way'!AA185+'OddsRatio_working_3-way'!AG185</f>
        <v>-0.7277412852348788</v>
      </c>
      <c r="AN185" s="11">
        <f>'OddsRatio_working_3-way'!AB185+'OddsRatio_working_3-way'!AH185</f>
        <v>-0.33983731196824729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1.0675785972031262</v>
      </c>
      <c r="AS185" s="11">
        <f>IF(('OddsRatio_working_3-way'!X185=0),IF(Q185&gt;0,-Q185^(1/3),(-Q185)^(1/3)),'OddsRatio_working_3-way'!AM185-'OddsRatio_working_3-way'!R185/3)</f>
        <v>-0.7277412852348788</v>
      </c>
      <c r="AT185" s="11">
        <f>IF(('OddsRatio_working_3-way'!X185=0),IF(Q185&gt;0,-Q185^(1/3),(-Q185)^(1/3)),'OddsRatio_working_3-way'!AN185-'OddsRatio_working_3-way'!R185/3)</f>
        <v>-0.33983731196824729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2.8</v>
      </c>
      <c r="B186" s="4">
        <f>IF('True_Odds_Calculator_3-way'!B187="","",'True_Odds_Calculator_3-way'!B187)</f>
        <v>3</v>
      </c>
      <c r="C186" s="4">
        <f>IF('True_Odds_Calculator_3-way'!C187="","",'True_Odds_Calculator_3-way'!C187)</f>
        <v>2.87</v>
      </c>
      <c r="D186" s="9">
        <f t="shared" si="39"/>
        <v>0.34397556822279102</v>
      </c>
      <c r="E186" s="9">
        <f t="shared" si="40"/>
        <v>0.32060607715709094</v>
      </c>
      <c r="F186" s="9">
        <f t="shared" si="41"/>
        <v>0.33541835462011788</v>
      </c>
      <c r="G186" s="9">
        <f t="shared" si="42"/>
        <v>1.0595462332893004</v>
      </c>
      <c r="H186" s="9">
        <f t="shared" si="43"/>
        <v>2.9071832199207406</v>
      </c>
      <c r="I186" s="9">
        <f t="shared" si="44"/>
        <v>3.1190924665786008</v>
      </c>
      <c r="J186" s="9">
        <f t="shared" si="45"/>
        <v>2.9813514562509917</v>
      </c>
      <c r="K186" s="11">
        <f t="shared" si="46"/>
        <v>0.35714285714285715</v>
      </c>
      <c r="L186" s="11">
        <f t="shared" si="47"/>
        <v>0.33333333333333331</v>
      </c>
      <c r="M186" s="11">
        <f t="shared" si="48"/>
        <v>0.34843205574912889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-0.27924340467894471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0.23519163763066203</v>
      </c>
      <c r="Q186" s="11">
        <f>2*'OddsRatio_working_3-way'!K186*'OddsRatio_working_3-way'!L186*'OddsRatio_working_3-way'!M186</f>
        <v>8.2960013273602112E-2</v>
      </c>
      <c r="R186" s="11">
        <f t="shared" si="49"/>
        <v>0</v>
      </c>
      <c r="S186" s="11">
        <f t="shared" si="50"/>
        <v>-0.84224598930481298</v>
      </c>
      <c r="T186" s="11">
        <f t="shared" si="51"/>
        <v>-0.29708853238265004</v>
      </c>
      <c r="U186" s="11">
        <f>'OddsRatio_working_3-way'!S186-'OddsRatio_working_3-way'!R186^2/3</f>
        <v>-0.84224598930481298</v>
      </c>
      <c r="V186" s="11">
        <f>'OddsRatio_working_3-way'!S186*'OddsRatio_working_3-way'!R186/3-2*'OddsRatio_working_3-way'!R186^3/27-'OddsRatio_working_3-way'!T186</f>
        <v>0.29708853238265004</v>
      </c>
      <c r="W186" s="11">
        <f>'OddsRatio_working_3-way'!V186^2+4*'OddsRatio_working_3-way'!U186^3/27</f>
        <v>-2.5263111924186954E-4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0.14875670337208233</v>
      </c>
      <c r="Y186" s="11">
        <f>IF('OddsRatio_working_3-way'!W186&gt;=0,IF('OddsRatio_working_3-way'!V186+SQRT('OddsRatio_working_3-way'!W186)&gt;0,0,PI()),ACOS('OddsRatio_working_3-way'!V186/(2*'OddsRatio_working_3-way'!X186)))</f>
        <v>5.3449504992881591E-2</v>
      </c>
      <c r="Z186" s="11">
        <f>'OddsRatio_working_3-way'!X186^(1/3)*COS('OddsRatio_working_3-way'!Y186/3)</f>
        <v>0.52977311664465021</v>
      </c>
      <c r="AA186" s="11">
        <f>'OddsRatio_working_3-way'!X186^(1/3)*COS(('OddsRatio_working_3-way'!Y186+2*PI())/3)</f>
        <v>-0.27306158044239964</v>
      </c>
      <c r="AB186" s="11">
        <f>'OddsRatio_working_3-way'!X186^(1/3)*COS(('OddsRatio_working_3-way'!Y186+4*PI())/3)</f>
        <v>-0.25671153620225057</v>
      </c>
      <c r="AC186" s="11">
        <f>'OddsRatio_working_3-way'!X186^(1/3)*SIN('OddsRatio_working_3-way'!Y186/3)</f>
        <v>9.4397024433125233E-3</v>
      </c>
      <c r="AD186" s="11">
        <f>'OddsRatio_working_3-way'!X186^(1/3)*SIN(('OddsRatio_working_3-way'!Y186+2*PI())/3)</f>
        <v>0.45407712603466749</v>
      </c>
      <c r="AE186" s="11">
        <f>'OddsRatio_working_3-way'!X186^(1/3)*SIN(('OddsRatio_working_3-way'!Y186+4*PI())/3)</f>
        <v>-0.46351682847797981</v>
      </c>
      <c r="AF186" s="11">
        <f>-'OddsRatio_working_3-way'!U186/(3*'OddsRatio_working_3-way'!X186^(1/3))*COS(('OddsRatio_working_3-way'!Y186)/3)</f>
        <v>0.5297731166446501</v>
      </c>
      <c r="AG186" s="11">
        <f>-'OddsRatio_working_3-way'!U186/(3*'OddsRatio_working_3-way'!X186^(1/3))*COS(('OddsRatio_working_3-way'!Y186+2*PI())/3)</f>
        <v>-0.27306158044239959</v>
      </c>
      <c r="AH186" s="11">
        <f>-'OddsRatio_working_3-way'!U186/(3*'OddsRatio_working_3-way'!X186^(1/3))*COS(('OddsRatio_working_3-way'!Y186+4*PI())/3)</f>
        <v>-0.25671153620225051</v>
      </c>
      <c r="AI186" s="11">
        <f>'OddsRatio_working_3-way'!U186/(3*'OddsRatio_working_3-way'!X186^(1/3))*SIN(('OddsRatio_working_3-way'!Y186)/3)</f>
        <v>-9.4397024433125198E-3</v>
      </c>
      <c r="AJ186" s="11">
        <f>'OddsRatio_working_3-way'!U186/(3*'OddsRatio_working_3-way'!X186^(1/3))*SIN(('OddsRatio_working_3-way'!Y186+2*PI())/3)</f>
        <v>-0.45407712603466738</v>
      </c>
      <c r="AK186" s="11">
        <f>'OddsRatio_working_3-way'!U186/(3*'OddsRatio_working_3-way'!X186^(1/3))*SIN(('OddsRatio_working_3-way'!Y186+4*PI())/3)</f>
        <v>0.4635168284779797</v>
      </c>
      <c r="AL186" s="11">
        <f>'OddsRatio_working_3-way'!Z186+'OddsRatio_working_3-way'!AF186</f>
        <v>1.0595462332893004</v>
      </c>
      <c r="AM186" s="11">
        <f>'OddsRatio_working_3-way'!AA186+'OddsRatio_working_3-way'!AG186</f>
        <v>-0.54612316088479917</v>
      </c>
      <c r="AN186" s="11">
        <f>'OddsRatio_working_3-way'!AB186+'OddsRatio_working_3-way'!AH186</f>
        <v>-0.51342307240450102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1.0595462332893004</v>
      </c>
      <c r="AS186" s="11">
        <f>IF(('OddsRatio_working_3-way'!X186=0),IF(Q186&gt;0,-Q186^(1/3),(-Q186)^(1/3)),'OddsRatio_working_3-way'!AM186-'OddsRatio_working_3-way'!R186/3)</f>
        <v>-0.54612316088479917</v>
      </c>
      <c r="AT186" s="11">
        <f>IF(('OddsRatio_working_3-way'!X186=0),IF(Q186&gt;0,-Q186^(1/3),(-Q186)^(1/3)),'OddsRatio_working_3-way'!AN186-'OddsRatio_working_3-way'!R186/3)</f>
        <v>-0.51342307240450102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2.2999999999999998</v>
      </c>
      <c r="B187" s="4">
        <f>IF('True_Odds_Calculator_3-way'!B188="","",'True_Odds_Calculator_3-way'!B188)</f>
        <v>3.03</v>
      </c>
      <c r="C187" s="4">
        <f>IF('True_Odds_Calculator_3-way'!C188="","",'True_Odds_Calculator_3-way'!C188)</f>
        <v>3.65</v>
      </c>
      <c r="D187" s="9">
        <f t="shared" si="39"/>
        <v>0.42039601969728391</v>
      </c>
      <c r="E187" s="9">
        <f t="shared" si="40"/>
        <v>0.31716752753619976</v>
      </c>
      <c r="F187" s="9">
        <f t="shared" si="41"/>
        <v>0.26243645276651623</v>
      </c>
      <c r="G187" s="9">
        <f t="shared" si="42"/>
        <v>1.0605457585885758</v>
      </c>
      <c r="H187" s="9">
        <f t="shared" si="43"/>
        <v>2.3787094861651488</v>
      </c>
      <c r="I187" s="9">
        <f t="shared" si="44"/>
        <v>3.1529078899348089</v>
      </c>
      <c r="J187" s="9">
        <f t="shared" si="45"/>
        <v>3.810446260259726</v>
      </c>
      <c r="K187" s="11">
        <f t="shared" si="46"/>
        <v>0.43478260869565222</v>
      </c>
      <c r="L187" s="11">
        <f t="shared" si="47"/>
        <v>0.33003300330033003</v>
      </c>
      <c r="M187" s="11">
        <f t="shared" si="48"/>
        <v>0.27397260273972601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-0.2749298753579944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0.23509200235092004</v>
      </c>
      <c r="Q187" s="11">
        <f>2*'OddsRatio_working_3-way'!K187*'OddsRatio_working_3-way'!L187*'OddsRatio_working_3-way'!M187</f>
        <v>7.8626087742782624E-2</v>
      </c>
      <c r="R187" s="11">
        <f t="shared" si="49"/>
        <v>0</v>
      </c>
      <c r="S187" s="11">
        <f t="shared" si="50"/>
        <v>-0.85509805744028267</v>
      </c>
      <c r="T187" s="11">
        <f t="shared" si="51"/>
        <v>-0.2859859723880544</v>
      </c>
      <c r="U187" s="11">
        <f>'OddsRatio_working_3-way'!S187-'OddsRatio_working_3-way'!R187^2/3</f>
        <v>-0.85509805744028267</v>
      </c>
      <c r="V187" s="11">
        <f>'OddsRatio_working_3-way'!S187*'OddsRatio_working_3-way'!R187/3-2*'OddsRatio_working_3-way'!R187^3/27-'OddsRatio_working_3-way'!T187</f>
        <v>0.2859859723880544</v>
      </c>
      <c r="W187" s="11">
        <f>'OddsRatio_working_3-way'!V187^2+4*'OddsRatio_working_3-way'!U187^3/27</f>
        <v>-1.0840386113545916E-2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0.15217454001596895</v>
      </c>
      <c r="Y187" s="11">
        <f>IF('OddsRatio_working_3-way'!W187&gt;=0,IF('OddsRatio_working_3-way'!V187+SQRT('OddsRatio_working_3-way'!W187)&gt;0,0,PI()),ACOS('OddsRatio_working_3-way'!V187/(2*'OddsRatio_working_3-way'!X187)))</f>
        <v>0.3491485768035052</v>
      </c>
      <c r="Z187" s="11">
        <f>'OddsRatio_working_3-way'!X187^(1/3)*COS('OddsRatio_working_3-way'!Y187/3)</f>
        <v>0.5302728792942879</v>
      </c>
      <c r="AA187" s="11">
        <f>'OddsRatio_working_3-way'!X187^(1/3)*COS(('OddsRatio_working_3-way'!Y187+2*PI())/3)</f>
        <v>-0.31882553978655631</v>
      </c>
      <c r="AB187" s="11">
        <f>'OddsRatio_working_3-way'!X187^(1/3)*COS(('OddsRatio_working_3-way'!Y187+4*PI())/3)</f>
        <v>-0.21144733950773176</v>
      </c>
      <c r="AC187" s="11">
        <f>'OddsRatio_working_3-way'!X187^(1/3)*SIN('OddsRatio_working_3-way'!Y187/3)</f>
        <v>6.1994832836076971E-2</v>
      </c>
      <c r="AD187" s="11">
        <f>'OddsRatio_working_3-way'!X187^(1/3)*SIN(('OddsRatio_working_3-way'!Y187+2*PI())/3)</f>
        <v>0.4282323679887341</v>
      </c>
      <c r="AE187" s="11">
        <f>'OddsRatio_working_3-way'!X187^(1/3)*SIN(('OddsRatio_working_3-way'!Y187+4*PI())/3)</f>
        <v>-0.49022720082481108</v>
      </c>
      <c r="AF187" s="11">
        <f>-'OddsRatio_working_3-way'!U187/(3*'OddsRatio_working_3-way'!X187^(1/3))*COS(('OddsRatio_working_3-way'!Y187)/3)</f>
        <v>0.5302728792942879</v>
      </c>
      <c r="AG187" s="11">
        <f>-'OddsRatio_working_3-way'!U187/(3*'OddsRatio_working_3-way'!X187^(1/3))*COS(('OddsRatio_working_3-way'!Y187+2*PI())/3)</f>
        <v>-0.31882553978655631</v>
      </c>
      <c r="AH187" s="11">
        <f>-'OddsRatio_working_3-way'!U187/(3*'OddsRatio_working_3-way'!X187^(1/3))*COS(('OddsRatio_working_3-way'!Y187+4*PI())/3)</f>
        <v>-0.21144733950773176</v>
      </c>
      <c r="AI187" s="11">
        <f>'OddsRatio_working_3-way'!U187/(3*'OddsRatio_working_3-way'!X187^(1/3))*SIN(('OddsRatio_working_3-way'!Y187)/3)</f>
        <v>-6.1994832836076971E-2</v>
      </c>
      <c r="AJ187" s="11">
        <f>'OddsRatio_working_3-way'!U187/(3*'OddsRatio_working_3-way'!X187^(1/3))*SIN(('OddsRatio_working_3-way'!Y187+2*PI())/3)</f>
        <v>-0.4282323679887341</v>
      </c>
      <c r="AK187" s="11">
        <f>'OddsRatio_working_3-way'!U187/(3*'OddsRatio_working_3-way'!X187^(1/3))*SIN(('OddsRatio_working_3-way'!Y187+4*PI())/3)</f>
        <v>0.49022720082481108</v>
      </c>
      <c r="AL187" s="11">
        <f>'OddsRatio_working_3-way'!Z187+'OddsRatio_working_3-way'!AF187</f>
        <v>1.0605457585885758</v>
      </c>
      <c r="AM187" s="11">
        <f>'OddsRatio_working_3-way'!AA187+'OddsRatio_working_3-way'!AG187</f>
        <v>-0.63765107957311262</v>
      </c>
      <c r="AN187" s="11">
        <f>'OddsRatio_working_3-way'!AB187+'OddsRatio_working_3-way'!AH187</f>
        <v>-0.42289467901546351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1.0605457585885758</v>
      </c>
      <c r="AS187" s="11">
        <f>IF(('OddsRatio_working_3-way'!X187=0),IF(Q187&gt;0,-Q187^(1/3),(-Q187)^(1/3)),'OddsRatio_working_3-way'!AM187-'OddsRatio_working_3-way'!R187/3)</f>
        <v>-0.63765107957311262</v>
      </c>
      <c r="AT187" s="11">
        <f>IF(('OddsRatio_working_3-way'!X187=0),IF(Q187&gt;0,-Q187^(1/3),(-Q187)^(1/3)),'OddsRatio_working_3-way'!AN187-'OddsRatio_working_3-way'!R187/3)</f>
        <v>-0.42289467901546351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2.15</v>
      </c>
      <c r="B188" s="4">
        <f>IF('True_Odds_Calculator_3-way'!B189="","",'True_Odds_Calculator_3-way'!B189)</f>
        <v>3.37</v>
      </c>
      <c r="C188" s="4">
        <f>IF('True_Odds_Calculator_3-way'!C189="","",'True_Odds_Calculator_3-way'!C189)</f>
        <v>3.76</v>
      </c>
      <c r="D188" s="9">
        <f t="shared" si="39"/>
        <v>0.45446490224208175</v>
      </c>
      <c r="E188" s="9">
        <f t="shared" si="40"/>
        <v>0.28786528931175503</v>
      </c>
      <c r="F188" s="9">
        <f t="shared" si="41"/>
        <v>0.25766980844616322</v>
      </c>
      <c r="G188" s="9">
        <f t="shared" si="42"/>
        <v>1.0438173410886669</v>
      </c>
      <c r="H188" s="9">
        <f t="shared" si="43"/>
        <v>2.2003899422519666</v>
      </c>
      <c r="I188" s="9">
        <f t="shared" si="44"/>
        <v>3.4738470983801411</v>
      </c>
      <c r="J188" s="9">
        <f t="shared" si="45"/>
        <v>3.8809358614047214</v>
      </c>
      <c r="K188" s="11">
        <f t="shared" si="46"/>
        <v>0.46511627906976744</v>
      </c>
      <c r="L188" s="11">
        <f t="shared" si="47"/>
        <v>0.29673590504451036</v>
      </c>
      <c r="M188" s="11">
        <f t="shared" si="48"/>
        <v>0.26595744680851063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-0.27612076167599253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0.23051725428989669</v>
      </c>
      <c r="Q188" s="11">
        <f>2*'OddsRatio_working_3-way'!K188*'OddsRatio_working_3-way'!L188*'OddsRatio_working_3-way'!M188</f>
        <v>7.3413138308884296E-2</v>
      </c>
      <c r="R188" s="11">
        <f t="shared" si="49"/>
        <v>0</v>
      </c>
      <c r="S188" s="11">
        <f t="shared" si="50"/>
        <v>-0.83484216431501734</v>
      </c>
      <c r="T188" s="11">
        <f t="shared" si="51"/>
        <v>-0.26587330073726667</v>
      </c>
      <c r="U188" s="11">
        <f>'OddsRatio_working_3-way'!S188-'OddsRatio_working_3-way'!R188^2/3</f>
        <v>-0.83484216431501734</v>
      </c>
      <c r="V188" s="11">
        <f>'OddsRatio_working_3-way'!S188*'OddsRatio_working_3-way'!R188/3-2*'OddsRatio_working_3-way'!R188^3/27-'OddsRatio_working_3-way'!T188</f>
        <v>0.26587330073726667</v>
      </c>
      <c r="W188" s="11">
        <f>'OddsRatio_working_3-way'!V188^2+4*'OddsRatio_working_3-way'!U188^3/27</f>
        <v>-1.551180224314519E-2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0.14679953532630327</v>
      </c>
      <c r="Y188" s="11">
        <f>IF('OddsRatio_working_3-way'!W188&gt;=0,IF('OddsRatio_working_3-way'!V188+SQRT('OddsRatio_working_3-way'!W188)&gt;0,0,PI()),ACOS('OddsRatio_working_3-way'!V188/(2*'OddsRatio_working_3-way'!X188)))</f>
        <v>0.43808452378864771</v>
      </c>
      <c r="Z188" s="11">
        <f>'OddsRatio_working_3-way'!X188^(1/3)*COS('OddsRatio_working_3-way'!Y188/3)</f>
        <v>0.52190867054433343</v>
      </c>
      <c r="AA188" s="11">
        <f>'OddsRatio_working_3-way'!X188^(1/3)*COS(('OddsRatio_working_3-way'!Y188+2*PI())/3)</f>
        <v>-0.32743023907752389</v>
      </c>
      <c r="AB188" s="11">
        <f>'OddsRatio_working_3-way'!X188^(1/3)*COS(('OddsRatio_working_3-way'!Y188+4*PI())/3)</f>
        <v>-0.19447843146680971</v>
      </c>
      <c r="AC188" s="11">
        <f>'OddsRatio_working_3-way'!X188^(1/3)*SIN('OddsRatio_working_3-way'!Y188/3)</f>
        <v>7.6759761913293326E-2</v>
      </c>
      <c r="AD188" s="11">
        <f>'OddsRatio_working_3-way'!X188^(1/3)*SIN(('OddsRatio_working_3-way'!Y188+2*PI())/3)</f>
        <v>0.41360628619010936</v>
      </c>
      <c r="AE188" s="11">
        <f>'OddsRatio_working_3-way'!X188^(1/3)*SIN(('OddsRatio_working_3-way'!Y188+4*PI())/3)</f>
        <v>-0.49036604810340256</v>
      </c>
      <c r="AF188" s="11">
        <f>-'OddsRatio_working_3-way'!U188/(3*'OddsRatio_working_3-way'!X188^(1/3))*COS(('OddsRatio_working_3-way'!Y188)/3)</f>
        <v>0.52190867054433343</v>
      </c>
      <c r="AG188" s="11">
        <f>-'OddsRatio_working_3-way'!U188/(3*'OddsRatio_working_3-way'!X188^(1/3))*COS(('OddsRatio_working_3-way'!Y188+2*PI())/3)</f>
        <v>-0.32743023907752389</v>
      </c>
      <c r="AH188" s="11">
        <f>-'OddsRatio_working_3-way'!U188/(3*'OddsRatio_working_3-way'!X188^(1/3))*COS(('OddsRatio_working_3-way'!Y188+4*PI())/3)</f>
        <v>-0.19447843146680971</v>
      </c>
      <c r="AI188" s="11">
        <f>'OddsRatio_working_3-way'!U188/(3*'OddsRatio_working_3-way'!X188^(1/3))*SIN(('OddsRatio_working_3-way'!Y188)/3)</f>
        <v>-7.6759761913293326E-2</v>
      </c>
      <c r="AJ188" s="11">
        <f>'OddsRatio_working_3-way'!U188/(3*'OddsRatio_working_3-way'!X188^(1/3))*SIN(('OddsRatio_working_3-way'!Y188+2*PI())/3)</f>
        <v>-0.41360628619010936</v>
      </c>
      <c r="AK188" s="11">
        <f>'OddsRatio_working_3-way'!U188/(3*'OddsRatio_working_3-way'!X188^(1/3))*SIN(('OddsRatio_working_3-way'!Y188+4*PI())/3)</f>
        <v>0.49036604810340256</v>
      </c>
      <c r="AL188" s="11">
        <f>'OddsRatio_working_3-way'!Z188+'OddsRatio_working_3-way'!AF188</f>
        <v>1.0438173410886669</v>
      </c>
      <c r="AM188" s="11">
        <f>'OddsRatio_working_3-way'!AA188+'OddsRatio_working_3-way'!AG188</f>
        <v>-0.65486047815504778</v>
      </c>
      <c r="AN188" s="11">
        <f>'OddsRatio_working_3-way'!AB188+'OddsRatio_working_3-way'!AH188</f>
        <v>-0.38895686293361942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1.0438173410886669</v>
      </c>
      <c r="AS188" s="11">
        <f>IF(('OddsRatio_working_3-way'!X188=0),IF(Q188&gt;0,-Q188^(1/3),(-Q188)^(1/3)),'OddsRatio_working_3-way'!AM188-'OddsRatio_working_3-way'!R188/3)</f>
        <v>-0.65486047815504778</v>
      </c>
      <c r="AT188" s="11">
        <f>IF(('OddsRatio_working_3-way'!X188=0),IF(Q188&gt;0,-Q188^(1/3),(-Q188)^(1/3)),'OddsRatio_working_3-way'!AN188-'OddsRatio_working_3-way'!R188/3)</f>
        <v>-0.38895686293361942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1.88</v>
      </c>
      <c r="B189" s="4">
        <f>IF('True_Odds_Calculator_3-way'!B190="","",'True_Odds_Calculator_3-way'!B190)</f>
        <v>3.53</v>
      </c>
      <c r="C189" s="4">
        <f>IF('True_Odds_Calculator_3-way'!C190="","",'True_Odds_Calculator_3-way'!C190)</f>
        <v>4.53</v>
      </c>
      <c r="D189" s="9">
        <f t="shared" si="39"/>
        <v>0.51743259829924304</v>
      </c>
      <c r="E189" s="9">
        <f t="shared" si="40"/>
        <v>0.27164470199640367</v>
      </c>
      <c r="F189" s="9">
        <f t="shared" si="41"/>
        <v>0.21092269970435337</v>
      </c>
      <c r="G189" s="9">
        <f t="shared" si="42"/>
        <v>1.0597941629299665</v>
      </c>
      <c r="H189" s="9">
        <f t="shared" si="43"/>
        <v>1.9326188633783703</v>
      </c>
      <c r="I189" s="9">
        <f t="shared" si="44"/>
        <v>3.6812792322128156</v>
      </c>
      <c r="J189" s="9">
        <f t="shared" si="45"/>
        <v>4.7410733951427817</v>
      </c>
      <c r="K189" s="11">
        <f t="shared" si="46"/>
        <v>0.53191489361702127</v>
      </c>
      <c r="L189" s="11">
        <f t="shared" si="47"/>
        <v>0.28328611898016998</v>
      </c>
      <c r="M189" s="11">
        <f t="shared" si="48"/>
        <v>0.22075055187637968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-0.26142501526466588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0.23084938069165134</v>
      </c>
      <c r="Q189" s="11">
        <f>2*'OddsRatio_working_3-way'!K189*'OddsRatio_working_3-way'!L189*'OddsRatio_working_3-way'!M189</f>
        <v>6.6527199046585397E-2</v>
      </c>
      <c r="R189" s="11">
        <f t="shared" si="49"/>
        <v>0</v>
      </c>
      <c r="S189" s="11">
        <f t="shared" si="50"/>
        <v>-0.88304242980703329</v>
      </c>
      <c r="T189" s="11">
        <f t="shared" si="51"/>
        <v>-0.25447908639972139</v>
      </c>
      <c r="U189" s="11">
        <f>'OddsRatio_working_3-way'!S189-'OddsRatio_working_3-way'!R189^2/3</f>
        <v>-0.88304242980703329</v>
      </c>
      <c r="V189" s="11">
        <f>'OddsRatio_working_3-way'!S189*'OddsRatio_working_3-way'!R189/3-2*'OddsRatio_working_3-way'!R189^3/27-'OddsRatio_working_3-way'!T189</f>
        <v>0.25447908639972139</v>
      </c>
      <c r="W189" s="11">
        <f>'OddsRatio_working_3-way'!V189^2+4*'OddsRatio_working_3-way'!U189^3/27</f>
        <v>-3.7249970574865163E-2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0.1596946899474917</v>
      </c>
      <c r="Y189" s="11">
        <f>IF('OddsRatio_working_3-way'!W189&gt;=0,IF('OddsRatio_working_3-way'!V189+SQRT('OddsRatio_working_3-way'!W189)&gt;0,0,PI()),ACOS('OddsRatio_working_3-way'!V189/(2*'OddsRatio_working_3-way'!X189)))</f>
        <v>0.64886937725887261</v>
      </c>
      <c r="Z189" s="11">
        <f>'OddsRatio_working_3-way'!X189^(1/3)*COS('OddsRatio_working_3-way'!Y189/3)</f>
        <v>0.52989708146498327</v>
      </c>
      <c r="AA189" s="11">
        <f>'OddsRatio_working_3-way'!X189^(1/3)*COS(('OddsRatio_working_3-way'!Y189+2*PI())/3)</f>
        <v>-0.36578216480168801</v>
      </c>
      <c r="AB189" s="11">
        <f>'OddsRatio_working_3-way'!X189^(1/3)*COS(('OddsRatio_working_3-way'!Y189+4*PI())/3)</f>
        <v>-0.16411491666329517</v>
      </c>
      <c r="AC189" s="11">
        <f>'OddsRatio_working_3-way'!X189^(1/3)*SIN('OddsRatio_working_3-way'!Y189/3)</f>
        <v>0.11643263999943215</v>
      </c>
      <c r="AD189" s="11">
        <f>'OddsRatio_working_3-way'!X189^(1/3)*SIN(('OddsRatio_working_3-way'!Y189+2*PI())/3)</f>
        <v>0.40068801394019171</v>
      </c>
      <c r="AE189" s="11">
        <f>'OddsRatio_working_3-way'!X189^(1/3)*SIN(('OddsRatio_working_3-way'!Y189+4*PI())/3)</f>
        <v>-0.51712065393962381</v>
      </c>
      <c r="AF189" s="11">
        <f>-'OddsRatio_working_3-way'!U189/(3*'OddsRatio_working_3-way'!X189^(1/3))*COS(('OddsRatio_working_3-way'!Y189)/3)</f>
        <v>0.52989708146498316</v>
      </c>
      <c r="AG189" s="11">
        <f>-'OddsRatio_working_3-way'!U189/(3*'OddsRatio_working_3-way'!X189^(1/3))*COS(('OddsRatio_working_3-way'!Y189+2*PI())/3)</f>
        <v>-0.36578216480168796</v>
      </c>
      <c r="AH189" s="11">
        <f>-'OddsRatio_working_3-way'!U189/(3*'OddsRatio_working_3-way'!X189^(1/3))*COS(('OddsRatio_working_3-way'!Y189+4*PI())/3)</f>
        <v>-0.16411491666329511</v>
      </c>
      <c r="AI189" s="11">
        <f>'OddsRatio_working_3-way'!U189/(3*'OddsRatio_working_3-way'!X189^(1/3))*SIN(('OddsRatio_working_3-way'!Y189)/3)</f>
        <v>-0.11643263999943214</v>
      </c>
      <c r="AJ189" s="11">
        <f>'OddsRatio_working_3-way'!U189/(3*'OddsRatio_working_3-way'!X189^(1/3))*SIN(('OddsRatio_working_3-way'!Y189+2*PI())/3)</f>
        <v>-0.4006880139401916</v>
      </c>
      <c r="AK189" s="11">
        <f>'OddsRatio_working_3-way'!U189/(3*'OddsRatio_working_3-way'!X189^(1/3))*SIN(('OddsRatio_working_3-way'!Y189+4*PI())/3)</f>
        <v>0.5171206539396237</v>
      </c>
      <c r="AL189" s="11">
        <f>'OddsRatio_working_3-way'!Z189+'OddsRatio_working_3-way'!AF189</f>
        <v>1.0597941629299665</v>
      </c>
      <c r="AM189" s="11">
        <f>'OddsRatio_working_3-way'!AA189+'OddsRatio_working_3-way'!AG189</f>
        <v>-0.73156432960337603</v>
      </c>
      <c r="AN189" s="11">
        <f>'OddsRatio_working_3-way'!AB189+'OddsRatio_working_3-way'!AH189</f>
        <v>-0.32822983332659028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1.0597941629299665</v>
      </c>
      <c r="AS189" s="11">
        <f>IF(('OddsRatio_working_3-way'!X189=0),IF(Q189&gt;0,-Q189^(1/3),(-Q189)^(1/3)),'OddsRatio_working_3-way'!AM189-'OddsRatio_working_3-way'!R189/3)</f>
        <v>-0.73156432960337603</v>
      </c>
      <c r="AT189" s="11">
        <f>IF(('OddsRatio_working_3-way'!X189=0),IF(Q189&gt;0,-Q189^(1/3),(-Q189)^(1/3)),'OddsRatio_working_3-way'!AN189-'OddsRatio_working_3-way'!R189/3)</f>
        <v>-0.32822983332659028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2.86</v>
      </c>
      <c r="B190" s="4">
        <f>IF('True_Odds_Calculator_3-way'!B191="","",'True_Odds_Calculator_3-way'!B191)</f>
        <v>3.53</v>
      </c>
      <c r="C190" s="4">
        <f>IF('True_Odds_Calculator_3-way'!C191="","",'True_Odds_Calculator_3-way'!C191)</f>
        <v>2.54</v>
      </c>
      <c r="D190" s="9">
        <f t="shared" si="39"/>
        <v>0.34059647264143733</v>
      </c>
      <c r="E190" s="9">
        <f t="shared" si="40"/>
        <v>0.27522345082807881</v>
      </c>
      <c r="F190" s="9">
        <f t="shared" si="41"/>
        <v>0.38418007653048392</v>
      </c>
      <c r="G190" s="9">
        <f t="shared" si="42"/>
        <v>1.0408740369863181</v>
      </c>
      <c r="H190" s="9">
        <f t="shared" si="43"/>
        <v>2.9360257087945514</v>
      </c>
      <c r="I190" s="9">
        <f t="shared" si="44"/>
        <v>3.633411313575384</v>
      </c>
      <c r="J190" s="9">
        <f t="shared" si="45"/>
        <v>2.60294601695893</v>
      </c>
      <c r="K190" s="11">
        <f t="shared" si="46"/>
        <v>0.34965034965034969</v>
      </c>
      <c r="L190" s="11">
        <f t="shared" si="47"/>
        <v>0.28328611898016998</v>
      </c>
      <c r="M190" s="11">
        <f t="shared" si="48"/>
        <v>0.39370078740157477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-0.28260492825191363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0.23124919959699464</v>
      </c>
      <c r="Q190" s="11">
        <f>2*'OddsRatio_working_3-way'!K190*'OddsRatio_working_3-way'!L190*'OddsRatio_working_3-way'!M190</f>
        <v>7.7992984687013378E-2</v>
      </c>
      <c r="R190" s="11">
        <f t="shared" si="49"/>
        <v>0</v>
      </c>
      <c r="S190" s="11">
        <f t="shared" si="50"/>
        <v>-0.81827730686585698</v>
      </c>
      <c r="T190" s="11">
        <f t="shared" si="51"/>
        <v>-0.27597885560399904</v>
      </c>
      <c r="U190" s="11">
        <f>'OddsRatio_working_3-way'!S190-'OddsRatio_working_3-way'!R190^2/3</f>
        <v>-0.81827730686585698</v>
      </c>
      <c r="V190" s="11">
        <f>'OddsRatio_working_3-way'!S190*'OddsRatio_working_3-way'!R190/3-2*'OddsRatio_working_3-way'!R190^3/27-'OddsRatio_working_3-way'!T190</f>
        <v>0.27597885560399904</v>
      </c>
      <c r="W190" s="11">
        <f>'OddsRatio_working_3-way'!V190^2+4*'OddsRatio_working_3-way'!U190^3/27</f>
        <v>-5.0060829290833192E-3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0.14245210745157147</v>
      </c>
      <c r="Y190" s="11">
        <f>IF('OddsRatio_working_3-way'!W190&gt;=0,IF('OddsRatio_working_3-way'!V190+SQRT('OddsRatio_working_3-way'!W190)&gt;0,0,PI()),ACOS('OddsRatio_working_3-way'!V190/(2*'OddsRatio_working_3-way'!X190)))</f>
        <v>0.25096824066052448</v>
      </c>
      <c r="Z190" s="11">
        <f>'OddsRatio_working_3-way'!X190^(1/3)*COS('OddsRatio_working_3-way'!Y190/3)</f>
        <v>0.52043701849315904</v>
      </c>
      <c r="AA190" s="11">
        <f>'OddsRatio_working_3-way'!X190^(1/3)*COS(('OddsRatio_working_3-way'!Y190+2*PI())/3)</f>
        <v>-0.2980114854846016</v>
      </c>
      <c r="AB190" s="11">
        <f>'OddsRatio_working_3-way'!X190^(1/3)*COS(('OddsRatio_working_3-way'!Y190+4*PI())/3)</f>
        <v>-0.22242553300855758</v>
      </c>
      <c r="AC190" s="11">
        <f>'OddsRatio_working_3-way'!X190^(1/3)*SIN('OddsRatio_working_3-way'!Y190/3)</f>
        <v>4.3639570008998409E-2</v>
      </c>
      <c r="AD190" s="11">
        <f>'OddsRatio_working_3-way'!X190^(1/3)*SIN(('OddsRatio_working_3-way'!Y190+2*PI())/3)</f>
        <v>0.42889189408040823</v>
      </c>
      <c r="AE190" s="11">
        <f>'OddsRatio_working_3-way'!X190^(1/3)*SIN(('OddsRatio_working_3-way'!Y190+4*PI())/3)</f>
        <v>-0.47253146408940649</v>
      </c>
      <c r="AF190" s="11">
        <f>-'OddsRatio_working_3-way'!U190/(3*'OddsRatio_working_3-way'!X190^(1/3))*COS(('OddsRatio_working_3-way'!Y190)/3)</f>
        <v>0.52043701849315893</v>
      </c>
      <c r="AG190" s="11">
        <f>-'OddsRatio_working_3-way'!U190/(3*'OddsRatio_working_3-way'!X190^(1/3))*COS(('OddsRatio_working_3-way'!Y190+2*PI())/3)</f>
        <v>-0.29801148548460155</v>
      </c>
      <c r="AH190" s="11">
        <f>-'OddsRatio_working_3-way'!U190/(3*'OddsRatio_working_3-way'!X190^(1/3))*COS(('OddsRatio_working_3-way'!Y190+4*PI())/3)</f>
        <v>-0.22242553300855752</v>
      </c>
      <c r="AI190" s="11">
        <f>'OddsRatio_working_3-way'!U190/(3*'OddsRatio_working_3-way'!X190^(1/3))*SIN(('OddsRatio_working_3-way'!Y190)/3)</f>
        <v>-4.3639570008998402E-2</v>
      </c>
      <c r="AJ190" s="11">
        <f>'OddsRatio_working_3-way'!U190/(3*'OddsRatio_working_3-way'!X190^(1/3))*SIN(('OddsRatio_working_3-way'!Y190+2*PI())/3)</f>
        <v>-0.42889189408040818</v>
      </c>
      <c r="AK190" s="11">
        <f>'OddsRatio_working_3-way'!U190/(3*'OddsRatio_working_3-way'!X190^(1/3))*SIN(('OddsRatio_working_3-way'!Y190+4*PI())/3)</f>
        <v>0.47253146408940638</v>
      </c>
      <c r="AL190" s="11">
        <f>'OddsRatio_working_3-way'!Z190+'OddsRatio_working_3-way'!AF190</f>
        <v>1.0408740369863181</v>
      </c>
      <c r="AM190" s="11">
        <f>'OddsRatio_working_3-way'!AA190+'OddsRatio_working_3-way'!AG190</f>
        <v>-0.59602297096920309</v>
      </c>
      <c r="AN190" s="11">
        <f>'OddsRatio_working_3-way'!AB190+'OddsRatio_working_3-way'!AH190</f>
        <v>-0.4448510660171151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1.0408740369863181</v>
      </c>
      <c r="AS190" s="11">
        <f>IF(('OddsRatio_working_3-way'!X190=0),IF(Q190&gt;0,-Q190^(1/3),(-Q190)^(1/3)),'OddsRatio_working_3-way'!AM190-'OddsRatio_working_3-way'!R190/3)</f>
        <v>-0.59602297096920309</v>
      </c>
      <c r="AT190" s="11">
        <f>IF(('OddsRatio_working_3-way'!X190=0),IF(Q190&gt;0,-Q190^(1/3),(-Q190)^(1/3)),'OddsRatio_working_3-way'!AN190-'OddsRatio_working_3-way'!R190/3)</f>
        <v>-0.4448510660171151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2.04</v>
      </c>
      <c r="B191" s="4">
        <f>IF('True_Odds_Calculator_3-way'!B192="","",'True_Odds_Calculator_3-way'!B192)</f>
        <v>3.56</v>
      </c>
      <c r="C191" s="4">
        <f>IF('True_Odds_Calculator_3-way'!C192="","",'True_Odds_Calculator_3-way'!C192)</f>
        <v>3.88</v>
      </c>
      <c r="D191" s="9">
        <f t="shared" si="39"/>
        <v>0.47892813321557143</v>
      </c>
      <c r="E191" s="9">
        <f t="shared" si="40"/>
        <v>0.27187626067613002</v>
      </c>
      <c r="F191" s="9">
        <f t="shared" si="41"/>
        <v>0.24919560610829852</v>
      </c>
      <c r="G191" s="9">
        <f t="shared" si="42"/>
        <v>1.0461499469135456</v>
      </c>
      <c r="H191" s="9">
        <f t="shared" si="43"/>
        <v>2.0879959447900878</v>
      </c>
      <c r="I191" s="9">
        <f t="shared" si="44"/>
        <v>3.6781438640986766</v>
      </c>
      <c r="J191" s="9">
        <f t="shared" si="45"/>
        <v>4.0129118471110106</v>
      </c>
      <c r="K191" s="11">
        <f t="shared" si="46"/>
        <v>0.49019607843137253</v>
      </c>
      <c r="L191" s="11">
        <f t="shared" si="47"/>
        <v>0.2808988764044944</v>
      </c>
      <c r="M191" s="11">
        <f t="shared" si="48"/>
        <v>0.25773195876288663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-0.27211588909860251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0.22996572658948905</v>
      </c>
      <c r="Q191" s="11">
        <f>2*'OddsRatio_working_3-way'!K191*'OddsRatio_working_3-way'!L191*'OddsRatio_working_3-way'!M191</f>
        <v>7.0977076107866993E-2</v>
      </c>
      <c r="R191" s="11">
        <f t="shared" si="49"/>
        <v>0</v>
      </c>
      <c r="S191" s="11">
        <f t="shared" si="50"/>
        <v>-0.84510216346153844</v>
      </c>
      <c r="T191" s="11">
        <f t="shared" si="51"/>
        <v>-0.26083400106837606</v>
      </c>
      <c r="U191" s="11">
        <f>'OddsRatio_working_3-way'!S191-'OddsRatio_working_3-way'!R191^2/3</f>
        <v>-0.84510216346153844</v>
      </c>
      <c r="V191" s="11">
        <f>'OddsRatio_working_3-way'!S191*'OddsRatio_working_3-way'!R191/3-2*'OddsRatio_working_3-way'!R191^3/27-'OddsRatio_working_3-way'!T191</f>
        <v>0.26083400106837606</v>
      </c>
      <c r="W191" s="11">
        <f>'OddsRatio_working_3-way'!V191^2+4*'OddsRatio_working_3-way'!U191^3/27</f>
        <v>-2.1383400665430013E-2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0.14951402674897063</v>
      </c>
      <c r="Y191" s="11">
        <f>IF('OddsRatio_working_3-way'!W191&gt;=0,IF('OddsRatio_working_3-way'!V191+SQRT('OddsRatio_working_3-way'!W191)&gt;0,0,PI()),ACOS('OddsRatio_working_3-way'!V191/(2*'OddsRatio_working_3-way'!X191)))</f>
        <v>0.51096567923479053</v>
      </c>
      <c r="Z191" s="11">
        <f>'OddsRatio_working_3-way'!X191^(1/3)*COS('OddsRatio_working_3-way'!Y191/3)</f>
        <v>0.52307497345677278</v>
      </c>
      <c r="AA191" s="11">
        <f>'OddsRatio_working_3-way'!X191^(1/3)*COS(('OddsRatio_working_3-way'!Y191+2*PI())/3)</f>
        <v>-0.33944749874726599</v>
      </c>
      <c r="AB191" s="11">
        <f>'OddsRatio_working_3-way'!X191^(1/3)*COS(('OddsRatio_working_3-way'!Y191+4*PI())/3)</f>
        <v>-0.1836274747095071</v>
      </c>
      <c r="AC191" s="11">
        <f>'OddsRatio_working_3-way'!X191^(1/3)*SIN('OddsRatio_working_3-way'!Y191/3)</f>
        <v>8.9962732823334252E-2</v>
      </c>
      <c r="AD191" s="11">
        <f>'OddsRatio_working_3-way'!X191^(1/3)*SIN(('OddsRatio_working_3-way'!Y191+2*PI())/3)</f>
        <v>0.40801484868576904</v>
      </c>
      <c r="AE191" s="11">
        <f>'OddsRatio_working_3-way'!X191^(1/3)*SIN(('OddsRatio_working_3-way'!Y191+4*PI())/3)</f>
        <v>-0.49797758150910315</v>
      </c>
      <c r="AF191" s="11">
        <f>-'OddsRatio_working_3-way'!U191/(3*'OddsRatio_working_3-way'!X191^(1/3))*COS(('OddsRatio_working_3-way'!Y191)/3)</f>
        <v>0.52307497345677278</v>
      </c>
      <c r="AG191" s="11">
        <f>-'OddsRatio_working_3-way'!U191/(3*'OddsRatio_working_3-way'!X191^(1/3))*COS(('OddsRatio_working_3-way'!Y191+2*PI())/3)</f>
        <v>-0.33944749874726599</v>
      </c>
      <c r="AH191" s="11">
        <f>-'OddsRatio_working_3-way'!U191/(3*'OddsRatio_working_3-way'!X191^(1/3))*COS(('OddsRatio_working_3-way'!Y191+4*PI())/3)</f>
        <v>-0.1836274747095071</v>
      </c>
      <c r="AI191" s="11">
        <f>'OddsRatio_working_3-way'!U191/(3*'OddsRatio_working_3-way'!X191^(1/3))*SIN(('OddsRatio_working_3-way'!Y191)/3)</f>
        <v>-8.9962732823334252E-2</v>
      </c>
      <c r="AJ191" s="11">
        <f>'OddsRatio_working_3-way'!U191/(3*'OddsRatio_working_3-way'!X191^(1/3))*SIN(('OddsRatio_working_3-way'!Y191+2*PI())/3)</f>
        <v>-0.40801484868576904</v>
      </c>
      <c r="AK191" s="11">
        <f>'OddsRatio_working_3-way'!U191/(3*'OddsRatio_working_3-way'!X191^(1/3))*SIN(('OddsRatio_working_3-way'!Y191+4*PI())/3)</f>
        <v>0.49797758150910315</v>
      </c>
      <c r="AL191" s="11">
        <f>'OddsRatio_working_3-way'!Z191+'OddsRatio_working_3-way'!AF191</f>
        <v>1.0461499469135456</v>
      </c>
      <c r="AM191" s="11">
        <f>'OddsRatio_working_3-way'!AA191+'OddsRatio_working_3-way'!AG191</f>
        <v>-0.67889499749453197</v>
      </c>
      <c r="AN191" s="11">
        <f>'OddsRatio_working_3-way'!AB191+'OddsRatio_working_3-way'!AH191</f>
        <v>-0.36725494941901421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1.0461499469135456</v>
      </c>
      <c r="AS191" s="11">
        <f>IF(('OddsRatio_working_3-way'!X191=0),IF(Q191&gt;0,-Q191^(1/3),(-Q191)^(1/3)),'OddsRatio_working_3-way'!AM191-'OddsRatio_working_3-way'!R191/3)</f>
        <v>-0.67889499749453197</v>
      </c>
      <c r="AT191" s="11">
        <f>IF(('OddsRatio_working_3-way'!X191=0),IF(Q191&gt;0,-Q191^(1/3),(-Q191)^(1/3)),'OddsRatio_working_3-way'!AN191-'OddsRatio_working_3-way'!R191/3)</f>
        <v>-0.36725494941901421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3.7</v>
      </c>
      <c r="B192" s="4">
        <f>IF('True_Odds_Calculator_3-way'!B193="","",'True_Odds_Calculator_3-way'!B193)</f>
        <v>3.65</v>
      </c>
      <c r="C192" s="4">
        <f>IF('True_Odds_Calculator_3-way'!C193="","",'True_Odds_Calculator_3-way'!C193)</f>
        <v>1.99</v>
      </c>
      <c r="D192" s="9">
        <f t="shared" si="39"/>
        <v>0.25609295712006114</v>
      </c>
      <c r="E192" s="9">
        <f t="shared" si="40"/>
        <v>0.25967018826593125</v>
      </c>
      <c r="F192" s="9">
        <f t="shared" si="41"/>
        <v>0.48423685461400773</v>
      </c>
      <c r="G192" s="9">
        <f t="shared" si="42"/>
        <v>1.0758637413968417</v>
      </c>
      <c r="H192" s="9">
        <f t="shared" si="43"/>
        <v>3.9048321017714729</v>
      </c>
      <c r="I192" s="9">
        <f t="shared" si="44"/>
        <v>3.8510389147016308</v>
      </c>
      <c r="J192" s="9">
        <f t="shared" si="45"/>
        <v>2.0651051039828734</v>
      </c>
      <c r="K192" s="11">
        <f t="shared" si="46"/>
        <v>0.27027027027027023</v>
      </c>
      <c r="L192" s="11">
        <f t="shared" si="47"/>
        <v>0.27397260273972601</v>
      </c>
      <c r="M192" s="11">
        <f t="shared" si="48"/>
        <v>0.50251256281407031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-0.26357072292227524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0.23590741564170342</v>
      </c>
      <c r="Q192" s="11">
        <f>2*'OddsRatio_working_3-way'!K192*'OddsRatio_working_3-way'!L192*'OddsRatio_working_3-way'!M192</f>
        <v>7.4418743104638307E-2</v>
      </c>
      <c r="R192" s="11">
        <f t="shared" si="49"/>
        <v>0</v>
      </c>
      <c r="S192" s="11">
        <f t="shared" si="50"/>
        <v>-0.89504408162689042</v>
      </c>
      <c r="T192" s="11">
        <f t="shared" si="51"/>
        <v>-0.28234829073403483</v>
      </c>
      <c r="U192" s="11">
        <f>'OddsRatio_working_3-way'!S192-'OddsRatio_working_3-way'!R192^2/3</f>
        <v>-0.89504408162689042</v>
      </c>
      <c r="V192" s="11">
        <f>'OddsRatio_working_3-way'!S192*'OddsRatio_working_3-way'!R192/3-2*'OddsRatio_working_3-way'!R192^3/27-'OddsRatio_working_3-way'!T192</f>
        <v>0.28234829073403483</v>
      </c>
      <c r="W192" s="11">
        <f>'OddsRatio_working_3-way'!V192^2+4*'OddsRatio_working_3-way'!U192^3/27</f>
        <v>-2.6505118522989687E-2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0.16296140325505051</v>
      </c>
      <c r="Y192" s="11">
        <f>IF('OddsRatio_working_3-way'!W192&gt;=0,IF('OddsRatio_working_3-way'!V192+SQRT('OddsRatio_working_3-way'!W192)&gt;0,0,PI()),ACOS('OddsRatio_working_3-way'!V192/(2*'OddsRatio_working_3-way'!X192)))</f>
        <v>0.52304094692300196</v>
      </c>
      <c r="Z192" s="11">
        <f>'OddsRatio_working_3-way'!X192^(1/3)*COS('OddsRatio_working_3-way'!Y192/3)</f>
        <v>0.53793187069842086</v>
      </c>
      <c r="AA192" s="11">
        <f>'OddsRatio_working_3-way'!X192^(1/3)*COS(('OddsRatio_working_3-way'!Y192+2*PI())/3)</f>
        <v>-0.35102077842319146</v>
      </c>
      <c r="AB192" s="11">
        <f>'OddsRatio_working_3-way'!X192^(1/3)*COS(('OddsRatio_working_3-way'!Y192+4*PI())/3)</f>
        <v>-0.18691109227522934</v>
      </c>
      <c r="AC192" s="11">
        <f>'OddsRatio_working_3-way'!X192^(1/3)*SIN('OddsRatio_working_3-way'!Y192/3)</f>
        <v>9.4748771474150853E-2</v>
      </c>
      <c r="AD192" s="11">
        <f>'OddsRatio_working_3-way'!X192^(1/3)*SIN(('OddsRatio_working_3-way'!Y192+2*PI())/3)</f>
        <v>0.41848827979304293</v>
      </c>
      <c r="AE192" s="11">
        <f>'OddsRatio_working_3-way'!X192^(1/3)*SIN(('OddsRatio_working_3-way'!Y192+4*PI())/3)</f>
        <v>-0.51323705126719388</v>
      </c>
      <c r="AF192" s="11">
        <f>-'OddsRatio_working_3-way'!U192/(3*'OddsRatio_working_3-way'!X192^(1/3))*COS(('OddsRatio_working_3-way'!Y192)/3)</f>
        <v>0.53793187069842086</v>
      </c>
      <c r="AG192" s="11">
        <f>-'OddsRatio_working_3-way'!U192/(3*'OddsRatio_working_3-way'!X192^(1/3))*COS(('OddsRatio_working_3-way'!Y192+2*PI())/3)</f>
        <v>-0.35102077842319146</v>
      </c>
      <c r="AH192" s="11">
        <f>-'OddsRatio_working_3-way'!U192/(3*'OddsRatio_working_3-way'!X192^(1/3))*COS(('OddsRatio_working_3-way'!Y192+4*PI())/3)</f>
        <v>-0.18691109227522934</v>
      </c>
      <c r="AI192" s="11">
        <f>'OddsRatio_working_3-way'!U192/(3*'OddsRatio_working_3-way'!X192^(1/3))*SIN(('OddsRatio_working_3-way'!Y192)/3)</f>
        <v>-9.4748771474150853E-2</v>
      </c>
      <c r="AJ192" s="11">
        <f>'OddsRatio_working_3-way'!U192/(3*'OddsRatio_working_3-way'!X192^(1/3))*SIN(('OddsRatio_working_3-way'!Y192+2*PI())/3)</f>
        <v>-0.41848827979304293</v>
      </c>
      <c r="AK192" s="11">
        <f>'OddsRatio_working_3-way'!U192/(3*'OddsRatio_working_3-way'!X192^(1/3))*SIN(('OddsRatio_working_3-way'!Y192+4*PI())/3)</f>
        <v>0.51323705126719388</v>
      </c>
      <c r="AL192" s="11">
        <f>'OddsRatio_working_3-way'!Z192+'OddsRatio_working_3-way'!AF192</f>
        <v>1.0758637413968417</v>
      </c>
      <c r="AM192" s="11">
        <f>'OddsRatio_working_3-way'!AA192+'OddsRatio_working_3-way'!AG192</f>
        <v>-0.70204155684638292</v>
      </c>
      <c r="AN192" s="11">
        <f>'OddsRatio_working_3-way'!AB192+'OddsRatio_working_3-way'!AH192</f>
        <v>-0.37382218455045868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1.0758637413968417</v>
      </c>
      <c r="AS192" s="11">
        <f>IF(('OddsRatio_working_3-way'!X192=0),IF(Q192&gt;0,-Q192^(1/3),(-Q192)^(1/3)),'OddsRatio_working_3-way'!AM192-'OddsRatio_working_3-way'!R192/3)</f>
        <v>-0.70204155684638292</v>
      </c>
      <c r="AT192" s="11">
        <f>IF(('OddsRatio_working_3-way'!X192=0),IF(Q192&gt;0,-Q192^(1/3),(-Q192)^(1/3)),'OddsRatio_working_3-way'!AN192-'OddsRatio_working_3-way'!R192/3)</f>
        <v>-0.37382218455045868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2.42</v>
      </c>
      <c r="B193" s="4">
        <f>IF('True_Odds_Calculator_3-way'!B194="","",'True_Odds_Calculator_3-way'!B194)</f>
        <v>3.17</v>
      </c>
      <c r="C193" s="4">
        <f>IF('True_Odds_Calculator_3-way'!C194="","",'True_Odds_Calculator_3-way'!C194)</f>
        <v>3.22</v>
      </c>
      <c r="D193" s="9">
        <f t="shared" si="39"/>
        <v>0.39902289023618409</v>
      </c>
      <c r="E193" s="9">
        <f t="shared" si="40"/>
        <v>0.30288264275119747</v>
      </c>
      <c r="F193" s="9">
        <f t="shared" si="41"/>
        <v>0.29809446701261855</v>
      </c>
      <c r="G193" s="9">
        <f t="shared" si="42"/>
        <v>1.0606492186064145</v>
      </c>
      <c r="H193" s="9">
        <f t="shared" si="43"/>
        <v>2.5061218904211082</v>
      </c>
      <c r="I193" s="9">
        <f t="shared" si="44"/>
        <v>3.30160880437592</v>
      </c>
      <c r="J193" s="9">
        <f t="shared" si="45"/>
        <v>3.3546412653062405</v>
      </c>
      <c r="K193" s="11">
        <f t="shared" si="46"/>
        <v>0.41322314049586778</v>
      </c>
      <c r="L193" s="11">
        <f t="shared" si="47"/>
        <v>0.31545741324921134</v>
      </c>
      <c r="M193" s="11">
        <f t="shared" si="48"/>
        <v>0.3105590062111801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-0.27693034886212031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0.23520450323108646</v>
      </c>
      <c r="Q193" s="11">
        <f>2*'OddsRatio_working_3-way'!K193*'OddsRatio_working_3-way'!L193*'OddsRatio_working_3-way'!M193</f>
        <v>8.0965405587293079E-2</v>
      </c>
      <c r="R193" s="11">
        <f t="shared" si="49"/>
        <v>0</v>
      </c>
      <c r="S193" s="11">
        <f t="shared" si="50"/>
        <v>-0.84932729185341638</v>
      </c>
      <c r="T193" s="11">
        <f t="shared" si="51"/>
        <v>-0.29236739822837043</v>
      </c>
      <c r="U193" s="11">
        <f>'OddsRatio_working_3-way'!S193-'OddsRatio_working_3-way'!R193^2/3</f>
        <v>-0.84932729185341638</v>
      </c>
      <c r="V193" s="11">
        <f>'OddsRatio_working_3-way'!S193*'OddsRatio_working_3-way'!R193/3-2*'OddsRatio_working_3-way'!R193^3/27-'OddsRatio_working_3-way'!T193</f>
        <v>0.29236739822837043</v>
      </c>
      <c r="W193" s="11">
        <f>'OddsRatio_working_3-way'!V193^2+4*'OddsRatio_working_3-way'!U193^3/27</f>
        <v>-5.2869427872910546E-3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0.15063668073722747</v>
      </c>
      <c r="Y193" s="11">
        <f>IF('OddsRatio_working_3-way'!W193&gt;=0,IF('OddsRatio_working_3-way'!V193+SQRT('OddsRatio_working_3-way'!W193)&gt;0,0,PI()),ACOS('OddsRatio_working_3-way'!V193/(2*'OddsRatio_working_3-way'!X193)))</f>
        <v>0.24375345329860765</v>
      </c>
      <c r="Z193" s="11">
        <f>'OddsRatio_working_3-way'!X193^(1/3)*COS('OddsRatio_working_3-way'!Y193/3)</f>
        <v>0.53032460930320735</v>
      </c>
      <c r="AA193" s="11">
        <f>'OddsRatio_working_3-way'!X193^(1/3)*COS(('OddsRatio_working_3-way'!Y193+2*PI())/3)</f>
        <v>-0.30256122895303866</v>
      </c>
      <c r="AB193" s="11">
        <f>'OddsRatio_working_3-way'!X193^(1/3)*COS(('OddsRatio_working_3-way'!Y193+4*PI())/3)</f>
        <v>-0.22776338035016858</v>
      </c>
      <c r="AC193" s="11">
        <f>'OddsRatio_working_3-way'!X193^(1/3)*SIN('OddsRatio_working_3-way'!Y193/3)</f>
        <v>4.3184558025671956E-2</v>
      </c>
      <c r="AD193" s="11">
        <f>'OddsRatio_working_3-way'!X193^(1/3)*SIN(('OddsRatio_working_3-way'!Y193+2*PI())/3)</f>
        <v>0.4376823048957989</v>
      </c>
      <c r="AE193" s="11">
        <f>'OddsRatio_working_3-way'!X193^(1/3)*SIN(('OddsRatio_working_3-way'!Y193+4*PI())/3)</f>
        <v>-0.48086686292147079</v>
      </c>
      <c r="AF193" s="11">
        <f>-'OddsRatio_working_3-way'!U193/(3*'OddsRatio_working_3-way'!X193^(1/3))*COS(('OddsRatio_working_3-way'!Y193)/3)</f>
        <v>0.53032460930320724</v>
      </c>
      <c r="AG193" s="11">
        <f>-'OddsRatio_working_3-way'!U193/(3*'OddsRatio_working_3-way'!X193^(1/3))*COS(('OddsRatio_working_3-way'!Y193+2*PI())/3)</f>
        <v>-0.30256122895303861</v>
      </c>
      <c r="AH193" s="11">
        <f>-'OddsRatio_working_3-way'!U193/(3*'OddsRatio_working_3-way'!X193^(1/3))*COS(('OddsRatio_working_3-way'!Y193+4*PI())/3)</f>
        <v>-0.22776338035016852</v>
      </c>
      <c r="AI193" s="11">
        <f>'OddsRatio_working_3-way'!U193/(3*'OddsRatio_working_3-way'!X193^(1/3))*SIN(('OddsRatio_working_3-way'!Y193)/3)</f>
        <v>-4.3184558025671942E-2</v>
      </c>
      <c r="AJ193" s="11">
        <f>'OddsRatio_working_3-way'!U193/(3*'OddsRatio_working_3-way'!X193^(1/3))*SIN(('OddsRatio_working_3-way'!Y193+2*PI())/3)</f>
        <v>-0.43768230489579879</v>
      </c>
      <c r="AK193" s="11">
        <f>'OddsRatio_working_3-way'!U193/(3*'OddsRatio_working_3-way'!X193^(1/3))*SIN(('OddsRatio_working_3-way'!Y193+4*PI())/3)</f>
        <v>0.48086686292147068</v>
      </c>
      <c r="AL193" s="11">
        <f>'OddsRatio_working_3-way'!Z193+'OddsRatio_working_3-way'!AF193</f>
        <v>1.0606492186064145</v>
      </c>
      <c r="AM193" s="11">
        <f>'OddsRatio_working_3-way'!AA193+'OddsRatio_working_3-way'!AG193</f>
        <v>-0.60512245790607722</v>
      </c>
      <c r="AN193" s="11">
        <f>'OddsRatio_working_3-way'!AB193+'OddsRatio_working_3-way'!AH193</f>
        <v>-0.4555267607003371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1.0606492186064145</v>
      </c>
      <c r="AS193" s="11">
        <f>IF(('OddsRatio_working_3-way'!X193=0),IF(Q193&gt;0,-Q193^(1/3),(-Q193)^(1/3)),'OddsRatio_working_3-way'!AM193-'OddsRatio_working_3-way'!R193/3)</f>
        <v>-0.60512245790607722</v>
      </c>
      <c r="AT193" s="11">
        <f>IF(('OddsRatio_working_3-way'!X193=0),IF(Q193&gt;0,-Q193^(1/3),(-Q193)^(1/3)),'OddsRatio_working_3-way'!AN193-'OddsRatio_working_3-way'!R193/3)</f>
        <v>-0.4555267607003371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1.74</v>
      </c>
      <c r="B194" s="4">
        <f>IF('True_Odds_Calculator_3-way'!B195="","",'True_Odds_Calculator_3-way'!B195)</f>
        <v>3.83</v>
      </c>
      <c r="C194" s="4">
        <f>IF('True_Odds_Calculator_3-way'!C195="","",'True_Odds_Calculator_3-way'!C195)</f>
        <v>5.03</v>
      </c>
      <c r="D194" s="9">
        <f t="shared" si="39"/>
        <v>0.56036487594918305</v>
      </c>
      <c r="E194" s="9">
        <f t="shared" si="40"/>
        <v>0.24997628211545231</v>
      </c>
      <c r="F194" s="9">
        <f t="shared" si="41"/>
        <v>0.18965884193536472</v>
      </c>
      <c r="G194" s="9">
        <f t="shared" si="42"/>
        <v>1.06020477814792</v>
      </c>
      <c r="H194" s="9">
        <f t="shared" si="43"/>
        <v>1.784551535829461</v>
      </c>
      <c r="I194" s="9">
        <f t="shared" si="44"/>
        <v>4.0003795221586138</v>
      </c>
      <c r="J194" s="9">
        <f t="shared" si="45"/>
        <v>5.2726252559361173</v>
      </c>
      <c r="K194" s="11">
        <f t="shared" si="46"/>
        <v>0.57471264367816088</v>
      </c>
      <c r="L194" s="11">
        <f t="shared" si="47"/>
        <v>0.2610966057441253</v>
      </c>
      <c r="M194" s="11">
        <f t="shared" si="48"/>
        <v>0.19880715705765406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-0.25177186334291612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0.22672404694309456</v>
      </c>
      <c r="Q194" s="11">
        <f>2*'OddsRatio_working_3-way'!K194*'OddsRatio_working_3-way'!L194*'OddsRatio_working_3-way'!M194</f>
        <v>5.9664222879761718E-2</v>
      </c>
      <c r="R194" s="11">
        <f t="shared" si="49"/>
        <v>0</v>
      </c>
      <c r="S194" s="11">
        <f t="shared" si="50"/>
        <v>-0.90051383793547191</v>
      </c>
      <c r="T194" s="11">
        <f t="shared" si="51"/>
        <v>-0.23697732577249259</v>
      </c>
      <c r="U194" s="11">
        <f>'OddsRatio_working_3-way'!S194-'OddsRatio_working_3-way'!R194^2/3</f>
        <v>-0.90051383793547191</v>
      </c>
      <c r="V194" s="11">
        <f>'OddsRatio_working_3-way'!S194*'OddsRatio_working_3-way'!R194/3-2*'OddsRatio_working_3-way'!R194^3/27-'OddsRatio_working_3-way'!T194</f>
        <v>0.23697732577249259</v>
      </c>
      <c r="W194" s="11">
        <f>'OddsRatio_working_3-way'!V194^2+4*'OddsRatio_working_3-way'!U194^3/27</f>
        <v>-5.202683435835638E-2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0.16445750764911773</v>
      </c>
      <c r="Y194" s="11">
        <f>IF('OddsRatio_working_3-way'!W194&gt;=0,IF('OddsRatio_working_3-way'!V194+SQRT('OddsRatio_working_3-way'!W194)&gt;0,0,PI()),ACOS('OddsRatio_working_3-way'!V194/(2*'OddsRatio_working_3-way'!X194)))</f>
        <v>0.76629930460363627</v>
      </c>
      <c r="Z194" s="11">
        <f>'OddsRatio_working_3-way'!X194^(1/3)*COS('OddsRatio_working_3-way'!Y194/3)</f>
        <v>0.53010238907396001</v>
      </c>
      <c r="AA194" s="11">
        <f>'OddsRatio_working_3-way'!X194^(1/3)*COS(('OddsRatio_working_3-way'!Y194+2*PI())/3)</f>
        <v>-0.38493468926176655</v>
      </c>
      <c r="AB194" s="11">
        <f>'OddsRatio_working_3-way'!X194^(1/3)*COS(('OddsRatio_working_3-way'!Y194+4*PI())/3)</f>
        <v>-0.14516769981219324</v>
      </c>
      <c r="AC194" s="11">
        <f>'OddsRatio_working_3-way'!X194^(1/3)*SIN('OddsRatio_working_3-way'!Y194/3)</f>
        <v>0.13842953590149726</v>
      </c>
      <c r="AD194" s="11">
        <f>'OddsRatio_working_3-way'!X194^(1/3)*SIN(('OddsRatio_working_3-way'!Y194+2*PI())/3)</f>
        <v>0.3898673675941231</v>
      </c>
      <c r="AE194" s="11">
        <f>'OddsRatio_working_3-way'!X194^(1/3)*SIN(('OddsRatio_working_3-way'!Y194+4*PI())/3)</f>
        <v>-0.52829690349562042</v>
      </c>
      <c r="AF194" s="11">
        <f>-'OddsRatio_working_3-way'!U194/(3*'OddsRatio_working_3-way'!X194^(1/3))*COS(('OddsRatio_working_3-way'!Y194)/3)</f>
        <v>0.53010238907396012</v>
      </c>
      <c r="AG194" s="11">
        <f>-'OddsRatio_working_3-way'!U194/(3*'OddsRatio_working_3-way'!X194^(1/3))*COS(('OddsRatio_working_3-way'!Y194+2*PI())/3)</f>
        <v>-0.38493468926176666</v>
      </c>
      <c r="AH194" s="11">
        <f>-'OddsRatio_working_3-way'!U194/(3*'OddsRatio_working_3-way'!X194^(1/3))*COS(('OddsRatio_working_3-way'!Y194+4*PI())/3)</f>
        <v>-0.14516769981219327</v>
      </c>
      <c r="AI194" s="11">
        <f>'OddsRatio_working_3-way'!U194/(3*'OddsRatio_working_3-way'!X194^(1/3))*SIN(('OddsRatio_working_3-way'!Y194)/3)</f>
        <v>-0.13842953590149729</v>
      </c>
      <c r="AJ194" s="11">
        <f>'OddsRatio_working_3-way'!U194/(3*'OddsRatio_working_3-way'!X194^(1/3))*SIN(('OddsRatio_working_3-way'!Y194+2*PI())/3)</f>
        <v>-0.38986736759412322</v>
      </c>
      <c r="AK194" s="11">
        <f>'OddsRatio_working_3-way'!U194/(3*'OddsRatio_working_3-way'!X194^(1/3))*SIN(('OddsRatio_working_3-way'!Y194+4*PI())/3)</f>
        <v>0.52829690349562053</v>
      </c>
      <c r="AL194" s="11">
        <f>'OddsRatio_working_3-way'!Z194+'OddsRatio_working_3-way'!AF194</f>
        <v>1.06020477814792</v>
      </c>
      <c r="AM194" s="11">
        <f>'OddsRatio_working_3-way'!AA194+'OddsRatio_working_3-way'!AG194</f>
        <v>-0.76986937852353321</v>
      </c>
      <c r="AN194" s="11">
        <f>'OddsRatio_working_3-way'!AB194+'OddsRatio_working_3-way'!AH194</f>
        <v>-0.29033539962438648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1.06020477814792</v>
      </c>
      <c r="AS194" s="11">
        <f>IF(('OddsRatio_working_3-way'!X194=0),IF(Q194&gt;0,-Q194^(1/3),(-Q194)^(1/3)),'OddsRatio_working_3-way'!AM194-'OddsRatio_working_3-way'!R194/3)</f>
        <v>-0.76986937852353321</v>
      </c>
      <c r="AT194" s="11">
        <f>IF(('OddsRatio_working_3-way'!X194=0),IF(Q194&gt;0,-Q194^(1/3),(-Q194)^(1/3)),'OddsRatio_working_3-way'!AN194-'OddsRatio_working_3-way'!R194/3)</f>
        <v>-0.29033539962438648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2.79</v>
      </c>
      <c r="B195" s="4">
        <f>IF('True_Odds_Calculator_3-way'!B196="","",'True_Odds_Calculator_3-way'!B196)</f>
        <v>3.16</v>
      </c>
      <c r="C195" s="4">
        <f>IF('True_Odds_Calculator_3-way'!C196="","",'True_Odds_Calculator_3-way'!C196)</f>
        <v>2.79</v>
      </c>
      <c r="D195" s="9">
        <f t="shared" si="39"/>
        <v>0.34709095308452326</v>
      </c>
      <c r="E195" s="9">
        <f t="shared" si="40"/>
        <v>0.30581809383095337</v>
      </c>
      <c r="F195" s="9">
        <f t="shared" si="41"/>
        <v>0.34709095308452326</v>
      </c>
      <c r="G195" s="9">
        <f t="shared" si="42"/>
        <v>1.0508878271046589</v>
      </c>
      <c r="H195" s="9">
        <f t="shared" si="43"/>
        <v>2.8810892105173393</v>
      </c>
      <c r="I195" s="9">
        <f t="shared" si="44"/>
        <v>3.2699177065460638</v>
      </c>
      <c r="J195" s="9">
        <f t="shared" si="45"/>
        <v>2.8810892105173393</v>
      </c>
      <c r="K195" s="11">
        <f t="shared" si="46"/>
        <v>0.35842293906810035</v>
      </c>
      <c r="L195" s="11">
        <f t="shared" si="47"/>
        <v>0.31645569620253161</v>
      </c>
      <c r="M195" s="11">
        <f t="shared" si="48"/>
        <v>0.35842293906810035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-0.28136127539438971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0.23335461982792252</v>
      </c>
      <c r="Q195" s="11">
        <f>2*'OddsRatio_working_3-way'!K195*'OddsRatio_working_3-way'!L195*'OddsRatio_working_3-way'!M195</f>
        <v>8.1308229905199481E-2</v>
      </c>
      <c r="R195" s="11">
        <f t="shared" si="49"/>
        <v>0</v>
      </c>
      <c r="S195" s="11">
        <f t="shared" si="50"/>
        <v>-0.82937717530895005</v>
      </c>
      <c r="T195" s="11">
        <f t="shared" si="51"/>
        <v>-0.28898159418430314</v>
      </c>
      <c r="U195" s="11">
        <f>'OddsRatio_working_3-way'!S195-'OddsRatio_working_3-way'!R195^2/3</f>
        <v>-0.82937717530895005</v>
      </c>
      <c r="V195" s="11">
        <f>'OddsRatio_working_3-way'!S195*'OddsRatio_working_3-way'!R195/3-2*'OddsRatio_working_3-way'!R195^3/27-'OddsRatio_working_3-way'!T195</f>
        <v>0.28898159418430314</v>
      </c>
      <c r="W195" s="11">
        <f>'OddsRatio_working_3-way'!V195^2+4*'OddsRatio_working_3-way'!U195^3/27</f>
        <v>-1.0082713881491429E-3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0.14536044266361672</v>
      </c>
      <c r="Y195" s="11">
        <f>IF('OddsRatio_working_3-way'!W195&gt;=0,IF('OddsRatio_working_3-way'!V195+SQRT('OddsRatio_working_3-way'!W195)&gt;0,0,PI()),ACOS('OddsRatio_working_3-way'!V195/(2*'OddsRatio_working_3-way'!X195)))</f>
        <v>0.10944093196116089</v>
      </c>
      <c r="Z195" s="11">
        <f>'OddsRatio_working_3-way'!X195^(1/3)*COS('OddsRatio_working_3-way'!Y195/3)</f>
        <v>0.52544391355232933</v>
      </c>
      <c r="AA195" s="11">
        <f>'OddsRatio_working_3-way'!X195^(1/3)*COS(('OddsRatio_working_3-way'!Y195+2*PI())/3)</f>
        <v>-0.27932960893854747</v>
      </c>
      <c r="AB195" s="11">
        <f>'OddsRatio_working_3-way'!X195^(1/3)*COS(('OddsRatio_working_3-way'!Y195+4*PI())/3)</f>
        <v>-0.24611430461378195</v>
      </c>
      <c r="AC195" s="11">
        <f>'OddsRatio_working_3-way'!X195^(1/3)*SIN('OddsRatio_working_3-way'!Y195/3)</f>
        <v>1.9176864893118734E-2</v>
      </c>
      <c r="AD195" s="11">
        <f>'OddsRatio_working_3-way'!X195^(1/3)*SIN(('OddsRatio_working_3-way'!Y195+2*PI())/3)</f>
        <v>0.44545934495367229</v>
      </c>
      <c r="AE195" s="11">
        <f>'OddsRatio_working_3-way'!X195^(1/3)*SIN(('OddsRatio_working_3-way'!Y195+4*PI())/3)</f>
        <v>-0.46463620984679099</v>
      </c>
      <c r="AF195" s="11">
        <f>-'OddsRatio_working_3-way'!U195/(3*'OddsRatio_working_3-way'!X195^(1/3))*COS(('OddsRatio_working_3-way'!Y195)/3)</f>
        <v>0.52544391355232944</v>
      </c>
      <c r="AG195" s="11">
        <f>-'OddsRatio_working_3-way'!U195/(3*'OddsRatio_working_3-way'!X195^(1/3))*COS(('OddsRatio_working_3-way'!Y195+2*PI())/3)</f>
        <v>-0.27932960893854758</v>
      </c>
      <c r="AH195" s="11">
        <f>-'OddsRatio_working_3-way'!U195/(3*'OddsRatio_working_3-way'!X195^(1/3))*COS(('OddsRatio_working_3-way'!Y195+4*PI())/3)</f>
        <v>-0.246114304613782</v>
      </c>
      <c r="AI195" s="11">
        <f>'OddsRatio_working_3-way'!U195/(3*'OddsRatio_working_3-way'!X195^(1/3))*SIN(('OddsRatio_working_3-way'!Y195)/3)</f>
        <v>-1.9176864893118737E-2</v>
      </c>
      <c r="AJ195" s="11">
        <f>'OddsRatio_working_3-way'!U195/(3*'OddsRatio_working_3-way'!X195^(1/3))*SIN(('OddsRatio_working_3-way'!Y195+2*PI())/3)</f>
        <v>-0.4454593449536724</v>
      </c>
      <c r="AK195" s="11">
        <f>'OddsRatio_working_3-way'!U195/(3*'OddsRatio_working_3-way'!X195^(1/3))*SIN(('OddsRatio_working_3-way'!Y195+4*PI())/3)</f>
        <v>0.4646362098467911</v>
      </c>
      <c r="AL195" s="11">
        <f>'OddsRatio_working_3-way'!Z195+'OddsRatio_working_3-way'!AF195</f>
        <v>1.0508878271046589</v>
      </c>
      <c r="AM195" s="11">
        <f>'OddsRatio_working_3-way'!AA195+'OddsRatio_working_3-way'!AG195</f>
        <v>-0.55865921787709505</v>
      </c>
      <c r="AN195" s="11">
        <f>'OddsRatio_working_3-way'!AB195+'OddsRatio_working_3-way'!AH195</f>
        <v>-0.49222860922756395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1.0508878271046589</v>
      </c>
      <c r="AS195" s="11">
        <f>IF(('OddsRatio_working_3-way'!X195=0),IF(Q195&gt;0,-Q195^(1/3),(-Q195)^(1/3)),'OddsRatio_working_3-way'!AM195-'OddsRatio_working_3-way'!R195/3)</f>
        <v>-0.55865921787709505</v>
      </c>
      <c r="AT195" s="11">
        <f>IF(('OddsRatio_working_3-way'!X195=0),IF(Q195&gt;0,-Q195^(1/3),(-Q195)^(1/3)),'OddsRatio_working_3-way'!AN195-'OddsRatio_working_3-way'!R195/3)</f>
        <v>-0.49222860922756395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3.48</v>
      </c>
      <c r="B196" s="4">
        <f>IF('True_Odds_Calculator_3-way'!B197="","",'True_Odds_Calculator_3-way'!B197)</f>
        <v>3.41</v>
      </c>
      <c r="C196" s="4">
        <f>IF('True_Odds_Calculator_3-way'!C197="","",'True_Odds_Calculator_3-way'!C197)</f>
        <v>2.21</v>
      </c>
      <c r="D196" s="9">
        <f t="shared" ref="D196:D259" si="52">(K196/(AR196+K196-(AR196*K196)))</f>
        <v>0.2771156891893729</v>
      </c>
      <c r="E196" s="9">
        <f t="shared" ref="E196:E259" si="53">(L196/(AR196+L196-(AR196*L196)))</f>
        <v>0.28288772831698766</v>
      </c>
      <c r="F196" s="9">
        <f t="shared" ref="F196:F259" si="54">(M196/(AR196+M196-(AR196*M196)))</f>
        <v>0.43999658249363949</v>
      </c>
      <c r="G196" s="9">
        <f t="shared" ref="G196:G259" si="55">AR196</f>
        <v>1.0518553101431967</v>
      </c>
      <c r="H196" s="9">
        <f t="shared" ref="H196:H259" si="56">IF(A196="","",1/D196)</f>
        <v>3.6086011691551274</v>
      </c>
      <c r="I196" s="9">
        <f t="shared" ref="I196:I259" si="57">IF(B196="","",1/E196)</f>
        <v>3.5349712974451042</v>
      </c>
      <c r="J196" s="9">
        <f t="shared" ref="J196:J259" si="58">IF(C196="","",1/F196)</f>
        <v>2.2727449252732681</v>
      </c>
      <c r="K196" s="11">
        <f t="shared" ref="K196:K259" si="59">1/A196</f>
        <v>0.28735632183908044</v>
      </c>
      <c r="L196" s="11">
        <f t="shared" ref="L196:L259" si="60">1/B196</f>
        <v>0.29325513196480935</v>
      </c>
      <c r="M196" s="11">
        <f t="shared" ref="M196:M259" si="61">1/C196</f>
        <v>0.45248868778280543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-0.27575804857752129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0.23259690864218768</v>
      </c>
      <c r="Q196" s="11">
        <f>2*'OddsRatio_working_3-way'!K196*'OddsRatio_working_3-way'!L196*'OddsRatio_working_3-way'!M196</f>
        <v>7.626128152202874E-2</v>
      </c>
      <c r="R196" s="11">
        <f t="shared" ref="R196:R259" si="62">O196/N196</f>
        <v>0</v>
      </c>
      <c r="S196" s="11">
        <f t="shared" ref="S196:S259" si="63">P196/N196</f>
        <v>-0.8434818488237158</v>
      </c>
      <c r="T196" s="11">
        <f t="shared" ref="T196:T259" si="64">Q196/N196</f>
        <v>-0.27655142584384124</v>
      </c>
      <c r="U196" s="11">
        <f>'OddsRatio_working_3-way'!S196-'OddsRatio_working_3-way'!R196^2/3</f>
        <v>-0.8434818488237158</v>
      </c>
      <c r="V196" s="11">
        <f>'OddsRatio_working_3-way'!S196*'OddsRatio_working_3-way'!R196/3-2*'OddsRatio_working_3-way'!R196^3/27-'OddsRatio_working_3-way'!T196</f>
        <v>0.27655142584384124</v>
      </c>
      <c r="W196" s="11">
        <f>'OddsRatio_working_3-way'!V196^2+4*'OddsRatio_working_3-way'!U196^3/27</f>
        <v>-1.2423748929655712E-2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0.14908423798805603</v>
      </c>
      <c r="Y196" s="11">
        <f>IF('OddsRatio_working_3-way'!W196&gt;=0,IF('OddsRatio_working_3-way'!V196+SQRT('OddsRatio_working_3-way'!W196)&gt;0,0,PI()),ACOS('OddsRatio_working_3-way'!V196/(2*'OddsRatio_working_3-way'!X196)))</f>
        <v>0.38312613749271618</v>
      </c>
      <c r="Z196" s="11">
        <f>'OddsRatio_working_3-way'!X196^(1/3)*COS('OddsRatio_working_3-way'!Y196/3)</f>
        <v>0.52592765507159833</v>
      </c>
      <c r="AA196" s="11">
        <f>'OddsRatio_working_3-way'!X196^(1/3)*COS(('OddsRatio_working_3-way'!Y196+2*PI())/3)</f>
        <v>-0.32144919689512186</v>
      </c>
      <c r="AB196" s="11">
        <f>'OddsRatio_working_3-way'!X196^(1/3)*COS(('OddsRatio_working_3-way'!Y196+4*PI())/3)</f>
        <v>-0.20447845817647661</v>
      </c>
      <c r="AC196" s="11">
        <f>'OddsRatio_working_3-way'!X196^(1/3)*SIN('OddsRatio_working_3-way'!Y196/3)</f>
        <v>6.7533087486519316E-2</v>
      </c>
      <c r="AD196" s="11">
        <f>'OddsRatio_working_3-way'!X196^(1/3)*SIN(('OddsRatio_working_3-way'!Y196+2*PI())/3)</f>
        <v>0.42170016610152428</v>
      </c>
      <c r="AE196" s="11">
        <f>'OddsRatio_working_3-way'!X196^(1/3)*SIN(('OddsRatio_working_3-way'!Y196+4*PI())/3)</f>
        <v>-0.48923325358804354</v>
      </c>
      <c r="AF196" s="11">
        <f>-'OddsRatio_working_3-way'!U196/(3*'OddsRatio_working_3-way'!X196^(1/3))*COS(('OddsRatio_working_3-way'!Y196)/3)</f>
        <v>0.52592765507159822</v>
      </c>
      <c r="AG196" s="11">
        <f>-'OddsRatio_working_3-way'!U196/(3*'OddsRatio_working_3-way'!X196^(1/3))*COS(('OddsRatio_working_3-way'!Y196+2*PI())/3)</f>
        <v>-0.3214491968951218</v>
      </c>
      <c r="AH196" s="11">
        <f>-'OddsRatio_working_3-way'!U196/(3*'OddsRatio_working_3-way'!X196^(1/3))*COS(('OddsRatio_working_3-way'!Y196+4*PI())/3)</f>
        <v>-0.20447845817647656</v>
      </c>
      <c r="AI196" s="11">
        <f>'OddsRatio_working_3-way'!U196/(3*'OddsRatio_working_3-way'!X196^(1/3))*SIN(('OddsRatio_working_3-way'!Y196)/3)</f>
        <v>-6.7533087486519303E-2</v>
      </c>
      <c r="AJ196" s="11">
        <f>'OddsRatio_working_3-way'!U196/(3*'OddsRatio_working_3-way'!X196^(1/3))*SIN(('OddsRatio_working_3-way'!Y196+2*PI())/3)</f>
        <v>-0.42170016610152422</v>
      </c>
      <c r="AK196" s="11">
        <f>'OddsRatio_working_3-way'!U196/(3*'OddsRatio_working_3-way'!X196^(1/3))*SIN(('OddsRatio_working_3-way'!Y196+4*PI())/3)</f>
        <v>0.48923325358804343</v>
      </c>
      <c r="AL196" s="11">
        <f>'OddsRatio_working_3-way'!Z196+'OddsRatio_working_3-way'!AF196</f>
        <v>1.0518553101431967</v>
      </c>
      <c r="AM196" s="11">
        <f>'OddsRatio_working_3-way'!AA196+'OddsRatio_working_3-way'!AG196</f>
        <v>-0.64289839379024372</v>
      </c>
      <c r="AN196" s="11">
        <f>'OddsRatio_working_3-way'!AB196+'OddsRatio_working_3-way'!AH196</f>
        <v>-0.40895691635295317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1.0518553101431967</v>
      </c>
      <c r="AS196" s="11">
        <f>IF(('OddsRatio_working_3-way'!X196=0),IF(Q196&gt;0,-Q196^(1/3),(-Q196)^(1/3)),'OddsRatio_working_3-way'!AM196-'OddsRatio_working_3-way'!R196/3)</f>
        <v>-0.64289839379024372</v>
      </c>
      <c r="AT196" s="11">
        <f>IF(('OddsRatio_working_3-way'!X196=0),IF(Q196&gt;0,-Q196^(1/3),(-Q196)^(1/3)),'OddsRatio_working_3-way'!AN196-'OddsRatio_working_3-way'!R196/3)</f>
        <v>-0.40895691635295317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2.42</v>
      </c>
      <c r="B197" s="4">
        <f>IF('True_Odds_Calculator_3-way'!B198="","",'True_Odds_Calculator_3-way'!B198)</f>
        <v>3.23</v>
      </c>
      <c r="C197" s="4">
        <f>IF('True_Odds_Calculator_3-way'!C198="","",'True_Odds_Calculator_3-way'!C198)</f>
        <v>3.23</v>
      </c>
      <c r="D197" s="9">
        <f t="shared" si="52"/>
        <v>0.40145292620519712</v>
      </c>
      <c r="E197" s="9">
        <f t="shared" si="53"/>
        <v>0.29927353689740138</v>
      </c>
      <c r="F197" s="9">
        <f t="shared" si="54"/>
        <v>0.29927353689740138</v>
      </c>
      <c r="G197" s="9">
        <f t="shared" si="55"/>
        <v>1.0499662507970036</v>
      </c>
      <c r="H197" s="9">
        <f t="shared" si="56"/>
        <v>2.490952076131745</v>
      </c>
      <c r="I197" s="9">
        <f t="shared" si="57"/>
        <v>3.3414247392773171</v>
      </c>
      <c r="J197" s="9">
        <f t="shared" si="58"/>
        <v>3.3414247392773171</v>
      </c>
      <c r="K197" s="11">
        <f t="shared" si="59"/>
        <v>0.41322314049586778</v>
      </c>
      <c r="L197" s="11">
        <f t="shared" si="60"/>
        <v>0.30959752321981426</v>
      </c>
      <c r="M197" s="11">
        <f t="shared" si="61"/>
        <v>0.30959752321981426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-0.27969046426478728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0.23289325749462786</v>
      </c>
      <c r="Q197" s="11">
        <f>2*'OddsRatio_working_3-way'!K197*'OddsRatio_working_3-way'!L197*'OddsRatio_working_3-way'!M197</f>
        <v>7.9215393705655737E-2</v>
      </c>
      <c r="R197" s="11">
        <f t="shared" si="62"/>
        <v>0</v>
      </c>
      <c r="S197" s="11">
        <f t="shared" si="63"/>
        <v>-0.83268215134479606</v>
      </c>
      <c r="T197" s="11">
        <f t="shared" si="64"/>
        <v>-0.283225221545849</v>
      </c>
      <c r="U197" s="11">
        <f>'OddsRatio_working_3-way'!S197-'OddsRatio_working_3-way'!R197^2/3</f>
        <v>-0.83268215134479606</v>
      </c>
      <c r="V197" s="11">
        <f>'OddsRatio_working_3-way'!S197*'OddsRatio_working_3-way'!R197/3-2*'OddsRatio_working_3-way'!R197^3/27-'OddsRatio_working_3-way'!T197</f>
        <v>0.283225221545849</v>
      </c>
      <c r="W197" s="11">
        <f>'OddsRatio_working_3-way'!V197^2+4*'OddsRatio_working_3-way'!U197^3/27</f>
        <v>-5.3165308254524979E-3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0.14623017553257239</v>
      </c>
      <c r="Y197" s="11">
        <f>IF('OddsRatio_working_3-way'!W197&gt;=0,IF('OddsRatio_working_3-way'!V197+SQRT('OddsRatio_working_3-way'!W197)&gt;0,0,PI()),ACOS('OddsRatio_working_3-way'!V197/(2*'OddsRatio_working_3-way'!X197)))</f>
        <v>0.25197212121743284</v>
      </c>
      <c r="Z197" s="11">
        <f>'OddsRatio_working_3-way'!X197^(1/3)*COS('OddsRatio_working_3-way'!Y197/3)</f>
        <v>0.52498312539850167</v>
      </c>
      <c r="AA197" s="11">
        <f>'OddsRatio_working_3-way'!X197^(1/3)*COS(('OddsRatio_working_3-way'!Y197+2*PI())/3)</f>
        <v>-0.30076787876173033</v>
      </c>
      <c r="AB197" s="11">
        <f>'OddsRatio_working_3-way'!X197^(1/3)*COS(('OddsRatio_working_3-way'!Y197+4*PI())/3)</f>
        <v>-0.22421524663677139</v>
      </c>
      <c r="AC197" s="11">
        <f>'OddsRatio_working_3-way'!X197^(1/3)*SIN('OddsRatio_working_3-way'!Y197/3)</f>
        <v>4.4197682764519478E-2</v>
      </c>
      <c r="AD197" s="11">
        <f>'OddsRatio_working_3-way'!X197^(1/3)*SIN(('OddsRatio_working_3-way'!Y197+2*PI())/3)</f>
        <v>0.43254988177099418</v>
      </c>
      <c r="AE197" s="11">
        <f>'OddsRatio_working_3-way'!X197^(1/3)*SIN(('OddsRatio_working_3-way'!Y197+4*PI())/3)</f>
        <v>-0.47674756453551365</v>
      </c>
      <c r="AF197" s="11">
        <f>-'OddsRatio_working_3-way'!U197/(3*'OddsRatio_working_3-way'!X197^(1/3))*COS(('OddsRatio_working_3-way'!Y197)/3)</f>
        <v>0.52498312539850178</v>
      </c>
      <c r="AG197" s="11">
        <f>-'OddsRatio_working_3-way'!U197/(3*'OddsRatio_working_3-way'!X197^(1/3))*COS(('OddsRatio_working_3-way'!Y197+2*PI())/3)</f>
        <v>-0.30076787876173039</v>
      </c>
      <c r="AH197" s="11">
        <f>-'OddsRatio_working_3-way'!U197/(3*'OddsRatio_working_3-way'!X197^(1/3))*COS(('OddsRatio_working_3-way'!Y197+4*PI())/3)</f>
        <v>-0.22421524663677145</v>
      </c>
      <c r="AI197" s="11">
        <f>'OddsRatio_working_3-way'!U197/(3*'OddsRatio_working_3-way'!X197^(1/3))*SIN(('OddsRatio_working_3-way'!Y197)/3)</f>
        <v>-4.4197682764519484E-2</v>
      </c>
      <c r="AJ197" s="11">
        <f>'OddsRatio_working_3-way'!U197/(3*'OddsRatio_working_3-way'!X197^(1/3))*SIN(('OddsRatio_working_3-way'!Y197+2*PI())/3)</f>
        <v>-0.43254988177099429</v>
      </c>
      <c r="AK197" s="11">
        <f>'OddsRatio_working_3-way'!U197/(3*'OddsRatio_working_3-way'!X197^(1/3))*SIN(('OddsRatio_working_3-way'!Y197+4*PI())/3)</f>
        <v>0.47674756453551376</v>
      </c>
      <c r="AL197" s="11">
        <f>'OddsRatio_working_3-way'!Z197+'OddsRatio_working_3-way'!AF197</f>
        <v>1.0499662507970036</v>
      </c>
      <c r="AM197" s="11">
        <f>'OddsRatio_working_3-way'!AA197+'OddsRatio_working_3-way'!AG197</f>
        <v>-0.60153575752346078</v>
      </c>
      <c r="AN197" s="11">
        <f>'OddsRatio_working_3-way'!AB197+'OddsRatio_working_3-way'!AH197</f>
        <v>-0.44843049327354284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1.0499662507970036</v>
      </c>
      <c r="AS197" s="11">
        <f>IF(('OddsRatio_working_3-way'!X197=0),IF(Q197&gt;0,-Q197^(1/3),(-Q197)^(1/3)),'OddsRatio_working_3-way'!AM197-'OddsRatio_working_3-way'!R197/3)</f>
        <v>-0.60153575752346078</v>
      </c>
      <c r="AT197" s="11">
        <f>IF(('OddsRatio_working_3-way'!X197=0),IF(Q197&gt;0,-Q197^(1/3),(-Q197)^(1/3)),'OddsRatio_working_3-way'!AN197-'OddsRatio_working_3-way'!R197/3)</f>
        <v>-0.44843049327354284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2.75</v>
      </c>
      <c r="B198" s="4">
        <f>IF('True_Odds_Calculator_3-way'!B199="","",'True_Odds_Calculator_3-way'!B199)</f>
        <v>3.3</v>
      </c>
      <c r="C198" s="4">
        <f>IF('True_Odds_Calculator_3-way'!C199="","",'True_Odds_Calculator_3-way'!C199)</f>
        <v>2.73</v>
      </c>
      <c r="D198" s="9">
        <f t="shared" si="52"/>
        <v>0.35232009020869698</v>
      </c>
      <c r="E198" s="9">
        <f t="shared" si="53"/>
        <v>0.29273247878149633</v>
      </c>
      <c r="F198" s="9">
        <f t="shared" si="54"/>
        <v>0.35494743100980647</v>
      </c>
      <c r="G198" s="9">
        <f t="shared" si="55"/>
        <v>1.0504731801578493</v>
      </c>
      <c r="H198" s="9">
        <f t="shared" si="56"/>
        <v>2.8383280652762366</v>
      </c>
      <c r="I198" s="9">
        <f t="shared" si="57"/>
        <v>3.4160883143630532</v>
      </c>
      <c r="J198" s="9">
        <f t="shared" si="58"/>
        <v>2.81731860167308</v>
      </c>
      <c r="K198" s="11">
        <f t="shared" si="59"/>
        <v>0.36363636363636365</v>
      </c>
      <c r="L198" s="11">
        <f t="shared" si="60"/>
        <v>0.30303030303030304</v>
      </c>
      <c r="M198" s="11">
        <f t="shared" si="61"/>
        <v>0.36630036630036628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-0.28106237197146267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0.23330205148386962</v>
      </c>
      <c r="Q198" s="11">
        <f>2*'OddsRatio_working_3-way'!K198*'OddsRatio_working_3-way'!L198*'OddsRatio_working_3-way'!M198</f>
        <v>8.0727353454626186E-2</v>
      </c>
      <c r="R198" s="11">
        <f t="shared" si="62"/>
        <v>0</v>
      </c>
      <c r="S198" s="11">
        <f t="shared" si="63"/>
        <v>-0.83007216457832234</v>
      </c>
      <c r="T198" s="11">
        <f t="shared" si="64"/>
        <v>-0.28722220227623618</v>
      </c>
      <c r="U198" s="11">
        <f>'OddsRatio_working_3-way'!S198-'OddsRatio_working_3-way'!R198^2/3</f>
        <v>-0.83007216457832234</v>
      </c>
      <c r="V198" s="11">
        <f>'OddsRatio_working_3-way'!S198*'OddsRatio_working_3-way'!R198/3-2*'OddsRatio_working_3-way'!R198^3/27-'OddsRatio_working_3-way'!T198</f>
        <v>0.28722220227623618</v>
      </c>
      <c r="W198" s="11">
        <f>'OddsRatio_working_3-way'!V198^2+4*'OddsRatio_working_3-way'!U198^3/27</f>
        <v>-2.2346888161271228E-3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0.14554319143860547</v>
      </c>
      <c r="Y198" s="11">
        <f>IF('OddsRatio_working_3-way'!W198&gt;=0,IF('OddsRatio_working_3-way'!V198+SQRT('OddsRatio_working_3-way'!W198)&gt;0,0,PI()),ACOS('OddsRatio_working_3-way'!V198/(2*'OddsRatio_working_3-way'!X198)))</f>
        <v>0.16312268976479127</v>
      </c>
      <c r="Z198" s="11">
        <f>'OddsRatio_working_3-way'!X198^(1/3)*COS('OddsRatio_working_3-way'!Y198/3)</f>
        <v>0.52523659007892476</v>
      </c>
      <c r="AA198" s="11">
        <f>'OddsRatio_working_3-way'!X198^(1/3)*COS(('OddsRatio_working_3-way'!Y198+2*PI())/3)</f>
        <v>-0.28737580857128364</v>
      </c>
      <c r="AB198" s="11">
        <f>'OddsRatio_working_3-way'!X198^(1/3)*COS(('OddsRatio_working_3-way'!Y198+4*PI())/3)</f>
        <v>-0.23786078150764123</v>
      </c>
      <c r="AC198" s="11">
        <f>'OddsRatio_working_3-way'!X198^(1/3)*SIN('OddsRatio_working_3-way'!Y198/3)</f>
        <v>2.858751420412552E-2</v>
      </c>
      <c r="AD198" s="11">
        <f>'OddsRatio_working_3-way'!X198^(1/3)*SIN(('OddsRatio_working_3-way'!Y198+2*PI())/3)</f>
        <v>0.44057447290339968</v>
      </c>
      <c r="AE198" s="11">
        <f>'OddsRatio_working_3-way'!X198^(1/3)*SIN(('OddsRatio_working_3-way'!Y198+4*PI())/3)</f>
        <v>-0.46916198710752521</v>
      </c>
      <c r="AF198" s="11">
        <f>-'OddsRatio_working_3-way'!U198/(3*'OddsRatio_working_3-way'!X198^(1/3))*COS(('OddsRatio_working_3-way'!Y198)/3)</f>
        <v>0.52523659007892465</v>
      </c>
      <c r="AG198" s="11">
        <f>-'OddsRatio_working_3-way'!U198/(3*'OddsRatio_working_3-way'!X198^(1/3))*COS(('OddsRatio_working_3-way'!Y198+2*PI())/3)</f>
        <v>-0.28737580857128359</v>
      </c>
      <c r="AH198" s="11">
        <f>-'OddsRatio_working_3-way'!U198/(3*'OddsRatio_working_3-way'!X198^(1/3))*COS(('OddsRatio_working_3-way'!Y198+4*PI())/3)</f>
        <v>-0.23786078150764117</v>
      </c>
      <c r="AI198" s="11">
        <f>'OddsRatio_working_3-way'!U198/(3*'OddsRatio_working_3-way'!X198^(1/3))*SIN(('OddsRatio_working_3-way'!Y198)/3)</f>
        <v>-2.8587514204125516E-2</v>
      </c>
      <c r="AJ198" s="11">
        <f>'OddsRatio_working_3-way'!U198/(3*'OddsRatio_working_3-way'!X198^(1/3))*SIN(('OddsRatio_working_3-way'!Y198+2*PI())/3)</f>
        <v>-0.44057447290339963</v>
      </c>
      <c r="AK198" s="11">
        <f>'OddsRatio_working_3-way'!U198/(3*'OddsRatio_working_3-way'!X198^(1/3))*SIN(('OddsRatio_working_3-way'!Y198+4*PI())/3)</f>
        <v>0.4691619871075251</v>
      </c>
      <c r="AL198" s="11">
        <f>'OddsRatio_working_3-way'!Z198+'OddsRatio_working_3-way'!AF198</f>
        <v>1.0504731801578493</v>
      </c>
      <c r="AM198" s="11">
        <f>'OddsRatio_working_3-way'!AA198+'OddsRatio_working_3-way'!AG198</f>
        <v>-0.57475161714256728</v>
      </c>
      <c r="AN198" s="11">
        <f>'OddsRatio_working_3-way'!AB198+'OddsRatio_working_3-way'!AH198</f>
        <v>-0.4757215630152824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1.0504731801578493</v>
      </c>
      <c r="AS198" s="11">
        <f>IF(('OddsRatio_working_3-way'!X198=0),IF(Q198&gt;0,-Q198^(1/3),(-Q198)^(1/3)),'OddsRatio_working_3-way'!AM198-'OddsRatio_working_3-way'!R198/3)</f>
        <v>-0.57475161714256728</v>
      </c>
      <c r="AT198" s="11">
        <f>IF(('OddsRatio_working_3-way'!X198=0),IF(Q198&gt;0,-Q198^(1/3),(-Q198)^(1/3)),'OddsRatio_working_3-way'!AN198-'OddsRatio_working_3-way'!R198/3)</f>
        <v>-0.4757215630152824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3.81</v>
      </c>
      <c r="B199" s="4">
        <f>IF('True_Odds_Calculator_3-way'!B200="","",'True_Odds_Calculator_3-way'!B200)</f>
        <v>3.6</v>
      </c>
      <c r="C199" s="4">
        <f>IF('True_Odds_Calculator_3-way'!C200="","",'True_Odds_Calculator_3-way'!C200)</f>
        <v>1.98</v>
      </c>
      <c r="D199" s="9">
        <f t="shared" si="52"/>
        <v>0.24895042669069847</v>
      </c>
      <c r="E199" s="9">
        <f t="shared" si="53"/>
        <v>0.26375450828886166</v>
      </c>
      <c r="F199" s="9">
        <f t="shared" si="54"/>
        <v>0.48729506502043984</v>
      </c>
      <c r="G199" s="9">
        <f t="shared" si="55"/>
        <v>1.0736170721893243</v>
      </c>
      <c r="H199" s="9">
        <f t="shared" si="56"/>
        <v>4.0168639728520015</v>
      </c>
      <c r="I199" s="9">
        <f t="shared" si="57"/>
        <v>3.7914043876922423</v>
      </c>
      <c r="J199" s="9">
        <f t="shared" si="58"/>
        <v>2.052144730745538</v>
      </c>
      <c r="K199" s="11">
        <f t="shared" si="59"/>
        <v>0.26246719160104987</v>
      </c>
      <c r="L199" s="11">
        <f t="shared" si="60"/>
        <v>0.27777777777777779</v>
      </c>
      <c r="M199" s="11">
        <f t="shared" si="61"/>
        <v>0.50505050505050508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-0.26364107685192562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0.23529255812720384</v>
      </c>
      <c r="Q199" s="11">
        <f>2*'OddsRatio_working_3-way'!K199*'OddsRatio_working_3-way'!L199*'OddsRatio_working_3-way'!M199</f>
        <v>7.3643993154054399E-2</v>
      </c>
      <c r="R199" s="11">
        <f t="shared" si="62"/>
        <v>0</v>
      </c>
      <c r="S199" s="11">
        <f t="shared" si="63"/>
        <v>-0.89247305820767919</v>
      </c>
      <c r="T199" s="11">
        <f t="shared" si="64"/>
        <v>-0.2793342905188354</v>
      </c>
      <c r="U199" s="11">
        <f>'OddsRatio_working_3-way'!S199-'OddsRatio_working_3-way'!R199^2/3</f>
        <v>-0.89247305820767919</v>
      </c>
      <c r="V199" s="11">
        <f>'OddsRatio_working_3-way'!S199*'OddsRatio_working_3-way'!R199/3-2*'OddsRatio_working_3-way'!R199^3/27-'OddsRatio_working_3-way'!T199</f>
        <v>0.2793342905188354</v>
      </c>
      <c r="W199" s="11">
        <f>'OddsRatio_working_3-way'!V199^2+4*'OddsRatio_working_3-way'!U199^3/27</f>
        <v>-2.7285253860234129E-2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0.1622597452542491</v>
      </c>
      <c r="Y199" s="11">
        <f>IF('OddsRatio_working_3-way'!W199&gt;=0,IF('OddsRatio_working_3-way'!V199+SQRT('OddsRatio_working_3-way'!W199)&gt;0,0,PI()),ACOS('OddsRatio_working_3-way'!V199/(2*'OddsRatio_working_3-way'!X199)))</f>
        <v>0.53403003114762204</v>
      </c>
      <c r="Z199" s="11">
        <f>'OddsRatio_working_3-way'!X199^(1/3)*COS('OddsRatio_working_3-way'!Y199/3)</f>
        <v>0.53680853609466217</v>
      </c>
      <c r="AA199" s="11">
        <f>'OddsRatio_working_3-way'!X199^(1/3)*COS(('OddsRatio_working_3-way'!Y199+2*PI())/3)</f>
        <v>-0.35204463649372897</v>
      </c>
      <c r="AB199" s="11">
        <f>'OddsRatio_working_3-way'!X199^(1/3)*COS(('OddsRatio_working_3-way'!Y199+4*PI())/3)</f>
        <v>-0.18476389960093284</v>
      </c>
      <c r="AC199" s="11">
        <f>'OddsRatio_working_3-way'!X199^(1/3)*SIN('OddsRatio_working_3-way'!Y199/3)</f>
        <v>9.6579578475294775E-2</v>
      </c>
      <c r="AD199" s="11">
        <f>'OddsRatio_working_3-way'!X199^(1/3)*SIN(('OddsRatio_working_3-way'!Y199+2*PI())/3)</f>
        <v>0.4166000399886659</v>
      </c>
      <c r="AE199" s="11">
        <f>'OddsRatio_working_3-way'!X199^(1/3)*SIN(('OddsRatio_working_3-way'!Y199+4*PI())/3)</f>
        <v>-0.51317961846396054</v>
      </c>
      <c r="AF199" s="11">
        <f>-'OddsRatio_working_3-way'!U199/(3*'OddsRatio_working_3-way'!X199^(1/3))*COS(('OddsRatio_working_3-way'!Y199)/3)</f>
        <v>0.53680853609466206</v>
      </c>
      <c r="AG199" s="11">
        <f>-'OddsRatio_working_3-way'!U199/(3*'OddsRatio_working_3-way'!X199^(1/3))*COS(('OddsRatio_working_3-way'!Y199+2*PI())/3)</f>
        <v>-0.35204463649372891</v>
      </c>
      <c r="AH199" s="11">
        <f>-'OddsRatio_working_3-way'!U199/(3*'OddsRatio_working_3-way'!X199^(1/3))*COS(('OddsRatio_working_3-way'!Y199+4*PI())/3)</f>
        <v>-0.18476389960093281</v>
      </c>
      <c r="AI199" s="11">
        <f>'OddsRatio_working_3-way'!U199/(3*'OddsRatio_working_3-way'!X199^(1/3))*SIN(('OddsRatio_working_3-way'!Y199)/3)</f>
        <v>-9.6579578475294747E-2</v>
      </c>
      <c r="AJ199" s="11">
        <f>'OddsRatio_working_3-way'!U199/(3*'OddsRatio_working_3-way'!X199^(1/3))*SIN(('OddsRatio_working_3-way'!Y199+2*PI())/3)</f>
        <v>-0.41660003998866579</v>
      </c>
      <c r="AK199" s="11">
        <f>'OddsRatio_working_3-way'!U199/(3*'OddsRatio_working_3-way'!X199^(1/3))*SIN(('OddsRatio_working_3-way'!Y199+4*PI())/3)</f>
        <v>0.51317961846396054</v>
      </c>
      <c r="AL199" s="11">
        <f>'OddsRatio_working_3-way'!Z199+'OddsRatio_working_3-way'!AF199</f>
        <v>1.0736170721893243</v>
      </c>
      <c r="AM199" s="11">
        <f>'OddsRatio_working_3-way'!AA199+'OddsRatio_working_3-way'!AG199</f>
        <v>-0.70408927298745794</v>
      </c>
      <c r="AN199" s="11">
        <f>'OddsRatio_working_3-way'!AB199+'OddsRatio_working_3-way'!AH199</f>
        <v>-0.36952779920186563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1.0736170721893243</v>
      </c>
      <c r="AS199" s="11">
        <f>IF(('OddsRatio_working_3-way'!X199=0),IF(Q199&gt;0,-Q199^(1/3),(-Q199)^(1/3)),'OddsRatio_working_3-way'!AM199-'OddsRatio_working_3-way'!R199/3)</f>
        <v>-0.70408927298745794</v>
      </c>
      <c r="AT199" s="11">
        <f>IF(('OddsRatio_working_3-way'!X199=0),IF(Q199&gt;0,-Q199^(1/3),(-Q199)^(1/3)),'OddsRatio_working_3-way'!AN199-'OddsRatio_working_3-way'!R199/3)</f>
        <v>-0.36952779920186563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4.01</v>
      </c>
      <c r="B200" s="4">
        <f>IF('True_Odds_Calculator_3-way'!B201="","",'True_Odds_Calculator_3-way'!B201)</f>
        <v>3.53</v>
      </c>
      <c r="C200" s="4">
        <f>IF('True_Odds_Calculator_3-way'!C201="","",'True_Odds_Calculator_3-way'!C201)</f>
        <v>1.94</v>
      </c>
      <c r="D200" s="9">
        <f t="shared" si="52"/>
        <v>0.23542152656911566</v>
      </c>
      <c r="E200" s="9">
        <f t="shared" si="53"/>
        <v>0.26811130137553857</v>
      </c>
      <c r="F200" s="9">
        <f t="shared" si="54"/>
        <v>0.49646717205534591</v>
      </c>
      <c r="G200" s="9">
        <f t="shared" si="55"/>
        <v>1.0789700736909968</v>
      </c>
      <c r="H200" s="9">
        <f t="shared" si="56"/>
        <v>4.2476999218099003</v>
      </c>
      <c r="I200" s="9">
        <f t="shared" si="57"/>
        <v>3.7297942864382221</v>
      </c>
      <c r="J200" s="9">
        <f t="shared" si="58"/>
        <v>2.0142318692695365</v>
      </c>
      <c r="K200" s="11">
        <f t="shared" si="59"/>
        <v>0.24937655860349128</v>
      </c>
      <c r="L200" s="11">
        <f t="shared" si="60"/>
        <v>0.28328611898016998</v>
      </c>
      <c r="M200" s="11">
        <f t="shared" si="61"/>
        <v>0.51546391752577325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-0.26067180694623071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0.23596859025008377</v>
      </c>
      <c r="Q200" s="11">
        <f>2*'OddsRatio_working_3-way'!K200*'OddsRatio_working_3-way'!L200*'OddsRatio_working_3-way'!M200</f>
        <v>7.2829811805581415E-2</v>
      </c>
      <c r="R200" s="11">
        <f t="shared" si="62"/>
        <v>0</v>
      </c>
      <c r="S200" s="11">
        <f t="shared" si="63"/>
        <v>-0.90523249527616723</v>
      </c>
      <c r="T200" s="11">
        <f t="shared" si="64"/>
        <v>-0.27939274545560722</v>
      </c>
      <c r="U200" s="11">
        <f>'OddsRatio_working_3-way'!S200-'OddsRatio_working_3-way'!R200^2/3</f>
        <v>-0.90523249527616723</v>
      </c>
      <c r="V200" s="11">
        <f>'OddsRatio_working_3-way'!S200*'OddsRatio_working_3-way'!R200/3-2*'OddsRatio_working_3-way'!R200^3/27-'OddsRatio_working_3-way'!T200</f>
        <v>0.27939274545560722</v>
      </c>
      <c r="W200" s="11">
        <f>'OddsRatio_working_3-way'!V200^2+4*'OddsRatio_working_3-way'!U200^3/27</f>
        <v>-3.1834364912705831E-2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0.1657518258767664</v>
      </c>
      <c r="Y200" s="11">
        <f>IF('OddsRatio_working_3-way'!W200&gt;=0,IF('OddsRatio_working_3-way'!V200+SQRT('OddsRatio_working_3-way'!W200)&gt;0,0,PI()),ACOS('OddsRatio_working_3-way'!V200/(2*'OddsRatio_working_3-way'!X200)))</f>
        <v>0.56832360617716704</v>
      </c>
      <c r="Z200" s="11">
        <f>'OddsRatio_working_3-way'!X200^(1/3)*COS('OddsRatio_working_3-way'!Y200/3)</f>
        <v>0.53948503684549853</v>
      </c>
      <c r="AA200" s="11">
        <f>'OddsRatio_working_3-way'!X200^(1/3)*COS(('OddsRatio_working_3-way'!Y200+2*PI())/3)</f>
        <v>-0.35932513439203295</v>
      </c>
      <c r="AB200" s="11">
        <f>'OddsRatio_working_3-way'!X200^(1/3)*COS(('OddsRatio_working_3-way'!Y200+4*PI())/3)</f>
        <v>-0.18015990245346547</v>
      </c>
      <c r="AC200" s="11">
        <f>'OddsRatio_working_3-way'!X200^(1/3)*SIN('OddsRatio_working_3-way'!Y200/3)</f>
        <v>0.10344109488915371</v>
      </c>
      <c r="AD200" s="11">
        <f>'OddsRatio_working_3-way'!X200^(1/3)*SIN(('OddsRatio_working_3-way'!Y200+2*PI())/3)</f>
        <v>0.41548719942520884</v>
      </c>
      <c r="AE200" s="11">
        <f>'OddsRatio_working_3-way'!X200^(1/3)*SIN(('OddsRatio_working_3-way'!Y200+4*PI())/3)</f>
        <v>-0.51892829431436249</v>
      </c>
      <c r="AF200" s="11">
        <f>-'OddsRatio_working_3-way'!U200/(3*'OddsRatio_working_3-way'!X200^(1/3))*COS(('OddsRatio_working_3-way'!Y200)/3)</f>
        <v>0.53948503684549842</v>
      </c>
      <c r="AG200" s="11">
        <f>-'OddsRatio_working_3-way'!U200/(3*'OddsRatio_working_3-way'!X200^(1/3))*COS(('OddsRatio_working_3-way'!Y200+2*PI())/3)</f>
        <v>-0.3593251343920329</v>
      </c>
      <c r="AH200" s="11">
        <f>-'OddsRatio_working_3-way'!U200/(3*'OddsRatio_working_3-way'!X200^(1/3))*COS(('OddsRatio_working_3-way'!Y200+4*PI())/3)</f>
        <v>-0.18015990245346544</v>
      </c>
      <c r="AI200" s="11">
        <f>'OddsRatio_working_3-way'!U200/(3*'OddsRatio_working_3-way'!X200^(1/3))*SIN(('OddsRatio_working_3-way'!Y200)/3)</f>
        <v>-0.10344109488915369</v>
      </c>
      <c r="AJ200" s="11">
        <f>'OddsRatio_working_3-way'!U200/(3*'OddsRatio_working_3-way'!X200^(1/3))*SIN(('OddsRatio_working_3-way'!Y200+2*PI())/3)</f>
        <v>-0.41548719942520873</v>
      </c>
      <c r="AK200" s="11">
        <f>'OddsRatio_working_3-way'!U200/(3*'OddsRatio_working_3-way'!X200^(1/3))*SIN(('OddsRatio_working_3-way'!Y200+4*PI())/3)</f>
        <v>0.51892829431436238</v>
      </c>
      <c r="AL200" s="11">
        <f>'OddsRatio_working_3-way'!Z200+'OddsRatio_working_3-way'!AF200</f>
        <v>1.0789700736909968</v>
      </c>
      <c r="AM200" s="11">
        <f>'OddsRatio_working_3-way'!AA200+'OddsRatio_working_3-way'!AG200</f>
        <v>-0.7186502687840659</v>
      </c>
      <c r="AN200" s="11">
        <f>'OddsRatio_working_3-way'!AB200+'OddsRatio_working_3-way'!AH200</f>
        <v>-0.36031980490693094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1.0789700736909968</v>
      </c>
      <c r="AS200" s="11">
        <f>IF(('OddsRatio_working_3-way'!X200=0),IF(Q200&gt;0,-Q200^(1/3),(-Q200)^(1/3)),'OddsRatio_working_3-way'!AM200-'OddsRatio_working_3-way'!R200/3)</f>
        <v>-0.7186502687840659</v>
      </c>
      <c r="AT200" s="11">
        <f>IF(('OddsRatio_working_3-way'!X200=0),IF(Q200&gt;0,-Q200^(1/3),(-Q200)^(1/3)),'OddsRatio_working_3-way'!AN200-'OddsRatio_working_3-way'!R200/3)</f>
        <v>-0.36031980490693094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2.2200000000000002</v>
      </c>
      <c r="B201" s="4">
        <f>IF('True_Odds_Calculator_3-way'!B202="","",'True_Odds_Calculator_3-way'!B202)</f>
        <v>3.26</v>
      </c>
      <c r="C201" s="4">
        <f>IF('True_Odds_Calculator_3-way'!C202="","",'True_Odds_Calculator_3-way'!C202)</f>
        <v>3.47</v>
      </c>
      <c r="D201" s="9">
        <f t="shared" si="52"/>
        <v>0.43345423167194047</v>
      </c>
      <c r="E201" s="9">
        <f t="shared" si="53"/>
        <v>0.29229048281367764</v>
      </c>
      <c r="F201" s="9">
        <f t="shared" si="54"/>
        <v>0.27425528551438205</v>
      </c>
      <c r="G201" s="9">
        <f t="shared" si="55"/>
        <v>1.0713513524296348</v>
      </c>
      <c r="H201" s="9">
        <f t="shared" si="56"/>
        <v>2.307048649964154</v>
      </c>
      <c r="I201" s="9">
        <f t="shared" si="57"/>
        <v>3.4212540564909744</v>
      </c>
      <c r="J201" s="9">
        <f t="shared" si="58"/>
        <v>3.6462378405011981</v>
      </c>
      <c r="K201" s="11">
        <f t="shared" si="59"/>
        <v>0.4504504504504504</v>
      </c>
      <c r="L201" s="11">
        <f t="shared" si="60"/>
        <v>0.30674846625766872</v>
      </c>
      <c r="M201" s="11">
        <f t="shared" si="61"/>
        <v>0.28818443804034583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-0.27118469400253675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0.2369282880589258</v>
      </c>
      <c r="Q201" s="11">
        <f>2*'OddsRatio_working_3-way'!K201*'OddsRatio_working_3-way'!L201*'OddsRatio_working_3-way'!M201</f>
        <v>7.9639760692075887E-2</v>
      </c>
      <c r="R201" s="11">
        <f t="shared" si="62"/>
        <v>0</v>
      </c>
      <c r="S201" s="11">
        <f t="shared" si="63"/>
        <v>-0.87367868946434524</v>
      </c>
      <c r="T201" s="11">
        <f t="shared" si="64"/>
        <v>-0.29367350906364542</v>
      </c>
      <c r="U201" s="11">
        <f>'OddsRatio_working_3-way'!S201-'OddsRatio_working_3-way'!R201^2/3</f>
        <v>-0.87367868946434524</v>
      </c>
      <c r="V201" s="11">
        <f>'OddsRatio_working_3-way'!S201*'OddsRatio_working_3-way'!R201/3-2*'OddsRatio_working_3-way'!R201^3/27-'OddsRatio_working_3-way'!T201</f>
        <v>0.29367350906364542</v>
      </c>
      <c r="W201" s="11">
        <f>'OddsRatio_working_3-way'!V201^2+4*'OddsRatio_working_3-way'!U201^3/27</f>
        <v>-1.2554621251002485E-2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0.15716134319287736</v>
      </c>
      <c r="Y201" s="11">
        <f>IF('OddsRatio_working_3-way'!W201&gt;=0,IF('OddsRatio_working_3-way'!V201+SQRT('OddsRatio_working_3-way'!W201)&gt;0,0,PI()),ACOS('OddsRatio_working_3-way'!V201/(2*'OddsRatio_working_3-way'!X201)))</f>
        <v>0.36448967315906011</v>
      </c>
      <c r="Z201" s="11">
        <f>'OddsRatio_working_3-way'!X201^(1/3)*COS('OddsRatio_working_3-way'!Y201/3)</f>
        <v>0.53567567621481749</v>
      </c>
      <c r="AA201" s="11">
        <f>'OddsRatio_working_3-way'!X201^(1/3)*COS(('OddsRatio_working_3-way'!Y201+2*PI())/3)</f>
        <v>-0.32448013502353729</v>
      </c>
      <c r="AB201" s="11">
        <f>'OddsRatio_working_3-way'!X201^(1/3)*COS(('OddsRatio_working_3-way'!Y201+4*PI())/3)</f>
        <v>-0.21119554119128034</v>
      </c>
      <c r="AC201" s="11">
        <f>'OddsRatio_working_3-way'!X201^(1/3)*SIN('OddsRatio_working_3-way'!Y201/3)</f>
        <v>6.5404890744091018E-2</v>
      </c>
      <c r="AD201" s="11">
        <f>'OddsRatio_working_3-way'!X201^(1/3)*SIN(('OddsRatio_working_3-way'!Y201+2*PI())/3)</f>
        <v>0.43120629841939401</v>
      </c>
      <c r="AE201" s="11">
        <f>'OddsRatio_working_3-way'!X201^(1/3)*SIN(('OddsRatio_working_3-way'!Y201+4*PI())/3)</f>
        <v>-0.49661118916348501</v>
      </c>
      <c r="AF201" s="11">
        <f>-'OddsRatio_working_3-way'!U201/(3*'OddsRatio_working_3-way'!X201^(1/3))*COS(('OddsRatio_working_3-way'!Y201)/3)</f>
        <v>0.53567567621481738</v>
      </c>
      <c r="AG201" s="11">
        <f>-'OddsRatio_working_3-way'!U201/(3*'OddsRatio_working_3-way'!X201^(1/3))*COS(('OddsRatio_working_3-way'!Y201+2*PI())/3)</f>
        <v>-0.32448013502353723</v>
      </c>
      <c r="AH201" s="11">
        <f>-'OddsRatio_working_3-way'!U201/(3*'OddsRatio_working_3-way'!X201^(1/3))*COS(('OddsRatio_working_3-way'!Y201+4*PI())/3)</f>
        <v>-0.21119554119128031</v>
      </c>
      <c r="AI201" s="11">
        <f>'OddsRatio_working_3-way'!U201/(3*'OddsRatio_working_3-way'!X201^(1/3))*SIN(('OddsRatio_working_3-way'!Y201)/3)</f>
        <v>-6.5404890744091004E-2</v>
      </c>
      <c r="AJ201" s="11">
        <f>'OddsRatio_working_3-way'!U201/(3*'OddsRatio_working_3-way'!X201^(1/3))*SIN(('OddsRatio_working_3-way'!Y201+2*PI())/3)</f>
        <v>-0.43120629841939395</v>
      </c>
      <c r="AK201" s="11">
        <f>'OddsRatio_working_3-way'!U201/(3*'OddsRatio_working_3-way'!X201^(1/3))*SIN(('OddsRatio_working_3-way'!Y201+4*PI())/3)</f>
        <v>0.4966111891634849</v>
      </c>
      <c r="AL201" s="11">
        <f>'OddsRatio_working_3-way'!Z201+'OddsRatio_working_3-way'!AF201</f>
        <v>1.0713513524296348</v>
      </c>
      <c r="AM201" s="11">
        <f>'OddsRatio_working_3-way'!AA201+'OddsRatio_working_3-way'!AG201</f>
        <v>-0.64896027004707446</v>
      </c>
      <c r="AN201" s="11">
        <f>'OddsRatio_working_3-way'!AB201+'OddsRatio_working_3-way'!AH201</f>
        <v>-0.42239108238256062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1.0713513524296348</v>
      </c>
      <c r="AS201" s="11">
        <f>IF(('OddsRatio_working_3-way'!X201=0),IF(Q201&gt;0,-Q201^(1/3),(-Q201)^(1/3)),'OddsRatio_working_3-way'!AM201-'OddsRatio_working_3-way'!R201/3)</f>
        <v>-0.64896027004707446</v>
      </c>
      <c r="AT201" s="11">
        <f>IF(('OddsRatio_working_3-way'!X201=0),IF(Q201&gt;0,-Q201^(1/3),(-Q201)^(1/3)),'OddsRatio_working_3-way'!AN201-'OddsRatio_working_3-way'!R201/3)</f>
        <v>-0.42239108238256062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9.9</v>
      </c>
      <c r="B202" s="4">
        <f>IF('True_Odds_Calculator_3-way'!B203="","",'True_Odds_Calculator_3-way'!B203)</f>
        <v>5.41</v>
      </c>
      <c r="C202" s="4">
        <f>IF('True_Odds_Calculator_3-way'!C203="","",'True_Odds_Calculator_3-way'!C203)</f>
        <v>1.31</v>
      </c>
      <c r="D202" s="9">
        <f t="shared" si="52"/>
        <v>9.0809253193272446E-2</v>
      </c>
      <c r="E202" s="9">
        <f t="shared" si="53"/>
        <v>0.16775571865127392</v>
      </c>
      <c r="F202" s="9">
        <f t="shared" si="54"/>
        <v>0.74143502815545381</v>
      </c>
      <c r="G202" s="9">
        <f t="shared" si="55"/>
        <v>1.124954342138752</v>
      </c>
      <c r="H202" s="9">
        <f t="shared" si="56"/>
        <v>11.012093645034891</v>
      </c>
      <c r="I202" s="9">
        <f t="shared" si="57"/>
        <v>5.9610486488318957</v>
      </c>
      <c r="J202" s="9">
        <f t="shared" si="58"/>
        <v>1.3487358460630132</v>
      </c>
      <c r="K202" s="11">
        <f t="shared" si="59"/>
        <v>0.10101010101010101</v>
      </c>
      <c r="L202" s="11">
        <f t="shared" si="60"/>
        <v>0.18484288354898337</v>
      </c>
      <c r="M202" s="11">
        <f t="shared" si="61"/>
        <v>0.76335877862595414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-0.17341494982561156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0.19412137203617497</v>
      </c>
      <c r="Q202" s="11">
        <f>2*'OddsRatio_working_3-way'!K202*'OddsRatio_working_3-way'!L202*'OddsRatio_working_3-way'!M202</f>
        <v>2.8505340974475032E-2</v>
      </c>
      <c r="R202" s="11">
        <f t="shared" si="62"/>
        <v>0</v>
      </c>
      <c r="S202" s="11">
        <f t="shared" si="63"/>
        <v>-1.1194039050923006</v>
      </c>
      <c r="T202" s="11">
        <f t="shared" si="64"/>
        <v>-0.16437649120298101</v>
      </c>
      <c r="U202" s="11">
        <f>'OddsRatio_working_3-way'!S202-'OddsRatio_working_3-way'!R202^2/3</f>
        <v>-1.1194039050923006</v>
      </c>
      <c r="V202" s="11">
        <f>'OddsRatio_working_3-way'!S202*'OddsRatio_working_3-way'!R202/3-2*'OddsRatio_working_3-way'!R202^3/27-'OddsRatio_working_3-way'!T202</f>
        <v>0.16437649120298101</v>
      </c>
      <c r="W202" s="11">
        <f>'OddsRatio_working_3-way'!V202^2+4*'OddsRatio_working_3-way'!U202^3/27</f>
        <v>-0.18078569793052854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0.22792834882410537</v>
      </c>
      <c r="Y202" s="11">
        <f>IF('OddsRatio_working_3-way'!W202&gt;=0,IF('OddsRatio_working_3-way'!V202+SQRT('OddsRatio_working_3-way'!W202)&gt;0,0,PI()),ACOS('OddsRatio_working_3-way'!V202/(2*'OddsRatio_working_3-way'!X202)))</f>
        <v>1.2018980139580164</v>
      </c>
      <c r="Z202" s="11">
        <f>'OddsRatio_working_3-way'!X202^(1/3)*COS('OddsRatio_working_3-way'!Y202/3)</f>
        <v>0.562477171069376</v>
      </c>
      <c r="AA202" s="11">
        <f>'OddsRatio_working_3-way'!X202^(1/3)*COS(('OddsRatio_working_3-way'!Y202+2*PI())/3)</f>
        <v>-0.48755278837205712</v>
      </c>
      <c r="AB202" s="11">
        <f>'OddsRatio_working_3-way'!X202^(1/3)*COS(('OddsRatio_working_3-way'!Y202+4*PI())/3)</f>
        <v>-7.4924382697318798E-2</v>
      </c>
      <c r="AC202" s="11">
        <f>'OddsRatio_working_3-way'!X202^(1/3)*SIN('OddsRatio_working_3-way'!Y202/3)</f>
        <v>0.23823112109159614</v>
      </c>
      <c r="AD202" s="11">
        <f>'OddsRatio_working_3-way'!X202^(1/3)*SIN(('OddsRatio_working_3-way'!Y202+2*PI())/3)</f>
        <v>0.36800395864908708</v>
      </c>
      <c r="AE202" s="11">
        <f>'OddsRatio_working_3-way'!X202^(1/3)*SIN(('OddsRatio_working_3-way'!Y202+4*PI())/3)</f>
        <v>-0.60623507974068325</v>
      </c>
      <c r="AF202" s="11">
        <f>-'OddsRatio_working_3-way'!U202/(3*'OddsRatio_working_3-way'!X202^(1/3))*COS(('OddsRatio_working_3-way'!Y202)/3)</f>
        <v>0.562477171069376</v>
      </c>
      <c r="AG202" s="11">
        <f>-'OddsRatio_working_3-way'!U202/(3*'OddsRatio_working_3-way'!X202^(1/3))*COS(('OddsRatio_working_3-way'!Y202+2*PI())/3)</f>
        <v>-0.48755278837205712</v>
      </c>
      <c r="AH202" s="11">
        <f>-'OddsRatio_working_3-way'!U202/(3*'OddsRatio_working_3-way'!X202^(1/3))*COS(('OddsRatio_working_3-way'!Y202+4*PI())/3)</f>
        <v>-7.4924382697318798E-2</v>
      </c>
      <c r="AI202" s="11">
        <f>'OddsRatio_working_3-way'!U202/(3*'OddsRatio_working_3-way'!X202^(1/3))*SIN(('OddsRatio_working_3-way'!Y202)/3)</f>
        <v>-0.23823112109159614</v>
      </c>
      <c r="AJ202" s="11">
        <f>'OddsRatio_working_3-way'!U202/(3*'OddsRatio_working_3-way'!X202^(1/3))*SIN(('OddsRatio_working_3-way'!Y202+2*PI())/3)</f>
        <v>-0.36800395864908708</v>
      </c>
      <c r="AK202" s="11">
        <f>'OddsRatio_working_3-way'!U202/(3*'OddsRatio_working_3-way'!X202^(1/3))*SIN(('OddsRatio_working_3-way'!Y202+4*PI())/3)</f>
        <v>0.60623507974068325</v>
      </c>
      <c r="AL202" s="11">
        <f>'OddsRatio_working_3-way'!Z202+'OddsRatio_working_3-way'!AF202</f>
        <v>1.124954342138752</v>
      </c>
      <c r="AM202" s="11">
        <f>'OddsRatio_working_3-way'!AA202+'OddsRatio_working_3-way'!AG202</f>
        <v>-0.97510557674411424</v>
      </c>
      <c r="AN202" s="11">
        <f>'OddsRatio_working_3-way'!AB202+'OddsRatio_working_3-way'!AH202</f>
        <v>-0.1498487653946376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1.124954342138752</v>
      </c>
      <c r="AS202" s="11">
        <f>IF(('OddsRatio_working_3-way'!X202=0),IF(Q202&gt;0,-Q202^(1/3),(-Q202)^(1/3)),'OddsRatio_working_3-way'!AM202-'OddsRatio_working_3-way'!R202/3)</f>
        <v>-0.97510557674411424</v>
      </c>
      <c r="AT202" s="11">
        <f>IF(('OddsRatio_working_3-way'!X202=0),IF(Q202&gt;0,-Q202^(1/3),(-Q202)^(1/3)),'OddsRatio_working_3-way'!AN202-'OddsRatio_working_3-way'!R202/3)</f>
        <v>-0.1498487653946376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3.07</v>
      </c>
      <c r="B203" s="4">
        <f>IF('True_Odds_Calculator_3-way'!B204="","",'True_Odds_Calculator_3-way'!B204)</f>
        <v>3.16</v>
      </c>
      <c r="C203" s="4">
        <f>IF('True_Odds_Calculator_3-way'!C204="","",'True_Odds_Calculator_3-way'!C204)</f>
        <v>2.4900000000000002</v>
      </c>
      <c r="D203" s="9">
        <f t="shared" si="52"/>
        <v>0.31153164135027767</v>
      </c>
      <c r="E203" s="9">
        <f t="shared" si="53"/>
        <v>0.30247746044923335</v>
      </c>
      <c r="F203" s="9">
        <f t="shared" si="54"/>
        <v>0.38599089820048887</v>
      </c>
      <c r="G203" s="9">
        <f t="shared" si="55"/>
        <v>1.0676071571226124</v>
      </c>
      <c r="H203" s="9">
        <f t="shared" si="56"/>
        <v>3.209946815243808</v>
      </c>
      <c r="I203" s="9">
        <f t="shared" si="57"/>
        <v>3.306031459384843</v>
      </c>
      <c r="J203" s="9">
        <f t="shared" si="58"/>
        <v>2.5907346641126923</v>
      </c>
      <c r="K203" s="11">
        <f t="shared" si="59"/>
        <v>0.32573289902280134</v>
      </c>
      <c r="L203" s="11">
        <f t="shared" si="60"/>
        <v>0.31645569620253161</v>
      </c>
      <c r="M203" s="11">
        <f t="shared" si="61"/>
        <v>0.40160642570281119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-0.27579447381742361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0.23679428885293372</v>
      </c>
      <c r="Q203" s="11">
        <f>2*'OddsRatio_working_3-way'!K203*'OddsRatio_working_3-way'!L203*'OddsRatio_working_3-way'!M203</f>
        <v>8.2795205892634144E-2</v>
      </c>
      <c r="R203" s="11">
        <f t="shared" si="62"/>
        <v>0</v>
      </c>
      <c r="S203" s="11">
        <f t="shared" si="63"/>
        <v>-0.85858967939180653</v>
      </c>
      <c r="T203" s="11">
        <f t="shared" si="64"/>
        <v>-0.30020618160552665</v>
      </c>
      <c r="U203" s="11">
        <f>'OddsRatio_working_3-way'!S203-'OddsRatio_working_3-way'!R203^2/3</f>
        <v>-0.85858967939180653</v>
      </c>
      <c r="V203" s="11">
        <f>'OddsRatio_working_3-way'!S203*'OddsRatio_working_3-way'!R203/3-2*'OddsRatio_working_3-way'!R203^3/27-'OddsRatio_working_3-way'!T203</f>
        <v>0.30020618160552665</v>
      </c>
      <c r="W203" s="11">
        <f>'OddsRatio_working_3-way'!V203^2+4*'OddsRatio_working_3-way'!U203^3/27</f>
        <v>-3.6439388162427255E-3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0.15310755230426515</v>
      </c>
      <c r="Y203" s="11">
        <f>IF('OddsRatio_working_3-way'!W203&gt;=0,IF('OddsRatio_working_3-way'!V203+SQRT('OddsRatio_working_3-way'!W203)&gt;0,0,PI()),ACOS('OddsRatio_working_3-way'!V203/(2*'OddsRatio_working_3-way'!X203)))</f>
        <v>0.19843248412869774</v>
      </c>
      <c r="Z203" s="11">
        <f>'OddsRatio_working_3-way'!X203^(1/3)*COS('OddsRatio_working_3-way'!Y203/3)</f>
        <v>0.53380357856130611</v>
      </c>
      <c r="AA203" s="11">
        <f>'OddsRatio_working_3-way'!X203^(1/3)*COS(('OddsRatio_working_3-way'!Y203+2*PI())/3)</f>
        <v>-0.29752407665944303</v>
      </c>
      <c r="AB203" s="11">
        <f>'OddsRatio_working_3-way'!X203^(1/3)*COS(('OddsRatio_working_3-way'!Y203+4*PI())/3)</f>
        <v>-0.23627950190186323</v>
      </c>
      <c r="AC203" s="11">
        <f>'OddsRatio_working_3-way'!X203^(1/3)*SIN('OddsRatio_working_3-way'!Y203/3)</f>
        <v>3.5359571722692912E-2</v>
      </c>
      <c r="AD203" s="11">
        <f>'OddsRatio_working_3-way'!X203^(1/3)*SIN(('OddsRatio_working_3-way'!Y203+2*PI())/3)</f>
        <v>0.44460767380378702</v>
      </c>
      <c r="AE203" s="11">
        <f>'OddsRatio_working_3-way'!X203^(1/3)*SIN(('OddsRatio_working_3-way'!Y203+4*PI())/3)</f>
        <v>-0.47996724552647985</v>
      </c>
      <c r="AF203" s="11">
        <f>-'OddsRatio_working_3-way'!U203/(3*'OddsRatio_working_3-way'!X203^(1/3))*COS(('OddsRatio_working_3-way'!Y203)/3)</f>
        <v>0.53380357856130622</v>
      </c>
      <c r="AG203" s="11">
        <f>-'OddsRatio_working_3-way'!U203/(3*'OddsRatio_working_3-way'!X203^(1/3))*COS(('OddsRatio_working_3-way'!Y203+2*PI())/3)</f>
        <v>-0.29752407665944308</v>
      </c>
      <c r="AH203" s="11">
        <f>-'OddsRatio_working_3-way'!U203/(3*'OddsRatio_working_3-way'!X203^(1/3))*COS(('OddsRatio_working_3-way'!Y203+4*PI())/3)</f>
        <v>-0.23627950190186328</v>
      </c>
      <c r="AI203" s="11">
        <f>'OddsRatio_working_3-way'!U203/(3*'OddsRatio_working_3-way'!X203^(1/3))*SIN(('OddsRatio_working_3-way'!Y203)/3)</f>
        <v>-3.5359571722692919E-2</v>
      </c>
      <c r="AJ203" s="11">
        <f>'OddsRatio_working_3-way'!U203/(3*'OddsRatio_working_3-way'!X203^(1/3))*SIN(('OddsRatio_working_3-way'!Y203+2*PI())/3)</f>
        <v>-0.44460767380378713</v>
      </c>
      <c r="AK203" s="11">
        <f>'OddsRatio_working_3-way'!U203/(3*'OddsRatio_working_3-way'!X203^(1/3))*SIN(('OddsRatio_working_3-way'!Y203+4*PI())/3)</f>
        <v>0.47996724552647996</v>
      </c>
      <c r="AL203" s="11">
        <f>'OddsRatio_working_3-way'!Z203+'OddsRatio_working_3-way'!AF203</f>
        <v>1.0676071571226124</v>
      </c>
      <c r="AM203" s="11">
        <f>'OddsRatio_working_3-way'!AA203+'OddsRatio_working_3-way'!AG203</f>
        <v>-0.59504815331888605</v>
      </c>
      <c r="AN203" s="11">
        <f>'OddsRatio_working_3-way'!AB203+'OddsRatio_working_3-way'!AH203</f>
        <v>-0.47255900380372651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1.0676071571226124</v>
      </c>
      <c r="AS203" s="11">
        <f>IF(('OddsRatio_working_3-way'!X203=0),IF(Q203&gt;0,-Q203^(1/3),(-Q203)^(1/3)),'OddsRatio_working_3-way'!AM203-'OddsRatio_working_3-way'!R203/3)</f>
        <v>-0.59504815331888605</v>
      </c>
      <c r="AT203" s="11">
        <f>IF(('OddsRatio_working_3-way'!X203=0),IF(Q203&gt;0,-Q203^(1/3),(-Q203)^(1/3)),'OddsRatio_working_3-way'!AN203-'OddsRatio_working_3-way'!R203/3)</f>
        <v>-0.47255900380372651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1.97</v>
      </c>
      <c r="B204" s="4">
        <f>IF('True_Odds_Calculator_3-way'!B205="","",'True_Odds_Calculator_3-way'!B205)</f>
        <v>3.45</v>
      </c>
      <c r="C204" s="4">
        <f>IF('True_Odds_Calculator_3-way'!C205="","",'True_Odds_Calculator_3-way'!C205)</f>
        <v>4.0199999999999996</v>
      </c>
      <c r="D204" s="9">
        <f t="shared" si="52"/>
        <v>0.48944801310203662</v>
      </c>
      <c r="E204" s="9">
        <f t="shared" si="53"/>
        <v>0.27512744082207896</v>
      </c>
      <c r="F204" s="9">
        <f t="shared" si="54"/>
        <v>0.23542454607588456</v>
      </c>
      <c r="G204" s="9">
        <f t="shared" si="55"/>
        <v>1.0753792853261714</v>
      </c>
      <c r="H204" s="9">
        <f t="shared" si="56"/>
        <v>2.0431179067663865</v>
      </c>
      <c r="I204" s="9">
        <f t="shared" si="57"/>
        <v>3.6346792490491193</v>
      </c>
      <c r="J204" s="9">
        <f t="shared" si="58"/>
        <v>4.2476454416850373</v>
      </c>
      <c r="K204" s="11">
        <f t="shared" si="59"/>
        <v>0.50761421319796951</v>
      </c>
      <c r="L204" s="11">
        <f t="shared" si="60"/>
        <v>0.28985507246376813</v>
      </c>
      <c r="M204" s="11">
        <f t="shared" si="61"/>
        <v>0.24875621890547267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-0.26268385871715527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0.23570809236389961</v>
      </c>
      <c r="Q204" s="11">
        <f>2*'OddsRatio_working_3-way'!K204*'OddsRatio_working_3-way'!L204*'OddsRatio_working_3-way'!M204</f>
        <v>7.320127092046573E-2</v>
      </c>
      <c r="R204" s="11">
        <f t="shared" si="62"/>
        <v>0</v>
      </c>
      <c r="S204" s="11">
        <f t="shared" si="63"/>
        <v>-0.89730710335612285</v>
      </c>
      <c r="T204" s="11">
        <f t="shared" si="64"/>
        <v>-0.27866680228451024</v>
      </c>
      <c r="U204" s="11">
        <f>'OddsRatio_working_3-way'!S204-'OddsRatio_working_3-way'!R204^2/3</f>
        <v>-0.89730710335612285</v>
      </c>
      <c r="V204" s="11">
        <f>'OddsRatio_working_3-way'!S204*'OddsRatio_working_3-way'!R204/3-2*'OddsRatio_working_3-way'!R204^3/27-'OddsRatio_working_3-way'!T204</f>
        <v>0.27866680228451024</v>
      </c>
      <c r="W204" s="11">
        <f>'OddsRatio_working_3-way'!V204^2+4*'OddsRatio_working_3-way'!U204^3/27</f>
        <v>-2.9378268296618132E-2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0.16357983906344667</v>
      </c>
      <c r="Y204" s="11">
        <f>IF('OddsRatio_working_3-way'!W204&gt;=0,IF('OddsRatio_working_3-way'!V204+SQRT('OddsRatio_working_3-way'!W204)&gt;0,0,PI()),ACOS('OddsRatio_working_3-way'!V204/(2*'OddsRatio_working_3-way'!X204)))</f>
        <v>0.55143016179940285</v>
      </c>
      <c r="Z204" s="11">
        <f>'OddsRatio_working_3-way'!X204^(1/3)*COS('OddsRatio_working_3-way'!Y204/3)</f>
        <v>0.53768964266308572</v>
      </c>
      <c r="AA204" s="11">
        <f>'OddsRatio_working_3-way'!X204^(1/3)*COS(('OddsRatio_working_3-way'!Y204+2*PI())/3)</f>
        <v>-0.35541364925859287</v>
      </c>
      <c r="AB204" s="11">
        <f>'OddsRatio_working_3-way'!X204^(1/3)*COS(('OddsRatio_working_3-way'!Y204+4*PI())/3)</f>
        <v>-0.18227599340449288</v>
      </c>
      <c r="AC204" s="11">
        <f>'OddsRatio_working_3-way'!X204^(1/3)*SIN('OddsRatio_working_3-way'!Y204/3)</f>
        <v>9.9961072214225427E-2</v>
      </c>
      <c r="AD204" s="11">
        <f>'OddsRatio_working_3-way'!X204^(1/3)*SIN(('OddsRatio_working_3-way'!Y204+2*PI())/3)</f>
        <v>0.41567235379089656</v>
      </c>
      <c r="AE204" s="11">
        <f>'OddsRatio_working_3-way'!X204^(1/3)*SIN(('OddsRatio_working_3-way'!Y204+4*PI())/3)</f>
        <v>-0.51563342600512196</v>
      </c>
      <c r="AF204" s="11">
        <f>-'OddsRatio_working_3-way'!U204/(3*'OddsRatio_working_3-way'!X204^(1/3))*COS(('OddsRatio_working_3-way'!Y204)/3)</f>
        <v>0.53768964266308561</v>
      </c>
      <c r="AG204" s="11">
        <f>-'OddsRatio_working_3-way'!U204/(3*'OddsRatio_working_3-way'!X204^(1/3))*COS(('OddsRatio_working_3-way'!Y204+2*PI())/3)</f>
        <v>-0.35541364925859281</v>
      </c>
      <c r="AH204" s="11">
        <f>-'OddsRatio_working_3-way'!U204/(3*'OddsRatio_working_3-way'!X204^(1/3))*COS(('OddsRatio_working_3-way'!Y204+4*PI())/3)</f>
        <v>-0.18227599340449285</v>
      </c>
      <c r="AI204" s="11">
        <f>'OddsRatio_working_3-way'!U204/(3*'OddsRatio_working_3-way'!X204^(1/3))*SIN(('OddsRatio_working_3-way'!Y204)/3)</f>
        <v>-9.9961072214225413E-2</v>
      </c>
      <c r="AJ204" s="11">
        <f>'OddsRatio_working_3-way'!U204/(3*'OddsRatio_working_3-way'!X204^(1/3))*SIN(('OddsRatio_working_3-way'!Y204+2*PI())/3)</f>
        <v>-0.41567235379089651</v>
      </c>
      <c r="AK204" s="11">
        <f>'OddsRatio_working_3-way'!U204/(3*'OddsRatio_working_3-way'!X204^(1/3))*SIN(('OddsRatio_working_3-way'!Y204+4*PI())/3)</f>
        <v>0.51563342600512185</v>
      </c>
      <c r="AL204" s="11">
        <f>'OddsRatio_working_3-way'!Z204+'OddsRatio_working_3-way'!AF204</f>
        <v>1.0753792853261714</v>
      </c>
      <c r="AM204" s="11">
        <f>'OddsRatio_working_3-way'!AA204+'OddsRatio_working_3-way'!AG204</f>
        <v>-0.71082729851718573</v>
      </c>
      <c r="AN204" s="11">
        <f>'OddsRatio_working_3-way'!AB204+'OddsRatio_working_3-way'!AH204</f>
        <v>-0.36455198680898571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1.0753792853261714</v>
      </c>
      <c r="AS204" s="11">
        <f>IF(('OddsRatio_working_3-way'!X204=0),IF(Q204&gt;0,-Q204^(1/3),(-Q204)^(1/3)),'OddsRatio_working_3-way'!AM204-'OddsRatio_working_3-way'!R204/3)</f>
        <v>-0.71082729851718573</v>
      </c>
      <c r="AT204" s="11">
        <f>IF(('OddsRatio_working_3-way'!X204=0),IF(Q204&gt;0,-Q204^(1/3),(-Q204)^(1/3)),'OddsRatio_working_3-way'!AN204-'OddsRatio_working_3-way'!R204/3)</f>
        <v>-0.36455198680898571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1.7</v>
      </c>
      <c r="B205" s="4">
        <f>IF('True_Odds_Calculator_3-way'!B206="","",'True_Odds_Calculator_3-way'!B206)</f>
        <v>3.85</v>
      </c>
      <c r="C205" s="4">
        <f>IF('True_Odds_Calculator_3-way'!C206="","",'True_Odds_Calculator_3-way'!C206)</f>
        <v>4.9400000000000004</v>
      </c>
      <c r="D205" s="9">
        <f t="shared" si="52"/>
        <v>0.56738213129037673</v>
      </c>
      <c r="E205" s="9">
        <f t="shared" si="53"/>
        <v>0.24364184292755336</v>
      </c>
      <c r="F205" s="9">
        <f t="shared" si="54"/>
        <v>0.18897602578206998</v>
      </c>
      <c r="G205" s="9">
        <f t="shared" si="55"/>
        <v>1.0892580020496592</v>
      </c>
      <c r="H205" s="9">
        <f t="shared" si="56"/>
        <v>1.7624806014347616</v>
      </c>
      <c r="I205" s="9">
        <f t="shared" si="57"/>
        <v>4.1043853058415296</v>
      </c>
      <c r="J205" s="9">
        <f t="shared" si="58"/>
        <v>5.2916765280756577</v>
      </c>
      <c r="K205" s="11">
        <f t="shared" si="59"/>
        <v>0.58823529411764708</v>
      </c>
      <c r="L205" s="11">
        <f t="shared" si="60"/>
        <v>0.25974025974025972</v>
      </c>
      <c r="M205" s="11">
        <f t="shared" si="61"/>
        <v>0.20242914979757085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-0.24310983134512554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0.23165688800363721</v>
      </c>
      <c r="Q205" s="11">
        <f>2*'OddsRatio_working_3-way'!K205*'OddsRatio_working_3-way'!L205*'OddsRatio_working_3-way'!M205</f>
        <v>6.185764699696588E-2</v>
      </c>
      <c r="R205" s="11">
        <f t="shared" si="62"/>
        <v>0</v>
      </c>
      <c r="S205" s="11">
        <f t="shared" si="63"/>
        <v>-0.95288983881022316</v>
      </c>
      <c r="T205" s="11">
        <f t="shared" si="64"/>
        <v>-0.25444321463557362</v>
      </c>
      <c r="U205" s="11">
        <f>'OddsRatio_working_3-way'!S205-'OddsRatio_working_3-way'!R205^2/3</f>
        <v>-0.95288983881022316</v>
      </c>
      <c r="V205" s="11">
        <f>'OddsRatio_working_3-way'!S205*'OddsRatio_working_3-way'!R205/3-2*'OddsRatio_working_3-way'!R205^3/27-'OddsRatio_working_3-way'!T205</f>
        <v>0.25444321463557362</v>
      </c>
      <c r="W205" s="11">
        <f>'OddsRatio_working_3-way'!V205^2+4*'OddsRatio_working_3-way'!U205^3/27</f>
        <v>-6.3439845124730887E-2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0.17901200699870348</v>
      </c>
      <c r="Y205" s="11">
        <f>IF('OddsRatio_working_3-way'!W205&gt;=0,IF('OddsRatio_working_3-way'!V205+SQRT('OddsRatio_working_3-way'!W205)&gt;0,0,PI()),ACOS('OddsRatio_working_3-way'!V205/(2*'OddsRatio_working_3-way'!X205)))</f>
        <v>0.78032126144696501</v>
      </c>
      <c r="Z205" s="11">
        <f>'OddsRatio_working_3-way'!X205^(1/3)*COS('OddsRatio_working_3-way'!Y205/3)</f>
        <v>0.5446290010248297</v>
      </c>
      <c r="AA205" s="11">
        <f>'OddsRatio_working_3-way'!X205^(1/3)*COS(('OddsRatio_working_3-way'!Y205+2*PI())/3)</f>
        <v>-0.39784098430996995</v>
      </c>
      <c r="AB205" s="11">
        <f>'OddsRatio_working_3-way'!X205^(1/3)*COS(('OddsRatio_working_3-way'!Y205+4*PI())/3)</f>
        <v>-0.14678801671486008</v>
      </c>
      <c r="AC205" s="11">
        <f>'OddsRatio_working_3-way'!X205^(1/3)*SIN('OddsRatio_working_3-way'!Y205/3)</f>
        <v>0.14494549842189131</v>
      </c>
      <c r="AD205" s="11">
        <f>'OddsRatio_working_3-way'!X205^(1/3)*SIN(('OddsRatio_working_3-way'!Y205+2*PI())/3)</f>
        <v>0.39918980131429788</v>
      </c>
      <c r="AE205" s="11">
        <f>'OddsRatio_working_3-way'!X205^(1/3)*SIN(('OddsRatio_working_3-way'!Y205+4*PI())/3)</f>
        <v>-0.54413529973618913</v>
      </c>
      <c r="AF205" s="11">
        <f>-'OddsRatio_working_3-way'!U205/(3*'OddsRatio_working_3-way'!X205^(1/3))*COS(('OddsRatio_working_3-way'!Y205)/3)</f>
        <v>0.54462900102482958</v>
      </c>
      <c r="AG205" s="11">
        <f>-'OddsRatio_working_3-way'!U205/(3*'OddsRatio_working_3-way'!X205^(1/3))*COS(('OddsRatio_working_3-way'!Y205+2*PI())/3)</f>
        <v>-0.39784098430996989</v>
      </c>
      <c r="AH205" s="11">
        <f>-'OddsRatio_working_3-way'!U205/(3*'OddsRatio_working_3-way'!X205^(1/3))*COS(('OddsRatio_working_3-way'!Y205+4*PI())/3)</f>
        <v>-0.14678801671486005</v>
      </c>
      <c r="AI205" s="11">
        <f>'OddsRatio_working_3-way'!U205/(3*'OddsRatio_working_3-way'!X205^(1/3))*SIN(('OddsRatio_working_3-way'!Y205)/3)</f>
        <v>-0.14494549842189128</v>
      </c>
      <c r="AJ205" s="11">
        <f>'OddsRatio_working_3-way'!U205/(3*'OddsRatio_working_3-way'!X205^(1/3))*SIN(('OddsRatio_working_3-way'!Y205+2*PI())/3)</f>
        <v>-0.39918980131429782</v>
      </c>
      <c r="AK205" s="11">
        <f>'OddsRatio_working_3-way'!U205/(3*'OddsRatio_working_3-way'!X205^(1/3))*SIN(('OddsRatio_working_3-way'!Y205+4*PI())/3)</f>
        <v>0.54413529973618902</v>
      </c>
      <c r="AL205" s="11">
        <f>'OddsRatio_working_3-way'!Z205+'OddsRatio_working_3-way'!AF205</f>
        <v>1.0892580020496592</v>
      </c>
      <c r="AM205" s="11">
        <f>'OddsRatio_working_3-way'!AA205+'OddsRatio_working_3-way'!AG205</f>
        <v>-0.79568196861993989</v>
      </c>
      <c r="AN205" s="11">
        <f>'OddsRatio_working_3-way'!AB205+'OddsRatio_working_3-way'!AH205</f>
        <v>-0.29357603342972016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1.0892580020496592</v>
      </c>
      <c r="AS205" s="11">
        <f>IF(('OddsRatio_working_3-way'!X205=0),IF(Q205&gt;0,-Q205^(1/3),(-Q205)^(1/3)),'OddsRatio_working_3-way'!AM205-'OddsRatio_working_3-way'!R205/3)</f>
        <v>-0.79568196861993989</v>
      </c>
      <c r="AT205" s="11">
        <f>IF(('OddsRatio_working_3-way'!X205=0),IF(Q205&gt;0,-Q205^(1/3),(-Q205)^(1/3)),'OddsRatio_working_3-way'!AN205-'OddsRatio_working_3-way'!R205/3)</f>
        <v>-0.29357603342972016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1.66</v>
      </c>
      <c r="B206" s="4">
        <f>IF('True_Odds_Calculator_3-way'!B207="","",'True_Odds_Calculator_3-way'!B207)</f>
        <v>4.01</v>
      </c>
      <c r="C206" s="4">
        <f>IF('True_Odds_Calculator_3-way'!C207="","",'True_Odds_Calculator_3-way'!C207)</f>
        <v>5.05</v>
      </c>
      <c r="D206" s="9">
        <f t="shared" si="52"/>
        <v>0.58164782342247823</v>
      </c>
      <c r="E206" s="9">
        <f t="shared" si="53"/>
        <v>0.23363222671468556</v>
      </c>
      <c r="F206" s="9">
        <f t="shared" si="54"/>
        <v>0.18471994986283613</v>
      </c>
      <c r="G206" s="9">
        <f t="shared" si="55"/>
        <v>1.0897778839412231</v>
      </c>
      <c r="H206" s="9">
        <f t="shared" si="56"/>
        <v>1.719253403401207</v>
      </c>
      <c r="I206" s="9">
        <f t="shared" si="57"/>
        <v>4.2802314306630818</v>
      </c>
      <c r="J206" s="9">
        <f t="shared" si="58"/>
        <v>5.4136004299619529</v>
      </c>
      <c r="K206" s="11">
        <f t="shared" si="59"/>
        <v>0.60240963855421692</v>
      </c>
      <c r="L206" s="11">
        <f t="shared" si="60"/>
        <v>0.24937655860349128</v>
      </c>
      <c r="M206" s="11">
        <f t="shared" si="61"/>
        <v>0.19801980198019803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-0.23934348787461135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0.22965370779183503</v>
      </c>
      <c r="Q206" s="11">
        <f>2*'OddsRatio_working_3-way'!K206*'OddsRatio_working_3-way'!L206*'OddsRatio_working_3-way'!M206</f>
        <v>5.9495779220682651E-2</v>
      </c>
      <c r="R206" s="11">
        <f t="shared" si="62"/>
        <v>0</v>
      </c>
      <c r="S206" s="11">
        <f t="shared" si="63"/>
        <v>-0.95951517140147691</v>
      </c>
      <c r="T206" s="11">
        <f t="shared" si="64"/>
        <v>-0.24857905994856916</v>
      </c>
      <c r="U206" s="11">
        <f>'OddsRatio_working_3-way'!S206-'OddsRatio_working_3-way'!R206^2/3</f>
        <v>-0.95951517140147691</v>
      </c>
      <c r="V206" s="11">
        <f>'OddsRatio_working_3-way'!S206*'OddsRatio_working_3-way'!R206/3-2*'OddsRatio_working_3-way'!R206^3/27-'OddsRatio_working_3-way'!T206</f>
        <v>0.24857905994856916</v>
      </c>
      <c r="W206" s="11">
        <f>'OddsRatio_working_3-way'!V206^2+4*'OddsRatio_working_3-way'!U206^3/27</f>
        <v>-6.9081965435989004E-2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0.18088222306303578</v>
      </c>
      <c r="Y206" s="11">
        <f>IF('OddsRatio_working_3-way'!W206&gt;=0,IF('OddsRatio_working_3-way'!V206+SQRT('OddsRatio_working_3-way'!W206)&gt;0,0,PI()),ACOS('OddsRatio_working_3-way'!V206/(2*'OddsRatio_working_3-way'!X206)))</f>
        <v>0.8132654986004515</v>
      </c>
      <c r="Z206" s="11">
        <f>'OddsRatio_working_3-way'!X206^(1/3)*COS('OddsRatio_working_3-way'!Y206/3)</f>
        <v>0.54488894197061144</v>
      </c>
      <c r="AA206" s="11">
        <f>'OddsRatio_working_3-way'!X206^(1/3)*COS(('OddsRatio_working_3-way'!Y206+2*PI())/3)</f>
        <v>-0.40359638114669011</v>
      </c>
      <c r="AB206" s="11">
        <f>'OddsRatio_working_3-way'!X206^(1/3)*COS(('OddsRatio_working_3-way'!Y206+4*PI())/3)</f>
        <v>-0.14129256082392155</v>
      </c>
      <c r="AC206" s="11">
        <f>'OddsRatio_working_3-way'!X206^(1/3)*SIN('OddsRatio_working_3-way'!Y206/3)</f>
        <v>0.15144118127281794</v>
      </c>
      <c r="AD206" s="11">
        <f>'OddsRatio_working_3-way'!X206^(1/3)*SIN(('OddsRatio_working_3-way'!Y206+2*PI())/3)</f>
        <v>0.39616707535136553</v>
      </c>
      <c r="AE206" s="11">
        <f>'OddsRatio_working_3-way'!X206^(1/3)*SIN(('OddsRatio_working_3-way'!Y206+4*PI())/3)</f>
        <v>-0.54760825662418322</v>
      </c>
      <c r="AF206" s="11">
        <f>-'OddsRatio_working_3-way'!U206/(3*'OddsRatio_working_3-way'!X206^(1/3))*COS(('OddsRatio_working_3-way'!Y206)/3)</f>
        <v>0.54488894197061155</v>
      </c>
      <c r="AG206" s="11">
        <f>-'OddsRatio_working_3-way'!U206/(3*'OddsRatio_working_3-way'!X206^(1/3))*COS(('OddsRatio_working_3-way'!Y206+2*PI())/3)</f>
        <v>-0.40359638114669016</v>
      </c>
      <c r="AH206" s="11">
        <f>-'OddsRatio_working_3-way'!U206/(3*'OddsRatio_working_3-way'!X206^(1/3))*COS(('OddsRatio_working_3-way'!Y206+4*PI())/3)</f>
        <v>-0.14129256082392158</v>
      </c>
      <c r="AI206" s="11">
        <f>'OddsRatio_working_3-way'!U206/(3*'OddsRatio_working_3-way'!X206^(1/3))*SIN(('OddsRatio_working_3-way'!Y206)/3)</f>
        <v>-0.15144118127281797</v>
      </c>
      <c r="AJ206" s="11">
        <f>'OddsRatio_working_3-way'!U206/(3*'OddsRatio_working_3-way'!X206^(1/3))*SIN(('OddsRatio_working_3-way'!Y206+2*PI())/3)</f>
        <v>-0.39616707535136564</v>
      </c>
      <c r="AK206" s="11">
        <f>'OddsRatio_working_3-way'!U206/(3*'OddsRatio_working_3-way'!X206^(1/3))*SIN(('OddsRatio_working_3-way'!Y206+4*PI())/3)</f>
        <v>0.54760825662418333</v>
      </c>
      <c r="AL206" s="11">
        <f>'OddsRatio_working_3-way'!Z206+'OddsRatio_working_3-way'!AF206</f>
        <v>1.0897778839412231</v>
      </c>
      <c r="AM206" s="11">
        <f>'OddsRatio_working_3-way'!AA206+'OddsRatio_working_3-way'!AG206</f>
        <v>-0.80719276229338033</v>
      </c>
      <c r="AN206" s="11">
        <f>'OddsRatio_working_3-way'!AB206+'OddsRatio_working_3-way'!AH206</f>
        <v>-0.28258512164784311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1.0897778839412231</v>
      </c>
      <c r="AS206" s="11">
        <f>IF(('OddsRatio_working_3-way'!X206=0),IF(Q206&gt;0,-Q206^(1/3),(-Q206)^(1/3)),'OddsRatio_working_3-way'!AM206-'OddsRatio_working_3-way'!R206/3)</f>
        <v>-0.80719276229338033</v>
      </c>
      <c r="AT206" s="11">
        <f>IF(('OddsRatio_working_3-way'!X206=0),IF(Q206&gt;0,-Q206^(1/3),(-Q206)^(1/3)),'OddsRatio_working_3-way'!AN206-'OddsRatio_working_3-way'!R206/3)</f>
        <v>-0.28258512164784311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1.79</v>
      </c>
      <c r="B207" s="4">
        <f>IF('True_Odds_Calculator_3-way'!B208="","",'True_Odds_Calculator_3-way'!B208)</f>
        <v>3.55</v>
      </c>
      <c r="C207" s="4">
        <f>IF('True_Odds_Calculator_3-way'!C208="","",'True_Odds_Calculator_3-way'!C208)</f>
        <v>4.82</v>
      </c>
      <c r="D207" s="9">
        <f t="shared" si="52"/>
        <v>0.53915686685019559</v>
      </c>
      <c r="E207" s="9">
        <f t="shared" si="53"/>
        <v>0.26602848295197629</v>
      </c>
      <c r="F207" s="9">
        <f t="shared" si="54"/>
        <v>0.19481465019782818</v>
      </c>
      <c r="G207" s="9">
        <f t="shared" si="55"/>
        <v>1.0819592108179368</v>
      </c>
      <c r="H207" s="9">
        <f t="shared" si="56"/>
        <v>1.8547477765461706</v>
      </c>
      <c r="I207" s="9">
        <f t="shared" si="57"/>
        <v>3.7589959875857391</v>
      </c>
      <c r="J207" s="9">
        <f t="shared" si="58"/>
        <v>5.1330841853245195</v>
      </c>
      <c r="K207" s="11">
        <f t="shared" si="59"/>
        <v>0.55865921787709494</v>
      </c>
      <c r="L207" s="11">
        <f t="shared" si="60"/>
        <v>0.28169014084507044</v>
      </c>
      <c r="M207" s="11">
        <f t="shared" si="61"/>
        <v>0.20746887966804978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-0.25124776802403259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0.23376775173864764</v>
      </c>
      <c r="Q207" s="11">
        <f>2*'OddsRatio_working_3-way'!K207*'OddsRatio_working_3-way'!L207*'OddsRatio_working_3-way'!M207</f>
        <v>6.5298254675599895E-2</v>
      </c>
      <c r="R207" s="11">
        <f t="shared" si="62"/>
        <v>0</v>
      </c>
      <c r="S207" s="11">
        <f t="shared" si="63"/>
        <v>-0.93042717782984274</v>
      </c>
      <c r="T207" s="11">
        <f t="shared" si="64"/>
        <v>-0.25989585972900631</v>
      </c>
      <c r="U207" s="11">
        <f>'OddsRatio_working_3-way'!S207-'OddsRatio_working_3-way'!R207^2/3</f>
        <v>-0.93042717782984274</v>
      </c>
      <c r="V207" s="11">
        <f>'OddsRatio_working_3-way'!S207*'OddsRatio_working_3-way'!R207/3-2*'OddsRatio_working_3-way'!R207^3/27-'OddsRatio_working_3-way'!T207</f>
        <v>0.25989585972900631</v>
      </c>
      <c r="W207" s="11">
        <f>'OddsRatio_working_3-way'!V207^2+4*'OddsRatio_working_3-way'!U207^3/27</f>
        <v>-5.178242469049861E-2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0.1727196301776219</v>
      </c>
      <c r="Y207" s="11">
        <f>IF('OddsRatio_working_3-way'!W207&gt;=0,IF('OddsRatio_working_3-way'!V207+SQRT('OddsRatio_working_3-way'!W207)&gt;0,0,PI()),ACOS('OddsRatio_working_3-way'!V207/(2*'OddsRatio_working_3-way'!X207)))</f>
        <v>0.71915383282189227</v>
      </c>
      <c r="Z207" s="11">
        <f>'OddsRatio_working_3-way'!X207^(1/3)*COS('OddsRatio_working_3-way'!Y207/3)</f>
        <v>0.54097960540896839</v>
      </c>
      <c r="AA207" s="11">
        <f>'OddsRatio_working_3-way'!X207^(1/3)*COS(('OddsRatio_working_3-way'!Y207+2*PI())/3)</f>
        <v>-0.38500003960987328</v>
      </c>
      <c r="AB207" s="11">
        <f>'OddsRatio_working_3-way'!X207^(1/3)*COS(('OddsRatio_working_3-way'!Y207+4*PI())/3)</f>
        <v>-0.15597956579909508</v>
      </c>
      <c r="AC207" s="11">
        <f>'OddsRatio_working_3-way'!X207^(1/3)*SIN('OddsRatio_working_3-way'!Y207/3)</f>
        <v>0.13222503220458851</v>
      </c>
      <c r="AD207" s="11">
        <f>'OddsRatio_working_3-way'!X207^(1/3)*SIN(('OddsRatio_working_3-way'!Y207+2*PI())/3)</f>
        <v>0.40238956511115404</v>
      </c>
      <c r="AE207" s="11">
        <f>'OddsRatio_working_3-way'!X207^(1/3)*SIN(('OddsRatio_working_3-way'!Y207+4*PI())/3)</f>
        <v>-0.53461459731574246</v>
      </c>
      <c r="AF207" s="11">
        <f>-'OddsRatio_working_3-way'!U207/(3*'OddsRatio_working_3-way'!X207^(1/3))*COS(('OddsRatio_working_3-way'!Y207)/3)</f>
        <v>0.54097960540896828</v>
      </c>
      <c r="AG207" s="11">
        <f>-'OddsRatio_working_3-way'!U207/(3*'OddsRatio_working_3-way'!X207^(1/3))*COS(('OddsRatio_working_3-way'!Y207+2*PI())/3)</f>
        <v>-0.38500003960987322</v>
      </c>
      <c r="AH207" s="11">
        <f>-'OddsRatio_working_3-way'!U207/(3*'OddsRatio_working_3-way'!X207^(1/3))*COS(('OddsRatio_working_3-way'!Y207+4*PI())/3)</f>
        <v>-0.15597956579909505</v>
      </c>
      <c r="AI207" s="11">
        <f>'OddsRatio_working_3-way'!U207/(3*'OddsRatio_working_3-way'!X207^(1/3))*SIN(('OddsRatio_working_3-way'!Y207)/3)</f>
        <v>-0.13222503220458848</v>
      </c>
      <c r="AJ207" s="11">
        <f>'OddsRatio_working_3-way'!U207/(3*'OddsRatio_working_3-way'!X207^(1/3))*SIN(('OddsRatio_working_3-way'!Y207+2*PI())/3)</f>
        <v>-0.40238956511115398</v>
      </c>
      <c r="AK207" s="11">
        <f>'OddsRatio_working_3-way'!U207/(3*'OddsRatio_working_3-way'!X207^(1/3))*SIN(('OddsRatio_working_3-way'!Y207+4*PI())/3)</f>
        <v>0.53461459731574235</v>
      </c>
      <c r="AL207" s="11">
        <f>'OddsRatio_working_3-way'!Z207+'OddsRatio_working_3-way'!AF207</f>
        <v>1.0819592108179368</v>
      </c>
      <c r="AM207" s="11">
        <f>'OddsRatio_working_3-way'!AA207+'OddsRatio_working_3-way'!AG207</f>
        <v>-0.77000007921974656</v>
      </c>
      <c r="AN207" s="11">
        <f>'OddsRatio_working_3-way'!AB207+'OddsRatio_working_3-way'!AH207</f>
        <v>-0.31195913159819011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1.0819592108179368</v>
      </c>
      <c r="AS207" s="11">
        <f>IF(('OddsRatio_working_3-way'!X207=0),IF(Q207&gt;0,-Q207^(1/3),(-Q207)^(1/3)),'OddsRatio_working_3-way'!AM207-'OddsRatio_working_3-way'!R207/3)</f>
        <v>-0.77000007921974656</v>
      </c>
      <c r="AT207" s="11">
        <f>IF(('OddsRatio_working_3-way'!X207=0),IF(Q207&gt;0,-Q207^(1/3),(-Q207)^(1/3)),'OddsRatio_working_3-way'!AN207-'OddsRatio_working_3-way'!R207/3)</f>
        <v>-0.31195913159819011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2.9</v>
      </c>
      <c r="B208" s="4">
        <f>IF('True_Odds_Calculator_3-way'!B209="","",'True_Odds_Calculator_3-way'!B209)</f>
        <v>3.12</v>
      </c>
      <c r="C208" s="4">
        <f>IF('True_Odds_Calculator_3-way'!C209="","",'True_Odds_Calculator_3-way'!C209)</f>
        <v>2.64</v>
      </c>
      <c r="D208" s="9">
        <f t="shared" si="52"/>
        <v>0.33014903599384904</v>
      </c>
      <c r="E208" s="9">
        <f t="shared" si="53"/>
        <v>0.30638527602022941</v>
      </c>
      <c r="F208" s="9">
        <f t="shared" si="54"/>
        <v>0.36346568798592133</v>
      </c>
      <c r="G208" s="9">
        <f t="shared" si="55"/>
        <v>1.0678605736022024</v>
      </c>
      <c r="H208" s="9">
        <f t="shared" si="56"/>
        <v>3.0289350898441842</v>
      </c>
      <c r="I208" s="9">
        <f t="shared" si="57"/>
        <v>3.2638644160366699</v>
      </c>
      <c r="J208" s="9">
        <f t="shared" si="58"/>
        <v>2.7512913407076116</v>
      </c>
      <c r="K208" s="11">
        <f t="shared" si="59"/>
        <v>0.34482758620689657</v>
      </c>
      <c r="L208" s="11">
        <f t="shared" si="60"/>
        <v>0.32051282051282048</v>
      </c>
      <c r="M208" s="11">
        <f t="shared" si="61"/>
        <v>0.37878787878787878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-0.2765519920692332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0.2369517455724352</v>
      </c>
      <c r="Q208" s="11">
        <f>2*'OddsRatio_working_3-way'!K208*'OddsRatio_working_3-way'!L208*'OddsRatio_working_3-way'!M208</f>
        <v>8.3728532004394077E-2</v>
      </c>
      <c r="R208" s="11">
        <f t="shared" si="62"/>
        <v>0</v>
      </c>
      <c r="S208" s="11">
        <f t="shared" si="63"/>
        <v>-0.85680722745658511</v>
      </c>
      <c r="T208" s="11">
        <f t="shared" si="64"/>
        <v>-0.30275873761716793</v>
      </c>
      <c r="U208" s="11">
        <f>'OddsRatio_working_3-way'!S208-'OddsRatio_working_3-way'!R208^2/3</f>
        <v>-0.85680722745658511</v>
      </c>
      <c r="V208" s="11">
        <f>'OddsRatio_working_3-way'!S208*'OddsRatio_working_3-way'!R208/3-2*'OddsRatio_working_3-way'!R208^3/27-'OddsRatio_working_3-way'!T208</f>
        <v>0.30275873761716793</v>
      </c>
      <c r="W208" s="11">
        <f>'OddsRatio_working_3-way'!V208^2+4*'OddsRatio_working_3-way'!U208^3/27</f>
        <v>-1.5220569785630855E-3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0.15263101763903056</v>
      </c>
      <c r="Y208" s="11">
        <f>IF('OddsRatio_working_3-way'!W208&gt;=0,IF('OddsRatio_working_3-way'!V208+SQRT('OddsRatio_working_3-way'!W208)&gt;0,0,PI()),ACOS('OddsRatio_working_3-way'!V208/(2*'OddsRatio_working_3-way'!X208)))</f>
        <v>0.12815397447813259</v>
      </c>
      <c r="Z208" s="11">
        <f>'OddsRatio_working_3-way'!X208^(1/3)*COS('OddsRatio_working_3-way'!Y208/3)</f>
        <v>0.53393028680110122</v>
      </c>
      <c r="AA208" s="11">
        <f>'OddsRatio_working_3-way'!X208^(1/3)*COS(('OddsRatio_working_3-way'!Y208+2*PI())/3)</f>
        <v>-0.28672984657354555</v>
      </c>
      <c r="AB208" s="11">
        <f>'OddsRatio_working_3-way'!X208^(1/3)*COS(('OddsRatio_working_3-way'!Y208+4*PI())/3)</f>
        <v>-0.24720044022755561</v>
      </c>
      <c r="AC208" s="11">
        <f>'OddsRatio_working_3-way'!X208^(1/3)*SIN('OddsRatio_working_3-way'!Y208/3)</f>
        <v>2.2822313394763306E-2</v>
      </c>
      <c r="AD208" s="11">
        <f>'OddsRatio_working_3-way'!X208^(1/3)*SIN(('OddsRatio_working_3-way'!Y208+2*PI())/3)</f>
        <v>0.45098603552228317</v>
      </c>
      <c r="AE208" s="11">
        <f>'OddsRatio_working_3-way'!X208^(1/3)*SIN(('OddsRatio_working_3-way'!Y208+4*PI())/3)</f>
        <v>-0.4738083489170466</v>
      </c>
      <c r="AF208" s="11">
        <f>-'OddsRatio_working_3-way'!U208/(3*'OddsRatio_working_3-way'!X208^(1/3))*COS(('OddsRatio_working_3-way'!Y208)/3)</f>
        <v>0.53393028680110122</v>
      </c>
      <c r="AG208" s="11">
        <f>-'OddsRatio_working_3-way'!U208/(3*'OddsRatio_working_3-way'!X208^(1/3))*COS(('OddsRatio_working_3-way'!Y208+2*PI())/3)</f>
        <v>-0.28672984657354555</v>
      </c>
      <c r="AH208" s="11">
        <f>-'OddsRatio_working_3-way'!U208/(3*'OddsRatio_working_3-way'!X208^(1/3))*COS(('OddsRatio_working_3-way'!Y208+4*PI())/3)</f>
        <v>-0.24720044022755561</v>
      </c>
      <c r="AI208" s="11">
        <f>'OddsRatio_working_3-way'!U208/(3*'OddsRatio_working_3-way'!X208^(1/3))*SIN(('OddsRatio_working_3-way'!Y208)/3)</f>
        <v>-2.2822313394763306E-2</v>
      </c>
      <c r="AJ208" s="11">
        <f>'OddsRatio_working_3-way'!U208/(3*'OddsRatio_working_3-way'!X208^(1/3))*SIN(('OddsRatio_working_3-way'!Y208+2*PI())/3)</f>
        <v>-0.45098603552228317</v>
      </c>
      <c r="AK208" s="11">
        <f>'OddsRatio_working_3-way'!U208/(3*'OddsRatio_working_3-way'!X208^(1/3))*SIN(('OddsRatio_working_3-way'!Y208+4*PI())/3)</f>
        <v>0.4738083489170466</v>
      </c>
      <c r="AL208" s="11">
        <f>'OddsRatio_working_3-way'!Z208+'OddsRatio_working_3-way'!AF208</f>
        <v>1.0678605736022024</v>
      </c>
      <c r="AM208" s="11">
        <f>'OddsRatio_working_3-way'!AA208+'OddsRatio_working_3-way'!AG208</f>
        <v>-0.57345969314709111</v>
      </c>
      <c r="AN208" s="11">
        <f>'OddsRatio_working_3-way'!AB208+'OddsRatio_working_3-way'!AH208</f>
        <v>-0.49440088045511121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1.0678605736022024</v>
      </c>
      <c r="AS208" s="11">
        <f>IF(('OddsRatio_working_3-way'!X208=0),IF(Q208&gt;0,-Q208^(1/3),(-Q208)^(1/3)),'OddsRatio_working_3-way'!AM208-'OddsRatio_working_3-way'!R208/3)</f>
        <v>-0.57345969314709111</v>
      </c>
      <c r="AT208" s="11">
        <f>IF(('OddsRatio_working_3-way'!X208=0),IF(Q208&gt;0,-Q208^(1/3),(-Q208)^(1/3)),'OddsRatio_working_3-way'!AN208-'OddsRatio_working_3-way'!R208/3)</f>
        <v>-0.49440088045511121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3.09</v>
      </c>
      <c r="B209" s="4">
        <f>IF('True_Odds_Calculator_3-way'!B210="","",'True_Odds_Calculator_3-way'!B210)</f>
        <v>3.1</v>
      </c>
      <c r="C209" s="4">
        <f>IF('True_Odds_Calculator_3-way'!C210="","",'True_Odds_Calculator_3-way'!C210)</f>
        <v>2.5099999999999998</v>
      </c>
      <c r="D209" s="9">
        <f t="shared" si="52"/>
        <v>0.30922734899207682</v>
      </c>
      <c r="E209" s="9">
        <f t="shared" si="53"/>
        <v>0.30820867853306277</v>
      </c>
      <c r="F209" s="9">
        <f t="shared" si="54"/>
        <v>0.38256397247486013</v>
      </c>
      <c r="G209" s="9">
        <f t="shared" si="55"/>
        <v>1.0688357004147142</v>
      </c>
      <c r="H209" s="9">
        <f t="shared" si="56"/>
        <v>3.2338666138667524</v>
      </c>
      <c r="I209" s="9">
        <f t="shared" si="57"/>
        <v>3.2445549708708996</v>
      </c>
      <c r="J209" s="9">
        <f t="shared" si="58"/>
        <v>2.6139419076262183</v>
      </c>
      <c r="K209" s="11">
        <f t="shared" si="59"/>
        <v>0.3236245954692557</v>
      </c>
      <c r="L209" s="11">
        <f t="shared" si="60"/>
        <v>0.32258064516129031</v>
      </c>
      <c r="M209" s="11">
        <f t="shared" si="61"/>
        <v>0.39840637450199207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-0.27564405703212813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0.23707238069332442</v>
      </c>
      <c r="Q209" s="11">
        <f>2*'OddsRatio_working_3-way'!K209*'OddsRatio_working_3-way'!L209*'OddsRatio_working_3-way'!M209</f>
        <v>8.3183291471341916E-2</v>
      </c>
      <c r="R209" s="11">
        <f t="shared" si="62"/>
        <v>0</v>
      </c>
      <c r="S209" s="11">
        <f t="shared" si="63"/>
        <v>-0.86006708523264874</v>
      </c>
      <c r="T209" s="11">
        <f t="shared" si="64"/>
        <v>-0.30177792464303466</v>
      </c>
      <c r="U209" s="11">
        <f>'OddsRatio_working_3-way'!S209-'OddsRatio_working_3-way'!R209^2/3</f>
        <v>-0.86006708523264874</v>
      </c>
      <c r="V209" s="11">
        <f>'OddsRatio_working_3-way'!S209*'OddsRatio_working_3-way'!R209/3-2*'OddsRatio_working_3-way'!R209^3/27-'OddsRatio_working_3-way'!T209</f>
        <v>0.30177792464303466</v>
      </c>
      <c r="W209" s="11">
        <f>'OddsRatio_working_3-way'!V209^2+4*'OddsRatio_working_3-way'!U209^3/27</f>
        <v>-3.182656098233011E-3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0.15350290868586997</v>
      </c>
      <c r="Y209" s="11">
        <f>IF('OddsRatio_working_3-way'!W209&gt;=0,IF('OddsRatio_working_3-way'!V209+SQRT('OddsRatio_working_3-way'!W209)&gt;0,0,PI()),ACOS('OddsRatio_working_3-way'!V209/(2*'OddsRatio_working_3-way'!X209)))</f>
        <v>0.18480905634733835</v>
      </c>
      <c r="Z209" s="11">
        <f>'OddsRatio_working_3-way'!X209^(1/3)*COS('OddsRatio_working_3-way'!Y209/3)</f>
        <v>0.5344178502073571</v>
      </c>
      <c r="AA209" s="11">
        <f>'OddsRatio_working_3-way'!X209^(1/3)*COS(('OddsRatio_working_3-way'!Y209+2*PI())/3)</f>
        <v>-0.29575612011426372</v>
      </c>
      <c r="AB209" s="11">
        <f>'OddsRatio_working_3-way'!X209^(1/3)*COS(('OddsRatio_working_3-way'!Y209+4*PI())/3)</f>
        <v>-0.23866173009309349</v>
      </c>
      <c r="AC209" s="11">
        <f>'OddsRatio_working_3-way'!X209^(1/3)*SIN('OddsRatio_working_3-way'!Y209/3)</f>
        <v>3.296346144794006E-2</v>
      </c>
      <c r="AD209" s="11">
        <f>'OddsRatio_working_3-way'!X209^(1/3)*SIN(('OddsRatio_working_3-way'!Y209+2*PI())/3)</f>
        <v>0.44633770379146798</v>
      </c>
      <c r="AE209" s="11">
        <f>'OddsRatio_working_3-way'!X209^(1/3)*SIN(('OddsRatio_working_3-way'!Y209+4*PI())/3)</f>
        <v>-0.47930116523940808</v>
      </c>
      <c r="AF209" s="11">
        <f>-'OddsRatio_working_3-way'!U209/(3*'OddsRatio_working_3-way'!X209^(1/3))*COS(('OddsRatio_working_3-way'!Y209)/3)</f>
        <v>0.53441785020735699</v>
      </c>
      <c r="AG209" s="11">
        <f>-'OddsRatio_working_3-way'!U209/(3*'OddsRatio_working_3-way'!X209^(1/3))*COS(('OddsRatio_working_3-way'!Y209+2*PI())/3)</f>
        <v>-0.29575612011426367</v>
      </c>
      <c r="AH209" s="11">
        <f>-'OddsRatio_working_3-way'!U209/(3*'OddsRatio_working_3-way'!X209^(1/3))*COS(('OddsRatio_working_3-way'!Y209+4*PI())/3)</f>
        <v>-0.23866173009309344</v>
      </c>
      <c r="AI209" s="11">
        <f>'OddsRatio_working_3-way'!U209/(3*'OddsRatio_working_3-way'!X209^(1/3))*SIN(('OddsRatio_working_3-way'!Y209)/3)</f>
        <v>-3.2963461447940053E-2</v>
      </c>
      <c r="AJ209" s="11">
        <f>'OddsRatio_working_3-way'!U209/(3*'OddsRatio_working_3-way'!X209^(1/3))*SIN(('OddsRatio_working_3-way'!Y209+2*PI())/3)</f>
        <v>-0.44633770379146787</v>
      </c>
      <c r="AK209" s="11">
        <f>'OddsRatio_working_3-way'!U209/(3*'OddsRatio_working_3-way'!X209^(1/3))*SIN(('OddsRatio_working_3-way'!Y209+4*PI())/3)</f>
        <v>0.47930116523940797</v>
      </c>
      <c r="AL209" s="11">
        <f>'OddsRatio_working_3-way'!Z209+'OddsRatio_working_3-way'!AF209</f>
        <v>1.0688357004147142</v>
      </c>
      <c r="AM209" s="11">
        <f>'OddsRatio_working_3-way'!AA209+'OddsRatio_working_3-way'!AG209</f>
        <v>-0.59151224022852733</v>
      </c>
      <c r="AN209" s="11">
        <f>'OddsRatio_working_3-way'!AB209+'OddsRatio_working_3-way'!AH209</f>
        <v>-0.47732346018618693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1.0688357004147142</v>
      </c>
      <c r="AS209" s="11">
        <f>IF(('OddsRatio_working_3-way'!X209=0),IF(Q209&gt;0,-Q209^(1/3),(-Q209)^(1/3)),'OddsRatio_working_3-way'!AM209-'OddsRatio_working_3-way'!R209/3)</f>
        <v>-0.59151224022852733</v>
      </c>
      <c r="AT209" s="11">
        <f>IF(('OddsRatio_working_3-way'!X209=0),IF(Q209&gt;0,-Q209^(1/3),(-Q209)^(1/3)),'OddsRatio_working_3-way'!AN209-'OddsRatio_working_3-way'!R209/3)</f>
        <v>-0.47732346018618693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2.09</v>
      </c>
      <c r="B210" s="4">
        <f>IF('True_Odds_Calculator_3-way'!B211="","",'True_Odds_Calculator_3-way'!B211)</f>
        <v>3.29</v>
      </c>
      <c r="C210" s="4">
        <f>IF('True_Odds_Calculator_3-way'!C211="","",'True_Odds_Calculator_3-way'!C211)</f>
        <v>3.54</v>
      </c>
      <c r="D210" s="9">
        <f t="shared" si="52"/>
        <v>0.45379221575276274</v>
      </c>
      <c r="E210" s="9">
        <f t="shared" si="53"/>
        <v>0.28338462969067196</v>
      </c>
      <c r="F210" s="9">
        <f t="shared" si="54"/>
        <v>0.26282315455656513</v>
      </c>
      <c r="G210" s="9">
        <f t="shared" si="55"/>
        <v>1.1042676395653195</v>
      </c>
      <c r="H210" s="9">
        <f t="shared" si="56"/>
        <v>2.2036517271261982</v>
      </c>
      <c r="I210" s="9">
        <f t="shared" si="57"/>
        <v>3.5287728946045815</v>
      </c>
      <c r="J210" s="9">
        <f t="shared" si="58"/>
        <v>3.8048398044959115</v>
      </c>
      <c r="K210" s="11">
        <f t="shared" si="59"/>
        <v>0.47846889952153115</v>
      </c>
      <c r="L210" s="11">
        <f t="shared" si="60"/>
        <v>0.303951367781155</v>
      </c>
      <c r="M210" s="11">
        <f t="shared" si="61"/>
        <v>0.2824858757062147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-0.26046552633756304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0.24320710638018511</v>
      </c>
      <c r="Q210" s="11">
        <f>2*'OddsRatio_working_3-way'!K210*'OddsRatio_working_3-way'!L210*'OddsRatio_working_3-way'!M210</f>
        <v>8.2164562966278776E-2</v>
      </c>
      <c r="R210" s="11">
        <f t="shared" si="62"/>
        <v>0</v>
      </c>
      <c r="S210" s="11">
        <f t="shared" si="63"/>
        <v>-0.93374009912155886</v>
      </c>
      <c r="T210" s="11">
        <f t="shared" si="64"/>
        <v>-0.31545273618971592</v>
      </c>
      <c r="U210" s="11">
        <f>'OddsRatio_working_3-way'!S210-'OddsRatio_working_3-way'!R210^2/3</f>
        <v>-0.93374009912155886</v>
      </c>
      <c r="V210" s="11">
        <f>'OddsRatio_working_3-way'!S210*'OddsRatio_working_3-way'!R210/3-2*'OddsRatio_working_3-way'!R210^3/27-'OddsRatio_working_3-way'!T210</f>
        <v>0.31545273618971592</v>
      </c>
      <c r="W210" s="11">
        <f>'OddsRatio_working_3-way'!V210^2+4*'OddsRatio_working_3-way'!U210^3/27</f>
        <v>-2.1097054931326284E-2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0.17364294090237645</v>
      </c>
      <c r="Y210" s="11">
        <f>IF('OddsRatio_working_3-way'!W210&gt;=0,IF('OddsRatio_working_3-way'!V210+SQRT('OddsRatio_working_3-way'!W210)&gt;0,0,PI()),ACOS('OddsRatio_working_3-way'!V210/(2*'OddsRatio_working_3-way'!X210)))</f>
        <v>0.43150496154440154</v>
      </c>
      <c r="Z210" s="11">
        <f>'OddsRatio_working_3-way'!X210^(1/3)*COS('OddsRatio_working_3-way'!Y210/3)</f>
        <v>0.55213381978265974</v>
      </c>
      <c r="AA210" s="11">
        <f>'OddsRatio_working_3-way'!X210^(1/3)*COS(('OddsRatio_working_3-way'!Y210+2*PI())/3)</f>
        <v>-0.34532157449629958</v>
      </c>
      <c r="AB210" s="11">
        <f>'OddsRatio_working_3-way'!X210^(1/3)*COS(('OddsRatio_working_3-way'!Y210+4*PI())/3)</f>
        <v>-0.2068122452863603</v>
      </c>
      <c r="AC210" s="11">
        <f>'OddsRatio_working_3-way'!X210^(1/3)*SIN('OddsRatio_working_3-way'!Y210/3)</f>
        <v>7.9968398504633081E-2</v>
      </c>
      <c r="AD210" s="11">
        <f>'OddsRatio_working_3-way'!X210^(1/3)*SIN(('OddsRatio_working_3-way'!Y210+2*PI())/3)</f>
        <v>0.43817771496800589</v>
      </c>
      <c r="AE210" s="11">
        <f>'OddsRatio_working_3-way'!X210^(1/3)*SIN(('OddsRatio_working_3-way'!Y210+4*PI())/3)</f>
        <v>-0.51814611347263884</v>
      </c>
      <c r="AF210" s="11">
        <f>-'OddsRatio_working_3-way'!U210/(3*'OddsRatio_working_3-way'!X210^(1/3))*COS(('OddsRatio_working_3-way'!Y210)/3)</f>
        <v>0.55213381978265963</v>
      </c>
      <c r="AG210" s="11">
        <f>-'OddsRatio_working_3-way'!U210/(3*'OddsRatio_working_3-way'!X210^(1/3))*COS(('OddsRatio_working_3-way'!Y210+2*PI())/3)</f>
        <v>-0.34532157449629952</v>
      </c>
      <c r="AH210" s="11">
        <f>-'OddsRatio_working_3-way'!U210/(3*'OddsRatio_working_3-way'!X210^(1/3))*COS(('OddsRatio_working_3-way'!Y210+4*PI())/3)</f>
        <v>-0.20681224528636027</v>
      </c>
      <c r="AI210" s="11">
        <f>'OddsRatio_working_3-way'!U210/(3*'OddsRatio_working_3-way'!X210^(1/3))*SIN(('OddsRatio_working_3-way'!Y210)/3)</f>
        <v>-7.9968398504633068E-2</v>
      </c>
      <c r="AJ210" s="11">
        <f>'OddsRatio_working_3-way'!U210/(3*'OddsRatio_working_3-way'!X210^(1/3))*SIN(('OddsRatio_working_3-way'!Y210+2*PI())/3)</f>
        <v>-0.43817771496800578</v>
      </c>
      <c r="AK210" s="11">
        <f>'OddsRatio_working_3-way'!U210/(3*'OddsRatio_working_3-way'!X210^(1/3))*SIN(('OddsRatio_working_3-way'!Y210+4*PI())/3)</f>
        <v>0.51814611347263873</v>
      </c>
      <c r="AL210" s="11">
        <f>'OddsRatio_working_3-way'!Z210+'OddsRatio_working_3-way'!AF210</f>
        <v>1.1042676395653195</v>
      </c>
      <c r="AM210" s="11">
        <f>'OddsRatio_working_3-way'!AA210+'OddsRatio_working_3-way'!AG210</f>
        <v>-0.69064314899259904</v>
      </c>
      <c r="AN210" s="11">
        <f>'OddsRatio_working_3-way'!AB210+'OddsRatio_working_3-way'!AH210</f>
        <v>-0.41362449057272055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1.1042676395653195</v>
      </c>
      <c r="AS210" s="11">
        <f>IF(('OddsRatio_working_3-way'!X210=0),IF(Q210&gt;0,-Q210^(1/3),(-Q210)^(1/3)),'OddsRatio_working_3-way'!AM210-'OddsRatio_working_3-way'!R210/3)</f>
        <v>-0.69064314899259904</v>
      </c>
      <c r="AT210" s="11">
        <f>IF(('OddsRatio_working_3-way'!X210=0),IF(Q210&gt;0,-Q210^(1/3),(-Q210)^(1/3)),'OddsRatio_working_3-way'!AN210-'OddsRatio_working_3-way'!R210/3)</f>
        <v>-0.41362449057272055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1.72</v>
      </c>
      <c r="B2" s="4">
        <f>IF('True_Odds_Calculator_2-way'!B3="","",'True_Odds_Calculator_2-way'!B3)</f>
        <v>2.19</v>
      </c>
      <c r="C2" s="4">
        <f t="shared" ref="C2:C65" si="0">IF(A2="","",((1/A2)+(1/B2))-1)</f>
        <v>3.8016353403419467E-2</v>
      </c>
      <c r="D2" s="4">
        <f>IF(A2="","",(2*A2)/(2-($C2*A2)))</f>
        <v>1.7781344410876134</v>
      </c>
      <c r="E2" s="4">
        <f>IF(B2="","",(2*B2)/(2-($C2*B2)))</f>
        <v>2.2851249696675566</v>
      </c>
      <c r="G2" s="4">
        <f t="shared" ref="G2:G65" si="1">IF(A2="","",C2+1)</f>
        <v>1.0380163534034195</v>
      </c>
    </row>
    <row r="3" spans="1:7" x14ac:dyDescent="0.2">
      <c r="A3" s="4">
        <f>IF('True_Odds_Calculator_2-way'!A4="","",'True_Odds_Calculator_2-way'!A4)</f>
        <v>1.76</v>
      </c>
      <c r="B3" s="4">
        <f>IF('True_Odds_Calculator_2-way'!B4="","",'True_Odds_Calculator_2-way'!B4)</f>
        <v>2.17</v>
      </c>
      <c r="C3" s="4">
        <f t="shared" si="0"/>
        <v>2.9011311269375728E-2</v>
      </c>
      <c r="D3" s="4">
        <f t="shared" ref="D3:D66" si="2">IF(A3="","",(2*A3)/(2-($C3*A3)))</f>
        <v>1.8061099025820484</v>
      </c>
      <c r="E3" s="4">
        <f t="shared" ref="E3:E66" si="3">IF(B3="","",(2*B3)/(2-($C3*B3)))</f>
        <v>2.2405256365129644</v>
      </c>
      <c r="G3" s="4">
        <f t="shared" si="1"/>
        <v>1.0290113112693757</v>
      </c>
    </row>
    <row r="4" spans="1:7" x14ac:dyDescent="0.2">
      <c r="A4" s="4">
        <f>IF('True_Odds_Calculator_2-way'!A5="","",'True_Odds_Calculator_2-way'!A5)</f>
        <v>1.7</v>
      </c>
      <c r="B4" s="4">
        <f>IF('True_Odds_Calculator_2-way'!B5="","",'True_Odds_Calculator_2-way'!B5)</f>
        <v>2.25</v>
      </c>
      <c r="C4" s="4">
        <f t="shared" si="0"/>
        <v>3.2679738562091387E-2</v>
      </c>
      <c r="D4" s="4">
        <f t="shared" si="2"/>
        <v>1.7485714285714284</v>
      </c>
      <c r="E4" s="4">
        <f t="shared" si="3"/>
        <v>2.3358778625954195</v>
      </c>
      <c r="G4" s="4">
        <f t="shared" si="1"/>
        <v>1.0326797385620914</v>
      </c>
    </row>
    <row r="5" spans="1:7" x14ac:dyDescent="0.2">
      <c r="A5" s="4">
        <f>IF('True_Odds_Calculator_2-way'!A6="","",'True_Odds_Calculator_2-way'!A6)</f>
        <v>1.65</v>
      </c>
      <c r="B5" s="4">
        <f>IF('True_Odds_Calculator_2-way'!B6="","",'True_Odds_Calculator_2-way'!B6)</f>
        <v>2.35</v>
      </c>
      <c r="C5" s="4">
        <f t="shared" si="0"/>
        <v>3.1592520954223158E-2</v>
      </c>
      <c r="D5" s="4">
        <f t="shared" si="2"/>
        <v>1.6941561987984708</v>
      </c>
      <c r="E5" s="4">
        <f t="shared" si="3"/>
        <v>2.4405979543666407</v>
      </c>
      <c r="G5" s="4">
        <f t="shared" si="1"/>
        <v>1.0315925209542232</v>
      </c>
    </row>
    <row r="6" spans="1:7" x14ac:dyDescent="0.2">
      <c r="A6" s="4">
        <f>IF('True_Odds_Calculator_2-way'!A7="","",'True_Odds_Calculator_2-way'!A7)</f>
        <v>1.97</v>
      </c>
      <c r="B6" s="4">
        <f>IF('True_Odds_Calculator_2-way'!B7="","",'True_Odds_Calculator_2-way'!B7)</f>
        <v>1.93</v>
      </c>
      <c r="C6" s="4">
        <f t="shared" si="0"/>
        <v>2.5748928223876311E-2</v>
      </c>
      <c r="D6" s="4">
        <f t="shared" si="2"/>
        <v>2.0212647191728026</v>
      </c>
      <c r="E6" s="4">
        <f t="shared" si="3"/>
        <v>1.9791780536685666</v>
      </c>
      <c r="G6" s="4">
        <f t="shared" si="1"/>
        <v>1.0257489282238763</v>
      </c>
    </row>
    <row r="7" spans="1:7" x14ac:dyDescent="0.2">
      <c r="A7" s="4">
        <f>IF('True_Odds_Calculator_2-way'!A8="","",'True_Odds_Calculator_2-way'!A8)</f>
        <v>2.06</v>
      </c>
      <c r="B7" s="4">
        <f>IF('True_Odds_Calculator_2-way'!B8="","",'True_Odds_Calculator_2-way'!B8)</f>
        <v>1.81</v>
      </c>
      <c r="C7" s="4">
        <f t="shared" si="0"/>
        <v>3.7923081049187513E-2</v>
      </c>
      <c r="D7" s="4">
        <f t="shared" si="2"/>
        <v>2.1437359857413907</v>
      </c>
      <c r="E7" s="4">
        <f t="shared" si="3"/>
        <v>1.8743276529432467</v>
      </c>
      <c r="G7" s="4">
        <f t="shared" si="1"/>
        <v>1.0379230810491875</v>
      </c>
    </row>
    <row r="8" spans="1:7" x14ac:dyDescent="0.2">
      <c r="A8" s="4">
        <f>IF('True_Odds_Calculator_2-way'!A9="","",'True_Odds_Calculator_2-way'!A9)</f>
        <v>2.3199999999999998</v>
      </c>
      <c r="B8" s="4">
        <f>IF('True_Odds_Calculator_2-way'!B9="","",'True_Odds_Calculator_2-way'!B9)</f>
        <v>1.68</v>
      </c>
      <c r="C8" s="4">
        <f t="shared" si="0"/>
        <v>2.6272577996715896E-2</v>
      </c>
      <c r="D8" s="4">
        <f t="shared" si="2"/>
        <v>2.3929273084479368</v>
      </c>
      <c r="E8" s="4">
        <f t="shared" si="3"/>
        <v>1.7179125528913963</v>
      </c>
      <c r="G8" s="4">
        <f t="shared" si="1"/>
        <v>1.0262725779967159</v>
      </c>
    </row>
    <row r="9" spans="1:7" x14ac:dyDescent="0.2">
      <c r="A9" s="4">
        <f>IF('True_Odds_Calculator_2-way'!A10="","",'True_Odds_Calculator_2-way'!A10)</f>
        <v>1.6</v>
      </c>
      <c r="B9" s="4">
        <f>IF('True_Odds_Calculator_2-way'!B10="","",'True_Odds_Calculator_2-way'!B10)</f>
        <v>2.4700000000000002</v>
      </c>
      <c r="C9" s="4">
        <f t="shared" si="0"/>
        <v>2.9858299595141746E-2</v>
      </c>
      <c r="D9" s="4">
        <f t="shared" si="2"/>
        <v>1.6391538780588968</v>
      </c>
      <c r="E9" s="4">
        <f t="shared" si="3"/>
        <v>2.5645684620376383</v>
      </c>
      <c r="G9" s="4">
        <f t="shared" si="1"/>
        <v>1.0298582995951417</v>
      </c>
    </row>
    <row r="10" spans="1:7" x14ac:dyDescent="0.2">
      <c r="A10" s="4">
        <f>IF('True_Odds_Calculator_2-way'!A11="","",'True_Odds_Calculator_2-way'!A11)</f>
        <v>2.4300000000000002</v>
      </c>
      <c r="B10" s="4">
        <f>IF('True_Odds_Calculator_2-way'!B11="","",'True_Odds_Calculator_2-way'!B11)</f>
        <v>1.62</v>
      </c>
      <c r="C10" s="4">
        <f t="shared" si="0"/>
        <v>2.8806584362139898E-2</v>
      </c>
      <c r="D10" s="4">
        <f t="shared" si="2"/>
        <v>2.5181347150259068</v>
      </c>
      <c r="E10" s="4">
        <f t="shared" si="3"/>
        <v>1.658703071672355</v>
      </c>
      <c r="G10" s="4">
        <f t="shared" si="1"/>
        <v>1.0288065843621399</v>
      </c>
    </row>
    <row r="11" spans="1:7" x14ac:dyDescent="0.2">
      <c r="A11" s="4">
        <f>IF('True_Odds_Calculator_2-way'!A12="","",'True_Odds_Calculator_2-way'!A12)</f>
        <v>2.2000000000000002</v>
      </c>
      <c r="B11" s="4">
        <f>IF('True_Odds_Calculator_2-way'!B12="","",'True_Odds_Calculator_2-way'!B12)</f>
        <v>1.72</v>
      </c>
      <c r="C11" s="4">
        <f t="shared" si="0"/>
        <v>3.5940803382663811E-2</v>
      </c>
      <c r="D11" s="4">
        <f t="shared" si="2"/>
        <v>2.2905569007263922</v>
      </c>
      <c r="E11" s="4">
        <f t="shared" si="3"/>
        <v>1.7748592870544089</v>
      </c>
      <c r="G11" s="4">
        <f t="shared" si="1"/>
        <v>1.0359408033826638</v>
      </c>
    </row>
    <row r="12" spans="1:7" x14ac:dyDescent="0.2">
      <c r="A12" s="4">
        <f>IF('True_Odds_Calculator_2-way'!A13="","",'True_Odds_Calculator_2-way'!A13)</f>
        <v>2.15</v>
      </c>
      <c r="B12" s="4">
        <f>IF('True_Odds_Calculator_2-way'!B13="","",'True_Odds_Calculator_2-way'!B13)</f>
        <v>1.76</v>
      </c>
      <c r="C12" s="4">
        <f t="shared" si="0"/>
        <v>3.3298097251585723E-2</v>
      </c>
      <c r="D12" s="4">
        <f t="shared" si="2"/>
        <v>2.2298173246906305</v>
      </c>
      <c r="E12" s="4">
        <f t="shared" si="3"/>
        <v>1.8131288931480596</v>
      </c>
      <c r="G12" s="4">
        <f t="shared" si="1"/>
        <v>1.0332980972515857</v>
      </c>
    </row>
    <row r="13" spans="1:7" x14ac:dyDescent="0.2">
      <c r="A13" s="4">
        <f>IF('True_Odds_Calculator_2-way'!A14="","",'True_Odds_Calculator_2-way'!A14)</f>
        <v>2.2799999999999998</v>
      </c>
      <c r="B13" s="4">
        <f>IF('True_Odds_Calculator_2-way'!B14="","",'True_Odds_Calculator_2-way'!B14)</f>
        <v>1.65</v>
      </c>
      <c r="C13" s="4">
        <f t="shared" si="0"/>
        <v>4.4657097288676173E-2</v>
      </c>
      <c r="D13" s="4">
        <f t="shared" si="2"/>
        <v>2.402298850574712</v>
      </c>
      <c r="E13" s="4">
        <f t="shared" si="3"/>
        <v>1.7131147540983604</v>
      </c>
      <c r="G13" s="4">
        <f t="shared" si="1"/>
        <v>1.0446570972886762</v>
      </c>
    </row>
    <row r="14" spans="1:7" x14ac:dyDescent="0.2">
      <c r="A14" s="4">
        <f>IF('True_Odds_Calculator_2-way'!A15="","",'True_Odds_Calculator_2-way'!A15)</f>
        <v>1.92</v>
      </c>
      <c r="B14" s="4">
        <f>IF('True_Odds_Calculator_2-way'!B15="","",'True_Odds_Calculator_2-way'!B15)</f>
        <v>1.9</v>
      </c>
      <c r="C14" s="4">
        <f t="shared" si="0"/>
        <v>4.7149122807017552E-2</v>
      </c>
      <c r="D14" s="4">
        <f t="shared" si="2"/>
        <v>2.0110253583241455</v>
      </c>
      <c r="E14" s="4">
        <f t="shared" si="3"/>
        <v>1.9890948745910577</v>
      </c>
      <c r="G14" s="4">
        <f t="shared" si="1"/>
        <v>1.0471491228070176</v>
      </c>
    </row>
    <row r="15" spans="1:7" x14ac:dyDescent="0.2">
      <c r="A15" s="4">
        <f>IF('True_Odds_Calculator_2-way'!A16="","",'True_Odds_Calculator_2-way'!A16)</f>
        <v>2.83</v>
      </c>
      <c r="B15" s="4">
        <f>IF('True_Odds_Calculator_2-way'!B16="","",'True_Odds_Calculator_2-way'!B16)</f>
        <v>1.48</v>
      </c>
      <c r="C15" s="4">
        <f t="shared" si="0"/>
        <v>2.9032566135039684E-2</v>
      </c>
      <c r="D15" s="4">
        <f t="shared" si="2"/>
        <v>2.951240135287486</v>
      </c>
      <c r="E15" s="4">
        <f t="shared" si="3"/>
        <v>1.5124945832731476</v>
      </c>
      <c r="G15" s="4">
        <f t="shared" si="1"/>
        <v>1.0290325661350397</v>
      </c>
    </row>
    <row r="16" spans="1:7" x14ac:dyDescent="0.2">
      <c r="A16" s="4">
        <f>IF('True_Odds_Calculator_2-way'!A17="","",'True_Odds_Calculator_2-way'!A17)</f>
        <v>2.0499999999999998</v>
      </c>
      <c r="B16" s="4">
        <f>IF('True_Odds_Calculator_2-way'!B17="","",'True_Odds_Calculator_2-way'!B17)</f>
        <v>1.85</v>
      </c>
      <c r="C16" s="4">
        <f t="shared" si="0"/>
        <v>2.8345418589321048E-2</v>
      </c>
      <c r="D16" s="4">
        <f t="shared" si="2"/>
        <v>2.1113430758524703</v>
      </c>
      <c r="E16" s="4">
        <f t="shared" si="3"/>
        <v>1.8998121477770822</v>
      </c>
      <c r="G16" s="4">
        <f t="shared" si="1"/>
        <v>1.028345418589321</v>
      </c>
    </row>
    <row r="17" spans="1:7" x14ac:dyDescent="0.2">
      <c r="A17" s="4">
        <f>IF('True_Odds_Calculator_2-way'!A18="","",'True_Odds_Calculator_2-way'!A18)</f>
        <v>1.94</v>
      </c>
      <c r="B17" s="4">
        <f>IF('True_Odds_Calculator_2-way'!B18="","",'True_Odds_Calculator_2-way'!B18)</f>
        <v>1.94</v>
      </c>
      <c r="C17" s="4">
        <f t="shared" si="0"/>
        <v>3.0927835051546504E-2</v>
      </c>
      <c r="D17" s="4">
        <f t="shared" si="2"/>
        <v>2.0000000000000004</v>
      </c>
      <c r="E17" s="4">
        <f t="shared" si="3"/>
        <v>2.0000000000000004</v>
      </c>
      <c r="G17" s="4">
        <f t="shared" si="1"/>
        <v>1.0309278350515465</v>
      </c>
    </row>
    <row r="18" spans="1:7" x14ac:dyDescent="0.2">
      <c r="A18" s="4">
        <f>IF('True_Odds_Calculator_2-way'!A19="","",'True_Odds_Calculator_2-way'!A19)</f>
        <v>1.76</v>
      </c>
      <c r="B18" s="4">
        <f>IF('True_Odds_Calculator_2-way'!B19="","",'True_Odds_Calculator_2-way'!B19)</f>
        <v>2.15</v>
      </c>
      <c r="C18" s="4">
        <f t="shared" si="0"/>
        <v>3.3298097251585723E-2</v>
      </c>
      <c r="D18" s="4">
        <f t="shared" si="2"/>
        <v>1.8131288931480596</v>
      </c>
      <c r="E18" s="4">
        <f t="shared" si="3"/>
        <v>2.2298173246906305</v>
      </c>
      <c r="G18" s="4">
        <f t="shared" si="1"/>
        <v>1.0332980972515857</v>
      </c>
    </row>
    <row r="19" spans="1:7" x14ac:dyDescent="0.2">
      <c r="A19" s="4">
        <f>IF('True_Odds_Calculator_2-way'!A20="","",'True_Odds_Calculator_2-way'!A20)</f>
        <v>1.68</v>
      </c>
      <c r="B19" s="4">
        <f>IF('True_Odds_Calculator_2-way'!B20="","",'True_Odds_Calculator_2-way'!B20)</f>
        <v>2.2200000000000002</v>
      </c>
      <c r="C19" s="4">
        <f t="shared" si="0"/>
        <v>4.5688545688545634E-2</v>
      </c>
      <c r="D19" s="4">
        <f t="shared" si="2"/>
        <v>1.7470489038785832</v>
      </c>
      <c r="E19" s="4">
        <f t="shared" si="3"/>
        <v>2.3386004514672689</v>
      </c>
      <c r="G19" s="4">
        <f t="shared" si="1"/>
        <v>1.0456885456885456</v>
      </c>
    </row>
    <row r="20" spans="1:7" x14ac:dyDescent="0.2">
      <c r="A20" s="4">
        <f>IF('True_Odds_Calculator_2-way'!A21="","",'True_Odds_Calculator_2-way'!A21)</f>
        <v>1.93</v>
      </c>
      <c r="B20" s="4">
        <f>IF('True_Odds_Calculator_2-way'!B21="","",'True_Odds_Calculator_2-way'!B21)</f>
        <v>1.9</v>
      </c>
      <c r="C20" s="4">
        <f t="shared" si="0"/>
        <v>4.445050449959087E-2</v>
      </c>
      <c r="D20" s="4">
        <f t="shared" si="2"/>
        <v>2.0164971130052241</v>
      </c>
      <c r="E20" s="4">
        <f t="shared" si="3"/>
        <v>1.9837706248309437</v>
      </c>
      <c r="G20" s="4">
        <f t="shared" si="1"/>
        <v>1.0444505044995909</v>
      </c>
    </row>
    <row r="21" spans="1:7" x14ac:dyDescent="0.2">
      <c r="A21" s="4">
        <f>IF('True_Odds_Calculator_2-way'!A22="","",'True_Odds_Calculator_2-way'!A22)</f>
        <v>1.79</v>
      </c>
      <c r="B21" s="4">
        <f>IF('True_Odds_Calculator_2-way'!B22="","",'True_Odds_Calculator_2-way'!B22)</f>
        <v>2.04</v>
      </c>
      <c r="C21" s="4">
        <f t="shared" si="0"/>
        <v>4.8855296308467411E-2</v>
      </c>
      <c r="D21" s="4">
        <f t="shared" si="2"/>
        <v>1.8718474472011479</v>
      </c>
      <c r="E21" s="4">
        <f t="shared" si="3"/>
        <v>2.1469896519285041</v>
      </c>
      <c r="G21" s="4">
        <f t="shared" si="1"/>
        <v>1.0488552963084674</v>
      </c>
    </row>
    <row r="22" spans="1:7" x14ac:dyDescent="0.2">
      <c r="A22" s="4">
        <f>IF('True_Odds_Calculator_2-way'!A23="","",'True_Odds_Calculator_2-way'!A23)</f>
        <v>1.55</v>
      </c>
      <c r="B22" s="4">
        <f>IF('True_Odds_Calculator_2-way'!B23="","",'True_Odds_Calculator_2-way'!B23)</f>
        <v>2.48</v>
      </c>
      <c r="C22" s="4">
        <f t="shared" si="0"/>
        <v>4.8387096774193505E-2</v>
      </c>
      <c r="D22" s="4">
        <f t="shared" si="2"/>
        <v>1.6103896103896105</v>
      </c>
      <c r="E22" s="4">
        <f t="shared" si="3"/>
        <v>2.6382978723404253</v>
      </c>
      <c r="G22" s="4">
        <f t="shared" si="1"/>
        <v>1.0483870967741935</v>
      </c>
    </row>
    <row r="23" spans="1:7" x14ac:dyDescent="0.2">
      <c r="A23" s="4">
        <f>IF('True_Odds_Calculator_2-way'!A24="","",'True_Odds_Calculator_2-way'!A24)</f>
        <v>1.83</v>
      </c>
      <c r="B23" s="4">
        <f>IF('True_Odds_Calculator_2-way'!B24="","",'True_Odds_Calculator_2-way'!B24)</f>
        <v>2.08</v>
      </c>
      <c r="C23" s="4">
        <f t="shared" si="0"/>
        <v>2.7217318200924545E-2</v>
      </c>
      <c r="D23" s="4">
        <f t="shared" si="2"/>
        <v>1.8767379942806428</v>
      </c>
      <c r="E23" s="4">
        <f t="shared" si="3"/>
        <v>2.1405916094927453</v>
      </c>
      <c r="G23" s="4">
        <f t="shared" si="1"/>
        <v>1.0272173182009245</v>
      </c>
    </row>
    <row r="24" spans="1:7" x14ac:dyDescent="0.2">
      <c r="A24" s="4">
        <f>IF('True_Odds_Calculator_2-way'!A25="","",'True_Odds_Calculator_2-way'!A25)</f>
        <v>1.58</v>
      </c>
      <c r="B24" s="4">
        <f>IF('True_Odds_Calculator_2-way'!B25="","",'True_Odds_Calculator_2-way'!B25)</f>
        <v>2.52</v>
      </c>
      <c r="C24" s="4">
        <f t="shared" si="0"/>
        <v>2.9736789230460081E-2</v>
      </c>
      <c r="D24" s="4">
        <f t="shared" si="2"/>
        <v>1.6180104031209364</v>
      </c>
      <c r="E24" s="4">
        <f t="shared" si="3"/>
        <v>2.618095739084692</v>
      </c>
      <c r="G24" s="4">
        <f t="shared" si="1"/>
        <v>1.0297367892304601</v>
      </c>
    </row>
    <row r="25" spans="1:7" x14ac:dyDescent="0.2">
      <c r="A25" s="4">
        <f>IF('True_Odds_Calculator_2-way'!A26="","",'True_Odds_Calculator_2-way'!A26)</f>
        <v>2.19</v>
      </c>
      <c r="B25" s="4">
        <f>IF('True_Odds_Calculator_2-way'!B26="","",'True_Odds_Calculator_2-way'!B26)</f>
        <v>1.75</v>
      </c>
      <c r="C25" s="4">
        <f t="shared" si="0"/>
        <v>2.8049575994781417E-2</v>
      </c>
      <c r="D25" s="4">
        <f t="shared" si="2"/>
        <v>2.2593957258658803</v>
      </c>
      <c r="E25" s="4">
        <f t="shared" si="3"/>
        <v>1.7940315974253949</v>
      </c>
      <c r="G25" s="4">
        <f t="shared" si="1"/>
        <v>1.0280495759947814</v>
      </c>
    </row>
    <row r="26" spans="1:7" x14ac:dyDescent="0.2">
      <c r="A26" s="4">
        <f>IF('True_Odds_Calculator_2-way'!A27="","",'True_Odds_Calculator_2-way'!A27)</f>
        <v>1.96</v>
      </c>
      <c r="B26" s="4">
        <f>IF('True_Odds_Calculator_2-way'!B27="","",'True_Odds_Calculator_2-way'!B27)</f>
        <v>1.93</v>
      </c>
      <c r="C26" s="4">
        <f t="shared" si="0"/>
        <v>2.8338796658559762E-2</v>
      </c>
      <c r="D26" s="4">
        <f t="shared" si="2"/>
        <v>2.0159880622468553</v>
      </c>
      <c r="E26" s="4">
        <f t="shared" si="3"/>
        <v>1.9842635333613092</v>
      </c>
      <c r="G26" s="4">
        <f t="shared" si="1"/>
        <v>1.0283387966585598</v>
      </c>
    </row>
    <row r="27" spans="1:7" x14ac:dyDescent="0.2">
      <c r="A27" s="4">
        <f>IF('True_Odds_Calculator_2-way'!A28="","",'True_Odds_Calculator_2-way'!A28)</f>
        <v>1.33</v>
      </c>
      <c r="B27" s="4">
        <f>IF('True_Odds_Calculator_2-way'!B28="","",'True_Odds_Calculator_2-way'!B28)</f>
        <v>3.45</v>
      </c>
      <c r="C27" s="4">
        <f t="shared" si="0"/>
        <v>4.173477171188833E-2</v>
      </c>
      <c r="D27" s="4">
        <f t="shared" si="2"/>
        <v>1.367966013266751</v>
      </c>
      <c r="E27" s="4">
        <f t="shared" si="3"/>
        <v>3.7176422928904191</v>
      </c>
      <c r="G27" s="4">
        <f t="shared" si="1"/>
        <v>1.0417347717118883</v>
      </c>
    </row>
    <row r="28" spans="1:7" x14ac:dyDescent="0.2">
      <c r="A28" s="4">
        <f>IF('True_Odds_Calculator_2-way'!A29="","",'True_Odds_Calculator_2-way'!A29)</f>
        <v>1.77</v>
      </c>
      <c r="B28" s="4">
        <f>IF('True_Odds_Calculator_2-way'!B29="","",'True_Odds_Calculator_2-way'!B29)</f>
        <v>2.14</v>
      </c>
      <c r="C28" s="4">
        <f t="shared" si="0"/>
        <v>3.2261471038597556E-2</v>
      </c>
      <c r="D28" s="4">
        <f t="shared" si="2"/>
        <v>1.822021261243927</v>
      </c>
      <c r="E28" s="4">
        <f t="shared" si="3"/>
        <v>2.216513546725964</v>
      </c>
      <c r="G28" s="4">
        <f t="shared" si="1"/>
        <v>1.0322614710385976</v>
      </c>
    </row>
    <row r="29" spans="1:7" x14ac:dyDescent="0.2">
      <c r="A29" s="4">
        <f>IF('True_Odds_Calculator_2-way'!A30="","",'True_Odds_Calculator_2-way'!A30)</f>
        <v>2.11</v>
      </c>
      <c r="B29" s="4">
        <f>IF('True_Odds_Calculator_2-way'!B30="","",'True_Odds_Calculator_2-way'!B30)</f>
        <v>1.78</v>
      </c>
      <c r="C29" s="4">
        <f t="shared" si="0"/>
        <v>3.5731402098088338E-2</v>
      </c>
      <c r="D29" s="4">
        <f t="shared" si="2"/>
        <v>2.1926557300484557</v>
      </c>
      <c r="E29" s="4">
        <f t="shared" si="3"/>
        <v>1.8384649273092173</v>
      </c>
      <c r="G29" s="4">
        <f t="shared" si="1"/>
        <v>1.0357314020980883</v>
      </c>
    </row>
    <row r="30" spans="1:7" x14ac:dyDescent="0.2">
      <c r="A30" s="4">
        <f>IF('True_Odds_Calculator_2-way'!A31="","",'True_Odds_Calculator_2-way'!A31)</f>
        <v>1.67</v>
      </c>
      <c r="B30" s="4">
        <f>IF('True_Odds_Calculator_2-way'!B31="","",'True_Odds_Calculator_2-way'!B31)</f>
        <v>2.2999999999999998</v>
      </c>
      <c r="C30" s="4">
        <f t="shared" si="0"/>
        <v>3.3585003905233002E-2</v>
      </c>
      <c r="D30" s="4">
        <f t="shared" si="2"/>
        <v>1.7181838514873629</v>
      </c>
      <c r="E30" s="4">
        <f t="shared" si="3"/>
        <v>2.3924011211460603</v>
      </c>
      <c r="G30" s="4">
        <f t="shared" si="1"/>
        <v>1.033585003905233</v>
      </c>
    </row>
    <row r="31" spans="1:7" x14ac:dyDescent="0.2">
      <c r="A31" s="4">
        <f>IF('True_Odds_Calculator_2-way'!A32="","",'True_Odds_Calculator_2-way'!A32)</f>
        <v>1.57</v>
      </c>
      <c r="B31" s="4">
        <f>IF('True_Odds_Calculator_2-way'!B32="","",'True_Odds_Calculator_2-way'!B32)</f>
        <v>2.5099999999999998</v>
      </c>
      <c r="C31" s="4">
        <f t="shared" si="0"/>
        <v>3.5349049661227649E-2</v>
      </c>
      <c r="D31" s="4">
        <f t="shared" si="2"/>
        <v>1.6148093511176675</v>
      </c>
      <c r="E31" s="4">
        <f t="shared" si="3"/>
        <v>2.6265204785550034</v>
      </c>
      <c r="G31" s="4">
        <f t="shared" si="1"/>
        <v>1.0353490496612276</v>
      </c>
    </row>
    <row r="32" spans="1:7" x14ac:dyDescent="0.2">
      <c r="A32" s="4">
        <f>IF('True_Odds_Calculator_2-way'!A33="","",'True_Odds_Calculator_2-way'!A33)</f>
        <v>1.93</v>
      </c>
      <c r="B32" s="4">
        <f>IF('True_Odds_Calculator_2-way'!B33="","",'True_Odds_Calculator_2-way'!B33)</f>
        <v>1.97</v>
      </c>
      <c r="C32" s="4">
        <f t="shared" si="0"/>
        <v>2.5748928223876311E-2</v>
      </c>
      <c r="D32" s="4">
        <f t="shared" si="2"/>
        <v>1.9791780536685666</v>
      </c>
      <c r="E32" s="4">
        <f t="shared" si="3"/>
        <v>2.0212647191728026</v>
      </c>
      <c r="G32" s="4">
        <f t="shared" si="1"/>
        <v>1.0257489282238763</v>
      </c>
    </row>
    <row r="33" spans="1:7" x14ac:dyDescent="0.2">
      <c r="A33" s="4">
        <f>IF('True_Odds_Calculator_2-way'!A34="","",'True_Odds_Calculator_2-way'!A34)</f>
        <v>2.35</v>
      </c>
      <c r="B33" s="4">
        <f>IF('True_Odds_Calculator_2-way'!B34="","",'True_Odds_Calculator_2-way'!B34)</f>
        <v>1.65</v>
      </c>
      <c r="C33" s="4">
        <f t="shared" si="0"/>
        <v>3.1592520954223158E-2</v>
      </c>
      <c r="D33" s="4">
        <f t="shared" si="2"/>
        <v>2.4405979543666407</v>
      </c>
      <c r="E33" s="4">
        <f t="shared" si="3"/>
        <v>1.6941561987984708</v>
      </c>
      <c r="G33" s="4">
        <f t="shared" si="1"/>
        <v>1.0315925209542232</v>
      </c>
    </row>
    <row r="34" spans="1:7" x14ac:dyDescent="0.2">
      <c r="A34" s="4">
        <f>IF('True_Odds_Calculator_2-way'!A35="","",'True_Odds_Calculator_2-way'!A35)</f>
        <v>2.0499999999999998</v>
      </c>
      <c r="B34" s="4">
        <f>IF('True_Odds_Calculator_2-way'!B35="","",'True_Odds_Calculator_2-way'!B35)</f>
        <v>1.85</v>
      </c>
      <c r="C34" s="4">
        <f t="shared" si="0"/>
        <v>2.8345418589321048E-2</v>
      </c>
      <c r="D34" s="4">
        <f t="shared" si="2"/>
        <v>2.1113430758524703</v>
      </c>
      <c r="E34" s="4">
        <f t="shared" si="3"/>
        <v>1.8998121477770822</v>
      </c>
      <c r="G34" s="4">
        <f t="shared" si="1"/>
        <v>1.028345418589321</v>
      </c>
    </row>
    <row r="35" spans="1:7" x14ac:dyDescent="0.2">
      <c r="A35" s="4">
        <f>IF('True_Odds_Calculator_2-way'!A36="","",'True_Odds_Calculator_2-way'!A36)</f>
        <v>2.02</v>
      </c>
      <c r="B35" s="4">
        <f>IF('True_Odds_Calculator_2-way'!B36="","",'True_Odds_Calculator_2-way'!B36)</f>
        <v>1.87</v>
      </c>
      <c r="C35" s="4">
        <f t="shared" si="0"/>
        <v>2.9808863239265015E-2</v>
      </c>
      <c r="D35" s="4">
        <f t="shared" si="2"/>
        <v>2.082703865027292</v>
      </c>
      <c r="E35" s="4">
        <f t="shared" si="3"/>
        <v>1.9236135865967305</v>
      </c>
      <c r="G35" s="4">
        <f t="shared" si="1"/>
        <v>1.029808863239265</v>
      </c>
    </row>
    <row r="36" spans="1:7" x14ac:dyDescent="0.2">
      <c r="A36" s="4">
        <f>IF('True_Odds_Calculator_2-way'!A37="","",'True_Odds_Calculator_2-way'!A37)</f>
        <v>2.0499999999999998</v>
      </c>
      <c r="B36" s="4">
        <f>IF('True_Odds_Calculator_2-way'!B37="","",'True_Odds_Calculator_2-way'!B37)</f>
        <v>1.85</v>
      </c>
      <c r="C36" s="4">
        <f t="shared" si="0"/>
        <v>2.8345418589321048E-2</v>
      </c>
      <c r="D36" s="4">
        <f t="shared" si="2"/>
        <v>2.1113430758524703</v>
      </c>
      <c r="E36" s="4">
        <f t="shared" si="3"/>
        <v>1.8998121477770822</v>
      </c>
      <c r="G36" s="4">
        <f t="shared" si="1"/>
        <v>1.028345418589321</v>
      </c>
    </row>
    <row r="37" spans="1:7" x14ac:dyDescent="0.2">
      <c r="A37" s="4">
        <f>IF('True_Odds_Calculator_2-way'!A38="","",'True_Odds_Calculator_2-way'!A38)</f>
        <v>2.25</v>
      </c>
      <c r="B37" s="4">
        <f>IF('True_Odds_Calculator_2-way'!B38="","",'True_Odds_Calculator_2-way'!B38)</f>
        <v>1.69</v>
      </c>
      <c r="C37" s="4">
        <f t="shared" si="0"/>
        <v>3.6160420775805502E-2</v>
      </c>
      <c r="D37" s="4">
        <f t="shared" si="2"/>
        <v>2.3454124903623752</v>
      </c>
      <c r="E37" s="4">
        <f t="shared" si="3"/>
        <v>1.7432664756446994</v>
      </c>
      <c r="G37" s="4">
        <f t="shared" si="1"/>
        <v>1.0361604207758055</v>
      </c>
    </row>
    <row r="38" spans="1:7" x14ac:dyDescent="0.2">
      <c r="A38" s="4">
        <f>IF('True_Odds_Calculator_2-way'!A39="","",'True_Odds_Calculator_2-way'!A39)</f>
        <v>2.14</v>
      </c>
      <c r="B38" s="4">
        <f>IF('True_Odds_Calculator_2-way'!B39="","",'True_Odds_Calculator_2-way'!B39)</f>
        <v>1.76</v>
      </c>
      <c r="C38" s="4">
        <f t="shared" si="0"/>
        <v>3.5471537807986397E-2</v>
      </c>
      <c r="D38" s="4">
        <f t="shared" si="2"/>
        <v>2.2244271202456889</v>
      </c>
      <c r="E38" s="4">
        <f t="shared" si="3"/>
        <v>1.8167084699980707</v>
      </c>
      <c r="G38" s="4">
        <f t="shared" si="1"/>
        <v>1.0354715378079864</v>
      </c>
    </row>
    <row r="39" spans="1:7" x14ac:dyDescent="0.2">
      <c r="A39" s="4">
        <f>IF('True_Odds_Calculator_2-way'!A40="","",'True_Odds_Calculator_2-way'!A40)</f>
        <v>2.42</v>
      </c>
      <c r="B39" s="4">
        <f>IF('True_Odds_Calculator_2-way'!B40="","",'True_Odds_Calculator_2-way'!B40)</f>
        <v>1.61</v>
      </c>
      <c r="C39" s="4">
        <f t="shared" si="0"/>
        <v>3.4341152918228035E-2</v>
      </c>
      <c r="D39" s="4">
        <f t="shared" si="2"/>
        <v>2.5249173741170372</v>
      </c>
      <c r="E39" s="4">
        <f t="shared" si="3"/>
        <v>1.655773235306617</v>
      </c>
      <c r="G39" s="4">
        <f t="shared" si="1"/>
        <v>1.034341152918228</v>
      </c>
    </row>
    <row r="40" spans="1:7" x14ac:dyDescent="0.2">
      <c r="A40" s="4">
        <f>IF('True_Odds_Calculator_2-way'!A41="","",'True_Odds_Calculator_2-way'!A41)</f>
        <v>2.04</v>
      </c>
      <c r="B40" s="4">
        <f>IF('True_Odds_Calculator_2-way'!B41="","",'True_Odds_Calculator_2-way'!B41)</f>
        <v>1.86</v>
      </c>
      <c r="C40" s="4">
        <f t="shared" si="0"/>
        <v>2.7830487033523088E-2</v>
      </c>
      <c r="D40" s="4">
        <f t="shared" si="2"/>
        <v>2.0996015936254984</v>
      </c>
      <c r="E40" s="4">
        <f t="shared" si="3"/>
        <v>1.9094202898550725</v>
      </c>
      <c r="G40" s="4">
        <f t="shared" si="1"/>
        <v>1.0278304870335231</v>
      </c>
    </row>
    <row r="41" spans="1:7" x14ac:dyDescent="0.2">
      <c r="A41" s="4">
        <f>IF('True_Odds_Calculator_2-way'!A42="","",'True_Odds_Calculator_2-way'!A42)</f>
        <v>2.13</v>
      </c>
      <c r="B41" s="4">
        <f>IF('True_Odds_Calculator_2-way'!B42="","",'True_Odds_Calculator_2-way'!B42)</f>
        <v>1.74</v>
      </c>
      <c r="C41" s="4">
        <f t="shared" si="0"/>
        <v>4.4196211753278369E-2</v>
      </c>
      <c r="D41" s="4">
        <f t="shared" si="2"/>
        <v>2.2352089741270129</v>
      </c>
      <c r="E41" s="4">
        <f t="shared" si="3"/>
        <v>1.8095796103705875</v>
      </c>
      <c r="G41" s="4">
        <f t="shared" si="1"/>
        <v>1.0441962117532784</v>
      </c>
    </row>
    <row r="42" spans="1:7" x14ac:dyDescent="0.2">
      <c r="A42" s="4">
        <f>IF('True_Odds_Calculator_2-way'!A43="","",'True_Odds_Calculator_2-way'!A43)</f>
        <v>2.12</v>
      </c>
      <c r="B42" s="4">
        <f>IF('True_Odds_Calculator_2-way'!B43="","",'True_Odds_Calculator_2-way'!B43)</f>
        <v>1.74</v>
      </c>
      <c r="C42" s="4">
        <f t="shared" si="0"/>
        <v>4.6410756885707949E-2</v>
      </c>
      <c r="D42" s="4">
        <f t="shared" si="2"/>
        <v>2.2296905222437133</v>
      </c>
      <c r="E42" s="4">
        <f t="shared" si="3"/>
        <v>1.8132127408572549</v>
      </c>
      <c r="G42" s="4">
        <f t="shared" si="1"/>
        <v>1.0464107568857079</v>
      </c>
    </row>
    <row r="43" spans="1:7" x14ac:dyDescent="0.2">
      <c r="A43" s="4">
        <f>IF('True_Odds_Calculator_2-way'!A44="","",'True_Odds_Calculator_2-way'!A44)</f>
        <v>2.08</v>
      </c>
      <c r="B43" s="4">
        <f>IF('True_Odds_Calculator_2-way'!B44="","",'True_Odds_Calculator_2-way'!B44)</f>
        <v>1.76</v>
      </c>
      <c r="C43" s="4">
        <f t="shared" si="0"/>
        <v>4.8951048951048959E-2</v>
      </c>
      <c r="D43" s="4">
        <f t="shared" si="2"/>
        <v>2.1915708812260539</v>
      </c>
      <c r="E43" s="4">
        <f t="shared" si="3"/>
        <v>1.8392282958199357</v>
      </c>
      <c r="G43" s="4">
        <f t="shared" si="1"/>
        <v>1.048951048951049</v>
      </c>
    </row>
    <row r="44" spans="1:7" x14ac:dyDescent="0.2">
      <c r="A44" s="4">
        <f>IF('True_Odds_Calculator_2-way'!A45="","",'True_Odds_Calculator_2-way'!A45)</f>
        <v>1.85</v>
      </c>
      <c r="B44" s="4">
        <f>IF('True_Odds_Calculator_2-way'!B45="","",'True_Odds_Calculator_2-way'!B45)</f>
        <v>1.99</v>
      </c>
      <c r="C44" s="4">
        <f t="shared" si="0"/>
        <v>4.3053103354610656E-2</v>
      </c>
      <c r="D44" s="4">
        <f t="shared" si="2"/>
        <v>1.9267303414889438</v>
      </c>
      <c r="E44" s="4">
        <f t="shared" si="3"/>
        <v>2.0790625441197226</v>
      </c>
      <c r="G44" s="4">
        <f t="shared" si="1"/>
        <v>1.0430531033546107</v>
      </c>
    </row>
    <row r="45" spans="1:7" x14ac:dyDescent="0.2">
      <c r="A45" s="4">
        <f>IF('True_Odds_Calculator_2-way'!A46="","",'True_Odds_Calculator_2-way'!A46)</f>
        <v>1.96</v>
      </c>
      <c r="B45" s="4">
        <f>IF('True_Odds_Calculator_2-way'!B46="","",'True_Odds_Calculator_2-way'!B46)</f>
        <v>1.88</v>
      </c>
      <c r="C45" s="4">
        <f t="shared" si="0"/>
        <v>4.2118975249674229E-2</v>
      </c>
      <c r="D45" s="4">
        <f t="shared" si="2"/>
        <v>2.044385264092321</v>
      </c>
      <c r="E45" s="4">
        <f t="shared" si="3"/>
        <v>1.9575010624734379</v>
      </c>
      <c r="G45" s="4">
        <f t="shared" si="1"/>
        <v>1.0421189752496742</v>
      </c>
    </row>
    <row r="46" spans="1:7" x14ac:dyDescent="0.2">
      <c r="A46" s="4">
        <f>IF('True_Odds_Calculator_2-way'!A47="","",'True_Odds_Calculator_2-way'!A47)</f>
        <v>1.96</v>
      </c>
      <c r="B46" s="4">
        <f>IF('True_Odds_Calculator_2-way'!B47="","",'True_Odds_Calculator_2-way'!B47)</f>
        <v>1.88</v>
      </c>
      <c r="C46" s="4">
        <f t="shared" si="0"/>
        <v>4.2118975249674229E-2</v>
      </c>
      <c r="D46" s="4">
        <f t="shared" si="2"/>
        <v>2.044385264092321</v>
      </c>
      <c r="E46" s="4">
        <f t="shared" si="3"/>
        <v>1.9575010624734379</v>
      </c>
      <c r="G46" s="4">
        <f t="shared" si="1"/>
        <v>1.0421189752496742</v>
      </c>
    </row>
    <row r="47" spans="1:7" x14ac:dyDescent="0.2">
      <c r="A47" s="4">
        <f>IF('True_Odds_Calculator_2-way'!A48="","",'True_Odds_Calculator_2-way'!A48)</f>
        <v>2.0699999999999998</v>
      </c>
      <c r="B47" s="4">
        <f>IF('True_Odds_Calculator_2-way'!B48="","",'True_Odds_Calculator_2-way'!B48)</f>
        <v>1.77</v>
      </c>
      <c r="C47" s="4">
        <f t="shared" si="0"/>
        <v>4.8063538852042953E-2</v>
      </c>
      <c r="D47" s="4">
        <f t="shared" si="2"/>
        <v>2.1783643984660661</v>
      </c>
      <c r="E47" s="4">
        <f t="shared" si="3"/>
        <v>1.848633921138273</v>
      </c>
      <c r="G47" s="4">
        <f t="shared" si="1"/>
        <v>1.048063538852043</v>
      </c>
    </row>
    <row r="48" spans="1:7" x14ac:dyDescent="0.2">
      <c r="A48" s="4">
        <f>IF('True_Odds_Calculator_2-way'!A49="","",'True_Odds_Calculator_2-way'!A49)</f>
        <v>1.95</v>
      </c>
      <c r="B48" s="4">
        <f>IF('True_Odds_Calculator_2-way'!B49="","",'True_Odds_Calculator_2-way'!B49)</f>
        <v>1.88</v>
      </c>
      <c r="C48" s="4">
        <f t="shared" si="0"/>
        <v>4.4735406437534042E-2</v>
      </c>
      <c r="D48" s="4">
        <f t="shared" si="2"/>
        <v>2.0389321468298109</v>
      </c>
      <c r="E48" s="4">
        <f t="shared" si="3"/>
        <v>1.9625267665952888</v>
      </c>
      <c r="G48" s="4">
        <f t="shared" si="1"/>
        <v>1.044735406437534</v>
      </c>
    </row>
    <row r="49" spans="1:7" x14ac:dyDescent="0.2">
      <c r="A49" s="4">
        <f>IF('True_Odds_Calculator_2-way'!A50="","",'True_Odds_Calculator_2-way'!A50)</f>
        <v>1.88</v>
      </c>
      <c r="B49" s="4">
        <f>IF('True_Odds_Calculator_2-way'!B50="","",'True_Odds_Calculator_2-way'!B50)</f>
        <v>1.96</v>
      </c>
      <c r="C49" s="4">
        <f t="shared" si="0"/>
        <v>4.2118975249674229E-2</v>
      </c>
      <c r="D49" s="4">
        <f t="shared" si="2"/>
        <v>1.9575010624734379</v>
      </c>
      <c r="E49" s="4">
        <f t="shared" si="3"/>
        <v>2.044385264092321</v>
      </c>
      <c r="G49" s="4">
        <f t="shared" si="1"/>
        <v>1.0421189752496742</v>
      </c>
    </row>
    <row r="50" spans="1:7" x14ac:dyDescent="0.2">
      <c r="A50" s="4">
        <f>IF('True_Odds_Calculator_2-way'!A51="","",'True_Odds_Calculator_2-way'!A51)</f>
        <v>2.02</v>
      </c>
      <c r="B50" s="4">
        <f>IF('True_Odds_Calculator_2-way'!B51="","",'True_Odds_Calculator_2-way'!B51)</f>
        <v>1.83</v>
      </c>
      <c r="C50" s="4">
        <f t="shared" si="0"/>
        <v>4.1497592382188975E-2</v>
      </c>
      <c r="D50" s="4">
        <f t="shared" si="2"/>
        <v>2.1083670792220381</v>
      </c>
      <c r="E50" s="4">
        <f t="shared" si="3"/>
        <v>1.9022281685792208</v>
      </c>
      <c r="G50" s="4">
        <f t="shared" si="1"/>
        <v>1.041497592382189</v>
      </c>
    </row>
    <row r="51" spans="1:7" x14ac:dyDescent="0.2">
      <c r="A51" s="4">
        <f>IF('True_Odds_Calculator_2-way'!A52="","",'True_Odds_Calculator_2-way'!A52)</f>
        <v>2.1</v>
      </c>
      <c r="B51" s="4">
        <f>IF('True_Odds_Calculator_2-way'!B52="","",'True_Odds_Calculator_2-way'!B52)</f>
        <v>1.75</v>
      </c>
      <c r="C51" s="4">
        <f t="shared" si="0"/>
        <v>4.761904761904745E-2</v>
      </c>
      <c r="D51" s="4">
        <f t="shared" si="2"/>
        <v>2.2105263157894735</v>
      </c>
      <c r="E51" s="4">
        <f t="shared" si="3"/>
        <v>1.8260869565217388</v>
      </c>
      <c r="G51" s="4">
        <f t="shared" si="1"/>
        <v>1.0476190476190474</v>
      </c>
    </row>
    <row r="52" spans="1:7" x14ac:dyDescent="0.2">
      <c r="A52" s="4">
        <f>IF('True_Odds_Calculator_2-way'!A53="","",'True_Odds_Calculator_2-way'!A53)</f>
        <v>1.91</v>
      </c>
      <c r="B52" s="4">
        <f>IF('True_Odds_Calculator_2-way'!B53="","",'True_Odds_Calculator_2-way'!B53)</f>
        <v>1.93</v>
      </c>
      <c r="C52" s="4">
        <f t="shared" si="0"/>
        <v>4.1694924449990456E-2</v>
      </c>
      <c r="D52" s="4">
        <f t="shared" si="2"/>
        <v>1.9892075654965866</v>
      </c>
      <c r="E52" s="4">
        <f t="shared" si="3"/>
        <v>2.0109101819272834</v>
      </c>
      <c r="G52" s="4">
        <f t="shared" si="1"/>
        <v>1.0416949244499905</v>
      </c>
    </row>
    <row r="53" spans="1:7" x14ac:dyDescent="0.2">
      <c r="A53" s="4">
        <f>IF('True_Odds_Calculator_2-way'!A54="","",'True_Odds_Calculator_2-way'!A54)</f>
        <v>2.2999999999999998</v>
      </c>
      <c r="B53" s="4">
        <f>IF('True_Odds_Calculator_2-way'!B54="","",'True_Odds_Calculator_2-way'!B54)</f>
        <v>1.63</v>
      </c>
      <c r="C53" s="4">
        <f t="shared" si="0"/>
        <v>4.8279541210989763E-2</v>
      </c>
      <c r="D53" s="4">
        <f t="shared" si="2"/>
        <v>2.4352062357908415</v>
      </c>
      <c r="E53" s="4">
        <f t="shared" si="3"/>
        <v>1.6967639737497173</v>
      </c>
      <c r="G53" s="4">
        <f t="shared" si="1"/>
        <v>1.0482795412109898</v>
      </c>
    </row>
    <row r="54" spans="1:7" x14ac:dyDescent="0.2">
      <c r="A54" s="4">
        <f>IF('True_Odds_Calculator_2-way'!A55="","",'True_Odds_Calculator_2-way'!A55)</f>
        <v>2.33</v>
      </c>
      <c r="B54" s="4">
        <f>IF('True_Odds_Calculator_2-way'!B55="","",'True_Odds_Calculator_2-way'!B55)</f>
        <v>1.62</v>
      </c>
      <c r="C54" s="4">
        <f t="shared" si="0"/>
        <v>4.6468499973506994E-2</v>
      </c>
      <c r="D54" s="4">
        <f t="shared" si="2"/>
        <v>2.4633557397376489</v>
      </c>
      <c r="E54" s="4">
        <f t="shared" si="3"/>
        <v>1.6833608348570663</v>
      </c>
      <c r="G54" s="4">
        <f t="shared" si="1"/>
        <v>1.046468499973507</v>
      </c>
    </row>
    <row r="55" spans="1:7" x14ac:dyDescent="0.2">
      <c r="A55" s="4">
        <f>IF('True_Odds_Calculator_2-way'!A56="","",'True_Odds_Calculator_2-way'!A56)</f>
        <v>1.94</v>
      </c>
      <c r="B55" s="4">
        <f>IF('True_Odds_Calculator_2-way'!B56="","",'True_Odds_Calculator_2-way'!B56)</f>
        <v>1.89</v>
      </c>
      <c r="C55" s="4">
        <f t="shared" si="0"/>
        <v>4.4564446626302434E-2</v>
      </c>
      <c r="D55" s="4">
        <f t="shared" si="2"/>
        <v>2.0276502792678208</v>
      </c>
      <c r="E55" s="4">
        <f t="shared" si="3"/>
        <v>1.9730936877791532</v>
      </c>
      <c r="G55" s="4">
        <f t="shared" si="1"/>
        <v>1.0445644466263024</v>
      </c>
    </row>
    <row r="56" spans="1:7" x14ac:dyDescent="0.2">
      <c r="A56" s="4">
        <f>IF('True_Odds_Calculator_2-way'!A57="","",'True_Odds_Calculator_2-way'!A57)</f>
        <v>2.2799999999999998</v>
      </c>
      <c r="B56" s="4">
        <f>IF('True_Odds_Calculator_2-way'!B57="","",'True_Odds_Calculator_2-way'!B57)</f>
        <v>1.64</v>
      </c>
      <c r="C56" s="4">
        <f t="shared" si="0"/>
        <v>4.8352588789045914E-2</v>
      </c>
      <c r="D56" s="4">
        <f t="shared" si="2"/>
        <v>2.4130098089829635</v>
      </c>
      <c r="E56" s="4">
        <f t="shared" si="3"/>
        <v>1.7077091706247716</v>
      </c>
      <c r="G56" s="4">
        <f t="shared" si="1"/>
        <v>1.0483525887890459</v>
      </c>
    </row>
    <row r="57" spans="1:7" x14ac:dyDescent="0.2">
      <c r="A57" s="4">
        <f>IF('True_Odds_Calculator_2-way'!A58="","",'True_Odds_Calculator_2-way'!A58)</f>
        <v>2.19</v>
      </c>
      <c r="B57" s="4">
        <f>IF('True_Odds_Calculator_2-way'!B58="","",'True_Odds_Calculator_2-way'!B58)</f>
        <v>1.69</v>
      </c>
      <c r="C57" s="4">
        <f t="shared" si="0"/>
        <v>4.8336980897571102E-2</v>
      </c>
      <c r="D57" s="4">
        <f t="shared" si="2"/>
        <v>2.3123926150385805</v>
      </c>
      <c r="E57" s="4">
        <f t="shared" si="3"/>
        <v>1.7619671038537528</v>
      </c>
      <c r="G57" s="4">
        <f t="shared" si="1"/>
        <v>1.0483369808975711</v>
      </c>
    </row>
    <row r="58" spans="1:7" x14ac:dyDescent="0.2">
      <c r="A58" s="4">
        <f>IF('True_Odds_Calculator_2-way'!A59="","",'True_Odds_Calculator_2-way'!A59)</f>
        <v>2.06</v>
      </c>
      <c r="B58" s="4">
        <f>IF('True_Odds_Calculator_2-way'!B59="","",'True_Odds_Calculator_2-way'!B59)</f>
        <v>1.78</v>
      </c>
      <c r="C58" s="4">
        <f t="shared" si="0"/>
        <v>4.7234646012872306E-2</v>
      </c>
      <c r="D58" s="4">
        <f t="shared" si="2"/>
        <v>2.165347820951931</v>
      </c>
      <c r="E58" s="4">
        <f t="shared" si="3"/>
        <v>1.8581129015911626</v>
      </c>
      <c r="G58" s="4">
        <f t="shared" si="1"/>
        <v>1.0472346460128723</v>
      </c>
    </row>
    <row r="59" spans="1:7" x14ac:dyDescent="0.2">
      <c r="A59" s="4">
        <f>IF('True_Odds_Calculator_2-way'!A60="","",'True_Odds_Calculator_2-way'!A60)</f>
        <v>2.23</v>
      </c>
      <c r="B59" s="4">
        <f>IF('True_Odds_Calculator_2-way'!B60="","",'True_Odds_Calculator_2-way'!B60)</f>
        <v>1.67</v>
      </c>
      <c r="C59" s="4">
        <f t="shared" si="0"/>
        <v>4.7232888483123459E-2</v>
      </c>
      <c r="D59" s="4">
        <f t="shared" si="2"/>
        <v>2.3539711134287793</v>
      </c>
      <c r="E59" s="4">
        <f t="shared" si="3"/>
        <v>1.7385681940197473</v>
      </c>
      <c r="G59" s="4">
        <f t="shared" si="1"/>
        <v>1.0472328884831235</v>
      </c>
    </row>
    <row r="60" spans="1:7" x14ac:dyDescent="0.2">
      <c r="A60" s="4">
        <f>IF('True_Odds_Calculator_2-way'!A61="","",'True_Odds_Calculator_2-way'!A61)</f>
        <v>2</v>
      </c>
      <c r="B60" s="4">
        <f>IF('True_Odds_Calculator_2-way'!B61="","",'True_Odds_Calculator_2-way'!B61)</f>
        <v>1.84</v>
      </c>
      <c r="C60" s="4">
        <f t="shared" si="0"/>
        <v>4.3478260869565188E-2</v>
      </c>
      <c r="D60" s="4">
        <f t="shared" si="2"/>
        <v>2.0909090909090908</v>
      </c>
      <c r="E60" s="4">
        <f t="shared" si="3"/>
        <v>1.9166666666666665</v>
      </c>
      <c r="G60" s="4">
        <f t="shared" si="1"/>
        <v>1.0434782608695652</v>
      </c>
    </row>
    <row r="61" spans="1:7" x14ac:dyDescent="0.2">
      <c r="A61" s="4">
        <f>IF('True_Odds_Calculator_2-way'!A62="","",'True_Odds_Calculator_2-way'!A62)</f>
        <v>2.09</v>
      </c>
      <c r="B61" s="4">
        <f>IF('True_Odds_Calculator_2-way'!B62="","",'True_Odds_Calculator_2-way'!B62)</f>
        <v>1.76</v>
      </c>
      <c r="C61" s="4">
        <f t="shared" si="0"/>
        <v>4.6650717703349276E-2</v>
      </c>
      <c r="D61" s="4">
        <f t="shared" si="2"/>
        <v>2.1971090670170828</v>
      </c>
      <c r="E61" s="4">
        <f t="shared" si="3"/>
        <v>1.8353457738748626</v>
      </c>
      <c r="G61" s="4">
        <f t="shared" si="1"/>
        <v>1.0466507177033493</v>
      </c>
    </row>
    <row r="62" spans="1:7" x14ac:dyDescent="0.2">
      <c r="A62" s="4">
        <f>IF('True_Odds_Calculator_2-way'!A63="","",'True_Odds_Calculator_2-way'!A63)</f>
        <v>2.3199999999999998</v>
      </c>
      <c r="B62" s="4">
        <f>IF('True_Odds_Calculator_2-way'!B63="","",'True_Odds_Calculator_2-way'!B63)</f>
        <v>1.63</v>
      </c>
      <c r="C62" s="4">
        <f t="shared" si="0"/>
        <v>4.4531415273958208E-2</v>
      </c>
      <c r="D62" s="4">
        <f t="shared" si="2"/>
        <v>2.4463708112304308</v>
      </c>
      <c r="E62" s="4">
        <f t="shared" si="3"/>
        <v>1.6913856337776187</v>
      </c>
      <c r="G62" s="4">
        <f t="shared" si="1"/>
        <v>1.0445314152739582</v>
      </c>
    </row>
    <row r="63" spans="1:7" x14ac:dyDescent="0.2">
      <c r="A63" s="4">
        <f>IF('True_Odds_Calculator_2-way'!A64="","",'True_Odds_Calculator_2-way'!A64)</f>
        <v>1.76</v>
      </c>
      <c r="B63" s="4">
        <f>IF('True_Odds_Calculator_2-way'!B64="","",'True_Odds_Calculator_2-way'!B64)</f>
        <v>2</v>
      </c>
      <c r="C63" s="4">
        <f t="shared" si="0"/>
        <v>6.8181818181818343E-2</v>
      </c>
      <c r="D63" s="4">
        <f t="shared" si="2"/>
        <v>1.8723404255319152</v>
      </c>
      <c r="E63" s="4">
        <f t="shared" si="3"/>
        <v>2.1463414634146347</v>
      </c>
      <c r="G63" s="4">
        <f t="shared" si="1"/>
        <v>1.0681818181818183</v>
      </c>
    </row>
    <row r="64" spans="1:7" x14ac:dyDescent="0.2">
      <c r="A64" s="4">
        <f>IF('True_Odds_Calculator_2-way'!A65="","",'True_Odds_Calculator_2-way'!A65)</f>
        <v>1.82</v>
      </c>
      <c r="B64" s="4">
        <f>IF('True_Odds_Calculator_2-way'!B65="","",'True_Odds_Calculator_2-way'!B65)</f>
        <v>1.99</v>
      </c>
      <c r="C64" s="4">
        <f t="shared" si="0"/>
        <v>5.1963112264619582E-2</v>
      </c>
      <c r="D64" s="4">
        <f t="shared" si="2"/>
        <v>1.9103328234611527</v>
      </c>
      <c r="E64" s="4">
        <f t="shared" si="3"/>
        <v>2.0984993336809774</v>
      </c>
      <c r="G64" s="4">
        <f t="shared" si="1"/>
        <v>1.0519631122646196</v>
      </c>
    </row>
    <row r="65" spans="1:7" x14ac:dyDescent="0.2">
      <c r="A65" s="4">
        <f>IF('True_Odds_Calculator_2-way'!A66="","",'True_Odds_Calculator_2-way'!A66)</f>
        <v>2.34</v>
      </c>
      <c r="B65" s="4">
        <f>IF('True_Odds_Calculator_2-way'!B66="","",'True_Odds_Calculator_2-way'!B66)</f>
        <v>1.59</v>
      </c>
      <c r="C65" s="4">
        <f t="shared" si="0"/>
        <v>5.6281244960490362E-2</v>
      </c>
      <c r="D65" s="4">
        <f t="shared" si="2"/>
        <v>2.5049484952534842</v>
      </c>
      <c r="E65" s="4">
        <f t="shared" si="3"/>
        <v>1.6644745671721919</v>
      </c>
      <c r="G65" s="4">
        <f t="shared" si="1"/>
        <v>1.0562812449604904</v>
      </c>
    </row>
    <row r="66" spans="1:7" x14ac:dyDescent="0.2">
      <c r="A66" s="4">
        <f>IF('True_Odds_Calculator_2-way'!A67="","",'True_Odds_Calculator_2-way'!A67)</f>
        <v>1.89</v>
      </c>
      <c r="B66" s="4">
        <f>IF('True_Odds_Calculator_2-way'!B67="","",'True_Odds_Calculator_2-way'!B67)</f>
        <v>1.91</v>
      </c>
      <c r="C66" s="4">
        <f t="shared" ref="C66:C129" si="4">IF(A66="","",((1/A66)+(1/B66))-1)</f>
        <v>5.2660738524612949E-2</v>
      </c>
      <c r="D66" s="4">
        <f t="shared" si="2"/>
        <v>1.9889804126835451</v>
      </c>
      <c r="E66" s="4">
        <f t="shared" si="3"/>
        <v>2.0111423716538068</v>
      </c>
      <c r="G66" s="4">
        <f t="shared" ref="G66:G129" si="5">IF(A66="","",C66+1)</f>
        <v>1.0526607385246129</v>
      </c>
    </row>
    <row r="67" spans="1:7" x14ac:dyDescent="0.2">
      <c r="A67" s="4">
        <f>IF('True_Odds_Calculator_2-way'!A68="","",'True_Odds_Calculator_2-way'!A68)</f>
        <v>1.88</v>
      </c>
      <c r="B67" s="4">
        <f>IF('True_Odds_Calculator_2-way'!B68="","",'True_Odds_Calculator_2-way'!B68)</f>
        <v>1.92</v>
      </c>
      <c r="C67" s="4">
        <f t="shared" si="4"/>
        <v>5.2748226950354749E-2</v>
      </c>
      <c r="D67" s="4">
        <f t="shared" ref="D67:D130" si="6">IF(A67="","",(2*A67)/(2-($C67*A67)))</f>
        <v>1.9780797895659799</v>
      </c>
      <c r="E67" s="4">
        <f t="shared" ref="E67:E130" si="7">IF(B67="","",(2*B67)/(2-($C67*B67)))</f>
        <v>2.0224114746750339</v>
      </c>
      <c r="G67" s="4">
        <f t="shared" si="5"/>
        <v>1.0527482269503547</v>
      </c>
    </row>
    <row r="68" spans="1:7" x14ac:dyDescent="0.2">
      <c r="A68" s="4">
        <f>IF('True_Odds_Calculator_2-way'!A69="","",'True_Odds_Calculator_2-way'!A69)</f>
        <v>1.83</v>
      </c>
      <c r="B68" s="4">
        <f>IF('True_Odds_Calculator_2-way'!B69="","",'True_Odds_Calculator_2-way'!B69)</f>
        <v>1.99</v>
      </c>
      <c r="C68" s="4">
        <f t="shared" si="4"/>
        <v>4.8960650245764237E-2</v>
      </c>
      <c r="D68" s="4">
        <f t="shared" si="6"/>
        <v>1.9158271299681719</v>
      </c>
      <c r="E68" s="4">
        <f t="shared" si="7"/>
        <v>2.0919091248528017</v>
      </c>
      <c r="G68" s="4">
        <f t="shared" si="5"/>
        <v>1.0489606502457642</v>
      </c>
    </row>
    <row r="69" spans="1:7" x14ac:dyDescent="0.2">
      <c r="A69" s="4">
        <f>IF('True_Odds_Calculator_2-way'!A70="","",'True_Odds_Calculator_2-way'!A70)</f>
        <v>1.9</v>
      </c>
      <c r="B69" s="4">
        <f>IF('True_Odds_Calculator_2-way'!B70="","",'True_Odds_Calculator_2-way'!B70)</f>
        <v>1.9</v>
      </c>
      <c r="C69" s="4">
        <f t="shared" si="4"/>
        <v>5.2631578947368363E-2</v>
      </c>
      <c r="D69" s="4">
        <f t="shared" si="6"/>
        <v>1.9999999999999998</v>
      </c>
      <c r="E69" s="4">
        <f t="shared" si="7"/>
        <v>1.9999999999999998</v>
      </c>
      <c r="G69" s="4">
        <f t="shared" si="5"/>
        <v>1.0526315789473684</v>
      </c>
    </row>
    <row r="70" spans="1:7" x14ac:dyDescent="0.2">
      <c r="A70" s="4">
        <f>IF('True_Odds_Calculator_2-way'!A71="","",'True_Odds_Calculator_2-way'!A71)</f>
        <v>1.96</v>
      </c>
      <c r="B70" s="4">
        <f>IF('True_Odds_Calculator_2-way'!B71="","",'True_Odds_Calculator_2-way'!B71)</f>
        <v>1.85</v>
      </c>
      <c r="C70" s="4">
        <f t="shared" si="4"/>
        <v>5.0744622173193532E-2</v>
      </c>
      <c r="D70" s="4">
        <f t="shared" si="6"/>
        <v>2.0625711035267349</v>
      </c>
      <c r="E70" s="4">
        <f t="shared" si="7"/>
        <v>1.9411134903640255</v>
      </c>
      <c r="G70" s="4">
        <f t="shared" si="5"/>
        <v>1.0507446221731935</v>
      </c>
    </row>
    <row r="71" spans="1:7" x14ac:dyDescent="0.2">
      <c r="A71" s="4">
        <f>IF('True_Odds_Calculator_2-way'!A72="","",'True_Odds_Calculator_2-way'!A72)</f>
        <v>2.02</v>
      </c>
      <c r="B71" s="4">
        <f>IF('True_Odds_Calculator_2-way'!B72="","",'True_Odds_Calculator_2-way'!B72)</f>
        <v>1.8</v>
      </c>
      <c r="C71" s="4">
        <f t="shared" si="4"/>
        <v>5.0605060506050625E-2</v>
      </c>
      <c r="D71" s="4">
        <f t="shared" si="6"/>
        <v>2.1288056206088992</v>
      </c>
      <c r="E71" s="4">
        <f t="shared" si="7"/>
        <v>1.8858921161825728</v>
      </c>
      <c r="G71" s="4">
        <f t="shared" si="5"/>
        <v>1.0506050605060506</v>
      </c>
    </row>
    <row r="72" spans="1:7" x14ac:dyDescent="0.2">
      <c r="A72" s="4">
        <f>IF('True_Odds_Calculator_2-way'!A73="","",'True_Odds_Calculator_2-way'!A73)</f>
        <v>1.95</v>
      </c>
      <c r="B72" s="4">
        <f>IF('True_Odds_Calculator_2-way'!B73="","",'True_Odds_Calculator_2-way'!B73)</f>
        <v>1.85</v>
      </c>
      <c r="C72" s="4">
        <f t="shared" si="4"/>
        <v>5.3361053361053346E-2</v>
      </c>
      <c r="D72" s="4">
        <f t="shared" si="6"/>
        <v>2.0570206699928724</v>
      </c>
      <c r="E72" s="4">
        <f t="shared" si="7"/>
        <v>1.9460552933243427</v>
      </c>
      <c r="G72" s="4">
        <f t="shared" si="5"/>
        <v>1.0533610533610533</v>
      </c>
    </row>
    <row r="73" spans="1:7" x14ac:dyDescent="0.2">
      <c r="A73" s="4">
        <f>IF('True_Odds_Calculator_2-way'!A74="","",'True_Odds_Calculator_2-way'!A74)</f>
        <v>1.66</v>
      </c>
      <c r="B73" s="4">
        <f>IF('True_Odds_Calculator_2-way'!B74="","",'True_Odds_Calculator_2-way'!B74)</f>
        <v>2.21</v>
      </c>
      <c r="C73" s="4">
        <f t="shared" si="4"/>
        <v>5.4898326337022407E-2</v>
      </c>
      <c r="D73" s="4">
        <f t="shared" si="6"/>
        <v>1.7392499881477268</v>
      </c>
      <c r="E73" s="4">
        <f t="shared" si="7"/>
        <v>2.3527223754248703</v>
      </c>
      <c r="G73" s="4">
        <f t="shared" si="5"/>
        <v>1.0548983263370224</v>
      </c>
    </row>
    <row r="74" spans="1:7" x14ac:dyDescent="0.2">
      <c r="A74" s="4">
        <f>IF('True_Odds_Calculator_2-way'!A75="","",'True_Odds_Calculator_2-way'!A75)</f>
        <v>2.02</v>
      </c>
      <c r="B74" s="4">
        <f>IF('True_Odds_Calculator_2-way'!B75="","",'True_Odds_Calculator_2-way'!B75)</f>
        <v>1.89</v>
      </c>
      <c r="C74" s="4">
        <f t="shared" si="4"/>
        <v>2.4150034051024338E-2</v>
      </c>
      <c r="D74" s="4">
        <f t="shared" si="6"/>
        <v>2.0705027387602368</v>
      </c>
      <c r="E74" s="4">
        <f t="shared" si="7"/>
        <v>1.9341405339682862</v>
      </c>
      <c r="G74" s="4">
        <f t="shared" si="5"/>
        <v>1.0241500340510243</v>
      </c>
    </row>
    <row r="75" spans="1:7" x14ac:dyDescent="0.2">
      <c r="A75" s="4">
        <f>IF('True_Odds_Calculator_2-way'!A76="","",'True_Odds_Calculator_2-way'!A76)</f>
        <v>2.41</v>
      </c>
      <c r="B75" s="4">
        <f>IF('True_Odds_Calculator_2-way'!B76="","",'True_Odds_Calculator_2-way'!B76)</f>
        <v>1.63</v>
      </c>
      <c r="C75" s="4">
        <f t="shared" si="4"/>
        <v>2.8434691851436877E-2</v>
      </c>
      <c r="D75" s="4">
        <f t="shared" si="6"/>
        <v>2.4955055109106499</v>
      </c>
      <c r="E75" s="4">
        <f t="shared" si="7"/>
        <v>1.6686702206741284</v>
      </c>
      <c r="G75" s="4">
        <f t="shared" si="5"/>
        <v>1.0284346918514369</v>
      </c>
    </row>
    <row r="76" spans="1:7" x14ac:dyDescent="0.2">
      <c r="A76" s="4">
        <f>IF('True_Odds_Calculator_2-way'!A77="","",'True_Odds_Calculator_2-way'!A77)</f>
        <v>1.85</v>
      </c>
      <c r="B76" s="4">
        <f>IF('True_Odds_Calculator_2-way'!B77="","",'True_Odds_Calculator_2-way'!B77)</f>
        <v>1.99</v>
      </c>
      <c r="C76" s="4">
        <f t="shared" si="4"/>
        <v>4.3053103354610656E-2</v>
      </c>
      <c r="D76" s="4">
        <f t="shared" si="6"/>
        <v>1.9267303414889438</v>
      </c>
      <c r="E76" s="4">
        <f t="shared" si="7"/>
        <v>2.0790625441197226</v>
      </c>
      <c r="G76" s="4">
        <f t="shared" si="5"/>
        <v>1.0430531033546107</v>
      </c>
    </row>
    <row r="77" spans="1:7" x14ac:dyDescent="0.2">
      <c r="A77" s="4">
        <f>IF('True_Odds_Calculator_2-way'!A78="","",'True_Odds_Calculator_2-way'!A78)</f>
        <v>2.73</v>
      </c>
      <c r="B77" s="4">
        <f>IF('True_Odds_Calculator_2-way'!B78="","",'True_Odds_Calculator_2-way'!B78)</f>
        <v>1.47</v>
      </c>
      <c r="C77" s="4">
        <f t="shared" si="4"/>
        <v>4.6572475143903613E-2</v>
      </c>
      <c r="D77" s="4">
        <f t="shared" si="6"/>
        <v>2.9153318077803196</v>
      </c>
      <c r="E77" s="4">
        <f t="shared" si="7"/>
        <v>1.5221027479091993</v>
      </c>
      <c r="G77" s="4">
        <f t="shared" si="5"/>
        <v>1.0465724751439036</v>
      </c>
    </row>
    <row r="78" spans="1:7" x14ac:dyDescent="0.2">
      <c r="A78" s="4">
        <f>IF('True_Odds_Calculator_2-way'!A79="","",'True_Odds_Calculator_2-way'!A79)</f>
        <v>2.67</v>
      </c>
      <c r="B78" s="4">
        <f>IF('True_Odds_Calculator_2-way'!B79="","",'True_Odds_Calculator_2-way'!B79)</f>
        <v>1.49</v>
      </c>
      <c r="C78" s="4">
        <f t="shared" si="4"/>
        <v>4.5672774803307892E-2</v>
      </c>
      <c r="D78" s="4">
        <f t="shared" si="6"/>
        <v>2.8433691884358359</v>
      </c>
      <c r="E78" s="4">
        <f t="shared" si="7"/>
        <v>1.542484927204699</v>
      </c>
      <c r="G78" s="4">
        <f t="shared" si="5"/>
        <v>1.0456727748033079</v>
      </c>
    </row>
    <row r="79" spans="1:7" x14ac:dyDescent="0.2">
      <c r="A79" s="4">
        <f>IF('True_Odds_Calculator_2-way'!A80="","",'True_Odds_Calculator_2-way'!A80)</f>
        <v>2.29</v>
      </c>
      <c r="B79" s="4">
        <f>IF('True_Odds_Calculator_2-way'!B80="","",'True_Odds_Calculator_2-way'!B80)</f>
        <v>1.64</v>
      </c>
      <c r="C79" s="4">
        <f t="shared" si="4"/>
        <v>4.6437320268399196E-2</v>
      </c>
      <c r="D79" s="4">
        <f t="shared" si="6"/>
        <v>2.4185986604842866</v>
      </c>
      <c r="E79" s="4">
        <f t="shared" si="7"/>
        <v>1.7049210096241147</v>
      </c>
      <c r="G79" s="4">
        <f t="shared" si="5"/>
        <v>1.0464373202683992</v>
      </c>
    </row>
    <row r="80" spans="1:7" x14ac:dyDescent="0.2">
      <c r="A80" s="4">
        <f>IF('True_Odds_Calculator_2-way'!A81="","",'True_Odds_Calculator_2-way'!A81)</f>
        <v>2.67</v>
      </c>
      <c r="B80" s="4">
        <f>IF('True_Odds_Calculator_2-way'!B81="","",'True_Odds_Calculator_2-way'!B81)</f>
        <v>1.49</v>
      </c>
      <c r="C80" s="4">
        <f t="shared" si="4"/>
        <v>4.5672774803307892E-2</v>
      </c>
      <c r="D80" s="4">
        <f t="shared" si="6"/>
        <v>2.8433691884358359</v>
      </c>
      <c r="E80" s="4">
        <f t="shared" si="7"/>
        <v>1.542484927204699</v>
      </c>
      <c r="G80" s="4">
        <f t="shared" si="5"/>
        <v>1.0456727748033079</v>
      </c>
    </row>
    <row r="81" spans="1:7" x14ac:dyDescent="0.2">
      <c r="A81" s="4">
        <f>IF('True_Odds_Calculator_2-way'!A82="","",'True_Odds_Calculator_2-way'!A82)</f>
        <v>2.63</v>
      </c>
      <c r="B81" s="4">
        <f>IF('True_Odds_Calculator_2-way'!B82="","",'True_Odds_Calculator_2-way'!B82)</f>
        <v>1.5</v>
      </c>
      <c r="C81" s="4">
        <f t="shared" si="4"/>
        <v>4.6894803548795938E-2</v>
      </c>
      <c r="D81" s="4">
        <f t="shared" si="6"/>
        <v>2.802841918294849</v>
      </c>
      <c r="E81" s="4">
        <f t="shared" si="7"/>
        <v>1.554679802955665</v>
      </c>
      <c r="G81" s="4">
        <f t="shared" si="5"/>
        <v>1.0468948035487959</v>
      </c>
    </row>
    <row r="82" spans="1:7" x14ac:dyDescent="0.2">
      <c r="A82" s="4">
        <f>IF('True_Odds_Calculator_2-way'!A83="","",'True_Odds_Calculator_2-way'!A83)</f>
        <v>2.44</v>
      </c>
      <c r="B82" s="4">
        <f>IF('True_Odds_Calculator_2-way'!B83="","",'True_Odds_Calculator_2-way'!B83)</f>
        <v>1.57</v>
      </c>
      <c r="C82" s="4">
        <f t="shared" si="4"/>
        <v>4.6778740733006252E-2</v>
      </c>
      <c r="D82" s="4">
        <f t="shared" si="6"/>
        <v>2.5876790056741421</v>
      </c>
      <c r="E82" s="4">
        <f t="shared" si="7"/>
        <v>1.6298502382573181</v>
      </c>
      <c r="G82" s="4">
        <f t="shared" si="5"/>
        <v>1.0467787407330063</v>
      </c>
    </row>
    <row r="83" spans="1:7" x14ac:dyDescent="0.2">
      <c r="A83" s="4">
        <f>IF('True_Odds_Calculator_2-way'!A84="","",'True_Odds_Calculator_2-way'!A84)</f>
        <v>2.48</v>
      </c>
      <c r="B83" s="4">
        <f>IF('True_Odds_Calculator_2-way'!B84="","",'True_Odds_Calculator_2-way'!B84)</f>
        <v>1.55</v>
      </c>
      <c r="C83" s="4">
        <f t="shared" si="4"/>
        <v>4.8387096774193505E-2</v>
      </c>
      <c r="D83" s="4">
        <f t="shared" si="6"/>
        <v>2.6382978723404253</v>
      </c>
      <c r="E83" s="4">
        <f t="shared" si="7"/>
        <v>1.6103896103896105</v>
      </c>
      <c r="G83" s="4">
        <f t="shared" si="5"/>
        <v>1.0483870967741935</v>
      </c>
    </row>
    <row r="84" spans="1:7" x14ac:dyDescent="0.2">
      <c r="A84" s="4">
        <f>IF('True_Odds_Calculator_2-way'!A85="","",'True_Odds_Calculator_2-way'!A85)</f>
        <v>2.15</v>
      </c>
      <c r="B84" s="4">
        <f>IF('True_Odds_Calculator_2-way'!B85="","",'True_Odds_Calculator_2-way'!B85)</f>
        <v>1.71</v>
      </c>
      <c r="C84" s="4">
        <f t="shared" si="4"/>
        <v>4.9911600707194248E-2</v>
      </c>
      <c r="D84" s="4">
        <f t="shared" si="6"/>
        <v>2.2718986559555074</v>
      </c>
      <c r="E84" s="4">
        <f t="shared" si="7"/>
        <v>1.7862261630025504</v>
      </c>
      <c r="G84" s="4">
        <f t="shared" si="5"/>
        <v>1.0499116007071942</v>
      </c>
    </row>
    <row r="85" spans="1:7" x14ac:dyDescent="0.2">
      <c r="A85" s="4">
        <f>IF('True_Odds_Calculator_2-way'!A86="","",'True_Odds_Calculator_2-way'!A86)</f>
        <v>2.72</v>
      </c>
      <c r="B85" s="4">
        <f>IF('True_Odds_Calculator_2-way'!B86="","",'True_Odds_Calculator_2-way'!B86)</f>
        <v>1.47</v>
      </c>
      <c r="C85" s="4">
        <f t="shared" si="4"/>
        <v>4.791916766706672E-2</v>
      </c>
      <c r="D85" s="4">
        <f t="shared" si="6"/>
        <v>2.9096201426284378</v>
      </c>
      <c r="E85" s="4">
        <f t="shared" si="7"/>
        <v>1.523664354851002</v>
      </c>
      <c r="G85" s="4">
        <f t="shared" si="5"/>
        <v>1.0479191676670667</v>
      </c>
    </row>
    <row r="86" spans="1:7" x14ac:dyDescent="0.2">
      <c r="A86" s="4">
        <f>IF('True_Odds_Calculator_2-way'!A87="","",'True_Odds_Calculator_2-way'!A87)</f>
        <v>2.36</v>
      </c>
      <c r="B86" s="4">
        <f>IF('True_Odds_Calculator_2-way'!B87="","",'True_Odds_Calculator_2-way'!B87)</f>
        <v>1.58</v>
      </c>
      <c r="C86" s="4">
        <f t="shared" si="4"/>
        <v>5.6640205964385348E-2</v>
      </c>
      <c r="D86" s="4">
        <f t="shared" si="6"/>
        <v>2.529028757460662</v>
      </c>
      <c r="E86" s="4">
        <f t="shared" si="7"/>
        <v>1.6540099361249114</v>
      </c>
      <c r="G86" s="4">
        <f t="shared" si="5"/>
        <v>1.0566402059643853</v>
      </c>
    </row>
    <row r="87" spans="1:7" x14ac:dyDescent="0.2">
      <c r="A87" s="4">
        <f>IF('True_Odds_Calculator_2-way'!A88="","",'True_Odds_Calculator_2-way'!A88)</f>
        <v>2.29</v>
      </c>
      <c r="B87" s="4">
        <f>IF('True_Odds_Calculator_2-way'!B88="","",'True_Odds_Calculator_2-way'!B88)</f>
        <v>1.61</v>
      </c>
      <c r="C87" s="4">
        <f t="shared" si="4"/>
        <v>5.7799235129783799E-2</v>
      </c>
      <c r="D87" s="4">
        <f t="shared" si="6"/>
        <v>2.4522930592969501</v>
      </c>
      <c r="E87" s="4">
        <f t="shared" si="7"/>
        <v>1.6885662598181777</v>
      </c>
      <c r="G87" s="4">
        <f t="shared" si="5"/>
        <v>1.0577992351297838</v>
      </c>
    </row>
    <row r="88" spans="1:7" x14ac:dyDescent="0.2">
      <c r="A88" s="4">
        <f>IF('True_Odds_Calculator_2-way'!A89="","",'True_Odds_Calculator_2-way'!A89)</f>
        <v>2.21</v>
      </c>
      <c r="B88" s="4">
        <f>IF('True_Odds_Calculator_2-way'!B89="","",'True_Odds_Calculator_2-way'!B89)</f>
        <v>1.65</v>
      </c>
      <c r="C88" s="4">
        <f t="shared" si="4"/>
        <v>5.8549293843411565E-2</v>
      </c>
      <c r="D88" s="4">
        <f t="shared" si="6"/>
        <v>2.3628705653653008</v>
      </c>
      <c r="E88" s="4">
        <f t="shared" si="7"/>
        <v>1.7337453940330441</v>
      </c>
      <c r="G88" s="4">
        <f t="shared" si="5"/>
        <v>1.0585492938434116</v>
      </c>
    </row>
    <row r="89" spans="1:7" x14ac:dyDescent="0.2">
      <c r="A89" s="4">
        <f>IF('True_Odds_Calculator_2-way'!A90="","",'True_Odds_Calculator_2-way'!A90)</f>
        <v>2.58</v>
      </c>
      <c r="B89" s="4">
        <f>IF('True_Odds_Calculator_2-way'!B90="","",'True_Odds_Calculator_2-way'!B90)</f>
        <v>1.5</v>
      </c>
      <c r="C89" s="4">
        <f t="shared" si="4"/>
        <v>5.4263565891472743E-2</v>
      </c>
      <c r="D89" s="4">
        <f t="shared" si="6"/>
        <v>2.7741935483870965</v>
      </c>
      <c r="E89" s="4">
        <f t="shared" si="7"/>
        <v>1.5636363636363635</v>
      </c>
      <c r="G89" s="4">
        <f t="shared" si="5"/>
        <v>1.0542635658914727</v>
      </c>
    </row>
    <row r="90" spans="1:7" x14ac:dyDescent="0.2">
      <c r="A90" s="4">
        <f>IF('True_Odds_Calculator_2-way'!A91="","",'True_Odds_Calculator_2-way'!A91)</f>
        <v>1.85</v>
      </c>
      <c r="B90" s="4">
        <f>IF('True_Odds_Calculator_2-way'!B91="","",'True_Odds_Calculator_2-way'!B91)</f>
        <v>2.0699999999999998</v>
      </c>
      <c r="C90" s="4">
        <f t="shared" si="4"/>
        <v>2.3632327980154022E-2</v>
      </c>
      <c r="D90" s="4">
        <f t="shared" si="6"/>
        <v>1.8913446104457341</v>
      </c>
      <c r="E90" s="4">
        <f t="shared" si="7"/>
        <v>2.1219005402410303</v>
      </c>
      <c r="G90" s="4">
        <f t="shared" si="5"/>
        <v>1.023632327980154</v>
      </c>
    </row>
    <row r="91" spans="1:7" x14ac:dyDescent="0.2">
      <c r="A91" s="4">
        <f>IF('True_Odds_Calculator_2-way'!A92="","",'True_Odds_Calculator_2-way'!A92)</f>
        <v>1.65</v>
      </c>
      <c r="B91" s="4">
        <f>IF('True_Odds_Calculator_2-way'!B92="","",'True_Odds_Calculator_2-way'!B92)</f>
        <v>2.36</v>
      </c>
      <c r="C91" s="4">
        <f t="shared" si="4"/>
        <v>2.9789419619928204E-2</v>
      </c>
      <c r="D91" s="4">
        <f t="shared" si="6"/>
        <v>1.691572545612511</v>
      </c>
      <c r="E91" s="4">
        <f t="shared" si="7"/>
        <v>2.4459798994974875</v>
      </c>
      <c r="G91" s="4">
        <f t="shared" si="5"/>
        <v>1.0297894196199282</v>
      </c>
    </row>
    <row r="92" spans="1:7" x14ac:dyDescent="0.2">
      <c r="A92" s="4">
        <f>IF('True_Odds_Calculator_2-way'!A93="","",'True_Odds_Calculator_2-way'!A93)</f>
        <v>1.94</v>
      </c>
      <c r="B92" s="4">
        <f>IF('True_Odds_Calculator_2-way'!B93="","",'True_Odds_Calculator_2-way'!B93)</f>
        <v>1.96</v>
      </c>
      <c r="C92" s="4">
        <f t="shared" si="4"/>
        <v>2.5667999158426325E-2</v>
      </c>
      <c r="D92" s="4">
        <f t="shared" si="6"/>
        <v>1.9895353704478862</v>
      </c>
      <c r="E92" s="4">
        <f t="shared" si="7"/>
        <v>2.0105752961082914</v>
      </c>
      <c r="G92" s="4">
        <f t="shared" si="5"/>
        <v>1.0256679991584263</v>
      </c>
    </row>
    <row r="93" spans="1:7" x14ac:dyDescent="0.2">
      <c r="A93" s="4">
        <f>IF('True_Odds_Calculator_2-way'!A94="","",'True_Odds_Calculator_2-way'!A94)</f>
        <v>1.88</v>
      </c>
      <c r="B93" s="4">
        <f>IF('True_Odds_Calculator_2-way'!B94="","",'True_Odds_Calculator_2-way'!B94)</f>
        <v>2.0099999999999998</v>
      </c>
      <c r="C93" s="4">
        <f t="shared" si="4"/>
        <v>2.9427331427966497E-2</v>
      </c>
      <c r="D93" s="4">
        <f t="shared" si="6"/>
        <v>1.9334834220221038</v>
      </c>
      <c r="E93" s="4">
        <f t="shared" si="7"/>
        <v>2.0712563034422273</v>
      </c>
      <c r="G93" s="4">
        <f t="shared" si="5"/>
        <v>1.0294273314279665</v>
      </c>
    </row>
    <row r="94" spans="1:7" x14ac:dyDescent="0.2">
      <c r="A94" s="4">
        <f>IF('True_Odds_Calculator_2-way'!A95="","",'True_Odds_Calculator_2-way'!A95)</f>
        <v>2.0299999999999998</v>
      </c>
      <c r="B94" s="4">
        <f>IF('True_Odds_Calculator_2-way'!B95="","",'True_Odds_Calculator_2-way'!B95)</f>
        <v>1.86</v>
      </c>
      <c r="C94" s="4">
        <f t="shared" si="4"/>
        <v>3.0245246040574214E-2</v>
      </c>
      <c r="D94" s="4">
        <f t="shared" si="6"/>
        <v>2.0942925287037548</v>
      </c>
      <c r="E94" s="4">
        <f t="shared" si="7"/>
        <v>1.9138324294186226</v>
      </c>
      <c r="G94" s="4">
        <f t="shared" si="5"/>
        <v>1.0302452460405742</v>
      </c>
    </row>
    <row r="95" spans="1:7" x14ac:dyDescent="0.2">
      <c r="A95" s="4">
        <f>IF('True_Odds_Calculator_2-way'!A96="","",'True_Odds_Calculator_2-way'!A96)</f>
        <v>2.4700000000000002</v>
      </c>
      <c r="B95" s="4">
        <f>IF('True_Odds_Calculator_2-way'!B96="","",'True_Odds_Calculator_2-way'!B96)</f>
        <v>1.59</v>
      </c>
      <c r="C95" s="4">
        <f t="shared" si="4"/>
        <v>3.37891172052045E-2</v>
      </c>
      <c r="D95" s="4">
        <f t="shared" si="6"/>
        <v>2.5775604633610079</v>
      </c>
      <c r="E95" s="4">
        <f t="shared" si="7"/>
        <v>1.6338901254342355</v>
      </c>
      <c r="G95" s="4">
        <f t="shared" si="5"/>
        <v>1.0337891172052045</v>
      </c>
    </row>
    <row r="96" spans="1:7" x14ac:dyDescent="0.2">
      <c r="A96" s="4">
        <f>IF('True_Odds_Calculator_2-way'!A97="","",'True_Odds_Calculator_2-way'!A97)</f>
        <v>2.14</v>
      </c>
      <c r="B96" s="4">
        <f>IF('True_Odds_Calculator_2-way'!B97="","",'True_Odds_Calculator_2-way'!B97)</f>
        <v>1.77</v>
      </c>
      <c r="C96" s="4">
        <f t="shared" si="4"/>
        <v>3.2261471038597556E-2</v>
      </c>
      <c r="D96" s="4">
        <f t="shared" si="6"/>
        <v>2.216513546725964</v>
      </c>
      <c r="E96" s="4">
        <f t="shared" si="7"/>
        <v>1.822021261243927</v>
      </c>
      <c r="G96" s="4">
        <f t="shared" si="5"/>
        <v>1.0322614710385976</v>
      </c>
    </row>
    <row r="97" spans="1:7" x14ac:dyDescent="0.2">
      <c r="A97" s="4">
        <f>IF('True_Odds_Calculator_2-way'!A98="","",'True_Odds_Calculator_2-way'!A98)</f>
        <v>2.14</v>
      </c>
      <c r="B97" s="4">
        <f>IF('True_Odds_Calculator_2-way'!B98="","",'True_Odds_Calculator_2-way'!B98)</f>
        <v>1.76</v>
      </c>
      <c r="C97" s="4">
        <f t="shared" si="4"/>
        <v>3.5471537807986397E-2</v>
      </c>
      <c r="D97" s="4">
        <f t="shared" si="6"/>
        <v>2.2244271202456889</v>
      </c>
      <c r="E97" s="4">
        <f t="shared" si="7"/>
        <v>1.8167084699980707</v>
      </c>
      <c r="G97" s="4">
        <f t="shared" si="5"/>
        <v>1.0354715378079864</v>
      </c>
    </row>
    <row r="98" spans="1:7" x14ac:dyDescent="0.2">
      <c r="A98" s="4">
        <f>IF('True_Odds_Calculator_2-way'!A99="","",'True_Odds_Calculator_2-way'!A99)</f>
        <v>1.89</v>
      </c>
      <c r="B98" s="4">
        <f>IF('True_Odds_Calculator_2-way'!B99="","",'True_Odds_Calculator_2-way'!B99)</f>
        <v>1.99</v>
      </c>
      <c r="C98" s="4">
        <f t="shared" si="4"/>
        <v>3.16130919145996E-2</v>
      </c>
      <c r="D98" s="4">
        <f t="shared" si="6"/>
        <v>1.9482012897878844</v>
      </c>
      <c r="E98" s="4">
        <f t="shared" si="7"/>
        <v>2.0546283903744778</v>
      </c>
      <c r="G98" s="4">
        <f t="shared" si="5"/>
        <v>1.0316130919145996</v>
      </c>
    </row>
    <row r="99" spans="1:7" x14ac:dyDescent="0.2">
      <c r="A99" s="4">
        <f>IF('True_Odds_Calculator_2-way'!A100="","",'True_Odds_Calculator_2-way'!A100)</f>
        <v>2.02</v>
      </c>
      <c r="B99" s="4">
        <f>IF('True_Odds_Calculator_2-way'!B100="","",'True_Odds_Calculator_2-way'!B100)</f>
        <v>1.88</v>
      </c>
      <c r="C99" s="4">
        <f t="shared" si="4"/>
        <v>2.6964398567516312E-2</v>
      </c>
      <c r="D99" s="4">
        <f t="shared" si="6"/>
        <v>2.0765529308836395</v>
      </c>
      <c r="E99" s="4">
        <f t="shared" si="7"/>
        <v>1.9288906948394962</v>
      </c>
      <c r="G99" s="4">
        <f t="shared" si="5"/>
        <v>1.0269643985675163</v>
      </c>
    </row>
    <row r="100" spans="1:7" x14ac:dyDescent="0.2">
      <c r="A100" s="4">
        <f>IF('True_Odds_Calculator_2-way'!A101="","",'True_Odds_Calculator_2-way'!A101)</f>
        <v>2.14</v>
      </c>
      <c r="B100" s="4">
        <f>IF('True_Odds_Calculator_2-way'!B101="","",'True_Odds_Calculator_2-way'!B101)</f>
        <v>1.77</v>
      </c>
      <c r="C100" s="4">
        <f t="shared" si="4"/>
        <v>3.2261471038597556E-2</v>
      </c>
      <c r="D100" s="4">
        <f t="shared" si="6"/>
        <v>2.216513546725964</v>
      </c>
      <c r="E100" s="4">
        <f t="shared" si="7"/>
        <v>1.822021261243927</v>
      </c>
      <c r="G100" s="4">
        <f t="shared" si="5"/>
        <v>1.0322614710385976</v>
      </c>
    </row>
    <row r="101" spans="1:7" x14ac:dyDescent="0.2">
      <c r="A101" s="4">
        <f>IF('True_Odds_Calculator_2-way'!A102="","",'True_Odds_Calculator_2-way'!A102)</f>
        <v>2.2400000000000002</v>
      </c>
      <c r="B101" s="4">
        <f>IF('True_Odds_Calculator_2-way'!B102="","",'True_Odds_Calculator_2-way'!B102)</f>
        <v>1.7</v>
      </c>
      <c r="C101" s="4">
        <f t="shared" si="4"/>
        <v>3.4663865546218364E-2</v>
      </c>
      <c r="D101" s="4">
        <f t="shared" si="6"/>
        <v>2.3304773561811505</v>
      </c>
      <c r="E101" s="4">
        <f t="shared" si="7"/>
        <v>1.7516099356025756</v>
      </c>
      <c r="G101" s="4">
        <f t="shared" si="5"/>
        <v>1.0346638655462184</v>
      </c>
    </row>
    <row r="102" spans="1:7" x14ac:dyDescent="0.2">
      <c r="A102" s="4">
        <f>IF('True_Odds_Calculator_2-way'!A103="","",'True_Odds_Calculator_2-way'!A103)</f>
        <v>2.21</v>
      </c>
      <c r="B102" s="4">
        <f>IF('True_Odds_Calculator_2-way'!B103="","",'True_Odds_Calculator_2-way'!B103)</f>
        <v>1.72</v>
      </c>
      <c r="C102" s="4">
        <f t="shared" si="4"/>
        <v>3.3884036620014824E-2</v>
      </c>
      <c r="D102" s="4">
        <f t="shared" si="6"/>
        <v>2.2959652089876781</v>
      </c>
      <c r="E102" s="4">
        <f t="shared" si="7"/>
        <v>1.7716256524981358</v>
      </c>
      <c r="G102" s="4">
        <f t="shared" si="5"/>
        <v>1.0338840366200148</v>
      </c>
    </row>
    <row r="103" spans="1:7" x14ac:dyDescent="0.2">
      <c r="A103" s="4">
        <f>IF('True_Odds_Calculator_2-way'!A104="","",'True_Odds_Calculator_2-way'!A104)</f>
        <v>1.87</v>
      </c>
      <c r="B103" s="4">
        <f>IF('True_Odds_Calculator_2-way'!B104="","",'True_Odds_Calculator_2-way'!B104)</f>
        <v>2.0299999999999998</v>
      </c>
      <c r="C103" s="4">
        <f t="shared" si="4"/>
        <v>2.737019572719368E-2</v>
      </c>
      <c r="D103" s="4">
        <f t="shared" si="6"/>
        <v>1.9191122570208035</v>
      </c>
      <c r="E103" s="4">
        <f t="shared" si="7"/>
        <v>2.0880063804625832</v>
      </c>
      <c r="G103" s="4">
        <f t="shared" si="5"/>
        <v>1.0273701957271937</v>
      </c>
    </row>
    <row r="104" spans="1:7" x14ac:dyDescent="0.2">
      <c r="A104" s="4">
        <f>IF('True_Odds_Calculator_2-way'!A105="","",'True_Odds_Calculator_2-way'!A105)</f>
        <v>2.5499999999999998</v>
      </c>
      <c r="B104" s="4">
        <f>IF('True_Odds_Calculator_2-way'!B105="","",'True_Odds_Calculator_2-way'!B105)</f>
        <v>1.56</v>
      </c>
      <c r="C104" s="4">
        <f t="shared" si="4"/>
        <v>3.3182503770738947E-2</v>
      </c>
      <c r="D104" s="4">
        <f t="shared" si="6"/>
        <v>2.6626506024096379</v>
      </c>
      <c r="E104" s="4">
        <f t="shared" si="7"/>
        <v>1.6014492753623186</v>
      </c>
      <c r="G104" s="4">
        <f t="shared" si="5"/>
        <v>1.0331825037707389</v>
      </c>
    </row>
    <row r="105" spans="1:7" x14ac:dyDescent="0.2">
      <c r="A105" s="4">
        <f>IF('True_Odds_Calculator_2-way'!A106="","",'True_Odds_Calculator_2-way'!A106)</f>
        <v>1.41</v>
      </c>
      <c r="B105" s="4">
        <f>IF('True_Odds_Calculator_2-way'!B106="","",'True_Odds_Calculator_2-way'!B106)</f>
        <v>2.97</v>
      </c>
      <c r="C105" s="4">
        <f t="shared" si="4"/>
        <v>4.5920194856365004E-2</v>
      </c>
      <c r="D105" s="4">
        <f t="shared" si="6"/>
        <v>1.4571741740174329</v>
      </c>
      <c r="E105" s="4">
        <f t="shared" si="7"/>
        <v>3.1873501541271834</v>
      </c>
      <c r="G105" s="4">
        <f t="shared" si="5"/>
        <v>1.045920194856365</v>
      </c>
    </row>
    <row r="106" spans="1:7" x14ac:dyDescent="0.2">
      <c r="A106" s="4">
        <f>IF('True_Odds_Calculator_2-way'!A107="","",'True_Odds_Calculator_2-way'!A107)</f>
        <v>2.0699999999999998</v>
      </c>
      <c r="B106" s="4">
        <f>IF('True_Odds_Calculator_2-way'!B107="","",'True_Odds_Calculator_2-way'!B107)</f>
        <v>1.83</v>
      </c>
      <c r="C106" s="4">
        <f t="shared" si="4"/>
        <v>2.9539874871307603E-2</v>
      </c>
      <c r="D106" s="4">
        <f t="shared" si="6"/>
        <v>2.1352836729517204</v>
      </c>
      <c r="E106" s="4">
        <f t="shared" si="7"/>
        <v>1.8808371192373576</v>
      </c>
      <c r="G106" s="4">
        <f t="shared" si="5"/>
        <v>1.0295398748713076</v>
      </c>
    </row>
    <row r="107" spans="1:7" x14ac:dyDescent="0.2">
      <c r="A107" s="4">
        <f>IF('True_Odds_Calculator_2-way'!A108="","",'True_Odds_Calculator_2-way'!A108)</f>
        <v>2.75</v>
      </c>
      <c r="B107" s="4">
        <f>IF('True_Odds_Calculator_2-way'!B108="","",'True_Odds_Calculator_2-way'!B108)</f>
        <v>1.49</v>
      </c>
      <c r="C107" s="4">
        <f t="shared" si="4"/>
        <v>3.4777303233679113E-2</v>
      </c>
      <c r="D107" s="4">
        <f t="shared" si="6"/>
        <v>2.8881057268722468</v>
      </c>
      <c r="E107" s="4">
        <f t="shared" si="7"/>
        <v>1.5296313579094729</v>
      </c>
      <c r="G107" s="4">
        <f t="shared" si="5"/>
        <v>1.0347773032336791</v>
      </c>
    </row>
    <row r="108" spans="1:7" x14ac:dyDescent="0.2">
      <c r="A108" s="4">
        <f>IF('True_Odds_Calculator_2-way'!A109="","",'True_Odds_Calculator_2-way'!A109)</f>
        <v>2.5099999999999998</v>
      </c>
      <c r="B108" s="4">
        <f>IF('True_Odds_Calculator_2-way'!B109="","",'True_Odds_Calculator_2-way'!B109)</f>
        <v>1.57</v>
      </c>
      <c r="C108" s="4">
        <f t="shared" si="4"/>
        <v>3.5349049661227649E-2</v>
      </c>
      <c r="D108" s="4">
        <f t="shared" si="6"/>
        <v>2.6265204785550034</v>
      </c>
      <c r="E108" s="4">
        <f t="shared" si="7"/>
        <v>1.6148093511176675</v>
      </c>
      <c r="G108" s="4">
        <f t="shared" si="5"/>
        <v>1.0353490496612276</v>
      </c>
    </row>
    <row r="109" spans="1:7" x14ac:dyDescent="0.2">
      <c r="A109" s="4">
        <f>IF('True_Odds_Calculator_2-way'!A110="","",'True_Odds_Calculator_2-way'!A110)</f>
        <v>2.04</v>
      </c>
      <c r="B109" s="4">
        <f>IF('True_Odds_Calculator_2-way'!B110="","",'True_Odds_Calculator_2-way'!B110)</f>
        <v>1.76</v>
      </c>
      <c r="C109" s="4">
        <f t="shared" si="4"/>
        <v>5.8377896613190705E-2</v>
      </c>
      <c r="D109" s="4">
        <f t="shared" si="6"/>
        <v>2.1691638472692123</v>
      </c>
      <c r="E109" s="4">
        <f t="shared" si="7"/>
        <v>1.8553121124431584</v>
      </c>
      <c r="G109" s="4">
        <f t="shared" si="5"/>
        <v>1.0583778966131907</v>
      </c>
    </row>
    <row r="110" spans="1:7" x14ac:dyDescent="0.2">
      <c r="A110" s="4">
        <f>IF('True_Odds_Calculator_2-way'!A111="","",'True_Odds_Calculator_2-way'!A111)</f>
        <v>1.93</v>
      </c>
      <c r="B110" s="4">
        <f>IF('True_Odds_Calculator_2-way'!B111="","",'True_Odds_Calculator_2-way'!B111)</f>
        <v>1.87</v>
      </c>
      <c r="C110" s="4">
        <f t="shared" si="4"/>
        <v>5.2894073314676771E-2</v>
      </c>
      <c r="D110" s="4">
        <f t="shared" si="6"/>
        <v>2.0338113888027949</v>
      </c>
      <c r="E110" s="4">
        <f t="shared" si="7"/>
        <v>1.9672944318770271</v>
      </c>
      <c r="G110" s="4">
        <f t="shared" si="5"/>
        <v>1.0528940733146768</v>
      </c>
    </row>
    <row r="111" spans="1:7" x14ac:dyDescent="0.2">
      <c r="A111" s="4">
        <f>IF('True_Odds_Calculator_2-way'!A112="","",'True_Odds_Calculator_2-way'!A112)</f>
        <v>2.0099999999999998</v>
      </c>
      <c r="B111" s="4">
        <f>IF('True_Odds_Calculator_2-way'!B112="","",'True_Odds_Calculator_2-way'!B112)</f>
        <v>1.8</v>
      </c>
      <c r="C111" s="4">
        <f t="shared" si="4"/>
        <v>5.3067993366501032E-2</v>
      </c>
      <c r="D111" s="4">
        <f t="shared" si="6"/>
        <v>2.1232394366197185</v>
      </c>
      <c r="E111" s="4">
        <f t="shared" si="7"/>
        <v>1.8902821316614424</v>
      </c>
      <c r="G111" s="4">
        <f t="shared" si="5"/>
        <v>1.053067993366501</v>
      </c>
    </row>
    <row r="112" spans="1:7" x14ac:dyDescent="0.2">
      <c r="A112" s="4">
        <f>IF('True_Odds_Calculator_2-way'!A113="","",'True_Odds_Calculator_2-way'!A113)</f>
        <v>2.23</v>
      </c>
      <c r="B112" s="4">
        <f>IF('True_Odds_Calculator_2-way'!B113="","",'True_Odds_Calculator_2-way'!B113)</f>
        <v>1.65</v>
      </c>
      <c r="C112" s="4">
        <f t="shared" si="4"/>
        <v>5.4491099334148752E-2</v>
      </c>
      <c r="D112" s="4">
        <f t="shared" si="6"/>
        <v>2.374253911921278</v>
      </c>
      <c r="E112" s="4">
        <f t="shared" si="7"/>
        <v>1.7276675666158001</v>
      </c>
      <c r="G112" s="4">
        <f t="shared" si="5"/>
        <v>1.0544910993341488</v>
      </c>
    </row>
    <row r="113" spans="1:7" x14ac:dyDescent="0.2">
      <c r="A113" s="4">
        <f>IF('True_Odds_Calculator_2-way'!A114="","",'True_Odds_Calculator_2-way'!A114)</f>
        <v>1.93</v>
      </c>
      <c r="B113" s="4">
        <f>IF('True_Odds_Calculator_2-way'!B114="","",'True_Odds_Calculator_2-way'!B114)</f>
        <v>1.89</v>
      </c>
      <c r="C113" s="4">
        <f t="shared" si="4"/>
        <v>4.7235244126436093E-2</v>
      </c>
      <c r="D113" s="4">
        <f t="shared" si="6"/>
        <v>2.0221747928042801</v>
      </c>
      <c r="E113" s="4">
        <f t="shared" si="7"/>
        <v>1.9783062613553166</v>
      </c>
      <c r="G113" s="4">
        <f t="shared" si="5"/>
        <v>1.0472352441264361</v>
      </c>
    </row>
    <row r="114" spans="1:7" x14ac:dyDescent="0.2">
      <c r="A114" s="4">
        <f>IF('True_Odds_Calculator_2-way'!A115="","",'True_Odds_Calculator_2-way'!A115)</f>
        <v>1.87</v>
      </c>
      <c r="B114" s="4">
        <f>IF('True_Odds_Calculator_2-way'!B115="","",'True_Odds_Calculator_2-way'!B115)</f>
        <v>1.95</v>
      </c>
      <c r="C114" s="4">
        <f t="shared" si="4"/>
        <v>4.7579871109282745E-2</v>
      </c>
      <c r="D114" s="4">
        <f t="shared" si="6"/>
        <v>1.9570642694217093</v>
      </c>
      <c r="E114" s="4">
        <f t="shared" si="7"/>
        <v>2.0448619094350202</v>
      </c>
      <c r="G114" s="4">
        <f t="shared" si="5"/>
        <v>1.0475798711092827</v>
      </c>
    </row>
    <row r="115" spans="1:7" x14ac:dyDescent="0.2">
      <c r="A115" s="4">
        <f>IF('True_Odds_Calculator_2-way'!A116="","",'True_Odds_Calculator_2-way'!A116)</f>
        <v>1.74</v>
      </c>
      <c r="B115" s="4">
        <f>IF('True_Odds_Calculator_2-way'!B116="","",'True_Odds_Calculator_2-way'!B116)</f>
        <v>2.08</v>
      </c>
      <c r="C115" s="4">
        <f t="shared" si="4"/>
        <v>5.5481874447391721E-2</v>
      </c>
      <c r="D115" s="4">
        <f t="shared" si="6"/>
        <v>1.8282481309355427</v>
      </c>
      <c r="E115" s="4">
        <f t="shared" si="7"/>
        <v>2.2073676506464994</v>
      </c>
      <c r="G115" s="4">
        <f t="shared" si="5"/>
        <v>1.0554818744473917</v>
      </c>
    </row>
    <row r="116" spans="1:7" x14ac:dyDescent="0.2">
      <c r="A116" s="4">
        <f>IF('True_Odds_Calculator_2-way'!A117="","",'True_Odds_Calculator_2-way'!A117)</f>
        <v>1.74</v>
      </c>
      <c r="B116" s="4">
        <f>IF('True_Odds_Calculator_2-way'!B117="","",'True_Odds_Calculator_2-way'!B117)</f>
        <v>1.98</v>
      </c>
      <c r="C116" s="4">
        <f t="shared" si="4"/>
        <v>7.9763148728666078E-2</v>
      </c>
      <c r="D116" s="4">
        <f t="shared" si="6"/>
        <v>1.869749267339629</v>
      </c>
      <c r="E116" s="4">
        <f t="shared" si="7"/>
        <v>2.1497566454511423</v>
      </c>
      <c r="G116" s="4">
        <f t="shared" si="5"/>
        <v>1.0797631487286661</v>
      </c>
    </row>
    <row r="117" spans="1:7" x14ac:dyDescent="0.2">
      <c r="A117" s="4">
        <f>IF('True_Odds_Calculator_2-way'!A118="","",'True_Odds_Calculator_2-way'!A118)</f>
        <v>1.93</v>
      </c>
      <c r="B117" s="4">
        <f>IF('True_Odds_Calculator_2-way'!B118="","",'True_Odds_Calculator_2-way'!B118)</f>
        <v>1.89</v>
      </c>
      <c r="C117" s="4">
        <f t="shared" si="4"/>
        <v>4.7235244126436093E-2</v>
      </c>
      <c r="D117" s="4">
        <f t="shared" si="6"/>
        <v>2.0221747928042801</v>
      </c>
      <c r="E117" s="4">
        <f t="shared" si="7"/>
        <v>1.9783062613553166</v>
      </c>
      <c r="G117" s="4">
        <f t="shared" si="5"/>
        <v>1.0472352441264361</v>
      </c>
    </row>
    <row r="118" spans="1:7" x14ac:dyDescent="0.2">
      <c r="A118" s="4">
        <f>IF('True_Odds_Calculator_2-way'!A119="","",'True_Odds_Calculator_2-way'!A119)</f>
        <v>1.92</v>
      </c>
      <c r="B118" s="4">
        <f>IF('True_Odds_Calculator_2-way'!B119="","",'True_Odds_Calculator_2-way'!B119)</f>
        <v>1.9</v>
      </c>
      <c r="C118" s="4">
        <f t="shared" si="4"/>
        <v>4.7149122807017552E-2</v>
      </c>
      <c r="D118" s="4">
        <f t="shared" si="6"/>
        <v>2.0110253583241455</v>
      </c>
      <c r="E118" s="4">
        <f t="shared" si="7"/>
        <v>1.9890948745910577</v>
      </c>
      <c r="G118" s="4">
        <f t="shared" si="5"/>
        <v>1.0471491228070176</v>
      </c>
    </row>
    <row r="119" spans="1:7" x14ac:dyDescent="0.2">
      <c r="A119" s="4">
        <f>IF('True_Odds_Calculator_2-way'!A120="","",'True_Odds_Calculator_2-way'!A120)</f>
        <v>2.2000000000000002</v>
      </c>
      <c r="B119" s="4">
        <f>IF('True_Odds_Calculator_2-way'!B120="","",'True_Odds_Calculator_2-way'!B120)</f>
        <v>1.66</v>
      </c>
      <c r="C119" s="4">
        <f t="shared" si="4"/>
        <v>5.6955093099671394E-2</v>
      </c>
      <c r="D119" s="4">
        <f t="shared" si="6"/>
        <v>2.3470437017994858</v>
      </c>
      <c r="E119" s="4">
        <f t="shared" si="7"/>
        <v>1.7423664122137403</v>
      </c>
      <c r="G119" s="4">
        <f t="shared" si="5"/>
        <v>1.0569550930996714</v>
      </c>
    </row>
    <row r="120" spans="1:7" x14ac:dyDescent="0.2">
      <c r="A120" s="4">
        <f>IF('True_Odds_Calculator_2-way'!A121="","",'True_Odds_Calculator_2-way'!A121)</f>
        <v>1.69</v>
      </c>
      <c r="B120" s="4">
        <f>IF('True_Odds_Calculator_2-way'!B121="","",'True_Odds_Calculator_2-way'!B121)</f>
        <v>2.04</v>
      </c>
      <c r="C120" s="4">
        <f t="shared" si="4"/>
        <v>8.1912054762733444E-2</v>
      </c>
      <c r="D120" s="4">
        <f t="shared" si="6"/>
        <v>1.8156730566673689</v>
      </c>
      <c r="E120" s="4">
        <f t="shared" si="7"/>
        <v>2.2259814049586777</v>
      </c>
      <c r="G120" s="4">
        <f t="shared" si="5"/>
        <v>1.0819120547627334</v>
      </c>
    </row>
    <row r="121" spans="1:7" x14ac:dyDescent="0.2">
      <c r="A121" s="4">
        <f>IF('True_Odds_Calculator_2-way'!A122="","",'True_Odds_Calculator_2-way'!A122)</f>
        <v>1.87</v>
      </c>
      <c r="B121" s="4">
        <f>IF('True_Odds_Calculator_2-way'!B122="","",'True_Odds_Calculator_2-way'!B122)</f>
        <v>1.95</v>
      </c>
      <c r="C121" s="4">
        <f t="shared" si="4"/>
        <v>4.7579871109282745E-2</v>
      </c>
      <c r="D121" s="4">
        <f t="shared" si="6"/>
        <v>1.9570642694217093</v>
      </c>
      <c r="E121" s="4">
        <f t="shared" si="7"/>
        <v>2.0448619094350202</v>
      </c>
      <c r="G121" s="4">
        <f t="shared" si="5"/>
        <v>1.0475798711092827</v>
      </c>
    </row>
    <row r="122" spans="1:7" x14ac:dyDescent="0.2">
      <c r="A122" s="4">
        <f>IF('True_Odds_Calculator_2-way'!A123="","",'True_Odds_Calculator_2-way'!A123)</f>
        <v>2.2599999999999998</v>
      </c>
      <c r="B122" s="4">
        <f>IF('True_Odds_Calculator_2-way'!B123="","",'True_Odds_Calculator_2-way'!B123)</f>
        <v>1.7</v>
      </c>
      <c r="C122" s="4">
        <f t="shared" si="4"/>
        <v>3.0713170223841679E-2</v>
      </c>
      <c r="D122" s="4">
        <f t="shared" si="6"/>
        <v>2.3412553321145642</v>
      </c>
      <c r="E122" s="4">
        <f t="shared" si="7"/>
        <v>1.7455701953657428</v>
      </c>
      <c r="G122" s="4">
        <f t="shared" si="5"/>
        <v>1.0307131702238417</v>
      </c>
    </row>
    <row r="123" spans="1:7" x14ac:dyDescent="0.2">
      <c r="A123" s="4">
        <f>IF('True_Odds_Calculator_2-way'!A124="","",'True_Odds_Calculator_2-way'!A124)</f>
        <v>2.27</v>
      </c>
      <c r="B123" s="4">
        <f>IF('True_Odds_Calculator_2-way'!B124="","",'True_Odds_Calculator_2-way'!B124)</f>
        <v>1.7</v>
      </c>
      <c r="C123" s="4">
        <f t="shared" si="4"/>
        <v>2.876392847888054E-2</v>
      </c>
      <c r="D123" s="4">
        <f t="shared" si="6"/>
        <v>2.3466099118273029</v>
      </c>
      <c r="E123" s="4">
        <f t="shared" si="7"/>
        <v>1.7426055543011967</v>
      </c>
      <c r="G123" s="4">
        <f t="shared" si="5"/>
        <v>1.0287639284788805</v>
      </c>
    </row>
    <row r="124" spans="1:7" x14ac:dyDescent="0.2">
      <c r="A124" s="4">
        <f>IF('True_Odds_Calculator_2-way'!A125="","",'True_Odds_Calculator_2-way'!A125)</f>
        <v>2.14</v>
      </c>
      <c r="B124" s="4">
        <f>IF('True_Odds_Calculator_2-way'!B125="","",'True_Odds_Calculator_2-way'!B125)</f>
        <v>1.78</v>
      </c>
      <c r="C124" s="4">
        <f t="shared" si="4"/>
        <v>2.908747243515708E-2</v>
      </c>
      <c r="D124" s="4">
        <f t="shared" si="6"/>
        <v>2.2087440565928333</v>
      </c>
      <c r="E124" s="4">
        <f t="shared" si="7"/>
        <v>1.8273049985608751</v>
      </c>
      <c r="G124" s="4">
        <f t="shared" si="5"/>
        <v>1.0290874724351571</v>
      </c>
    </row>
    <row r="125" spans="1:7" x14ac:dyDescent="0.2">
      <c r="A125" s="4">
        <f>IF('True_Odds_Calculator_2-way'!A126="","",'True_Odds_Calculator_2-way'!A126)</f>
        <v>2.2599999999999998</v>
      </c>
      <c r="B125" s="4">
        <f>IF('True_Odds_Calculator_2-way'!B126="","",'True_Odds_Calculator_2-way'!B126)</f>
        <v>1.71</v>
      </c>
      <c r="C125" s="4">
        <f t="shared" si="4"/>
        <v>2.727319774362158E-2</v>
      </c>
      <c r="D125" s="4">
        <f t="shared" si="6"/>
        <v>2.3318650817594881</v>
      </c>
      <c r="E125" s="4">
        <f t="shared" si="7"/>
        <v>1.7508268019752637</v>
      </c>
      <c r="G125" s="4">
        <f t="shared" si="5"/>
        <v>1.0272731977436216</v>
      </c>
    </row>
    <row r="126" spans="1:7" x14ac:dyDescent="0.2">
      <c r="A126" s="4">
        <f>IF('True_Odds_Calculator_2-way'!A127="","",'True_Odds_Calculator_2-way'!A127)</f>
        <v>2.06</v>
      </c>
      <c r="B126" s="4">
        <f>IF('True_Odds_Calculator_2-way'!B127="","",'True_Odds_Calculator_2-way'!B127)</f>
        <v>1.81</v>
      </c>
      <c r="C126" s="4">
        <f t="shared" si="4"/>
        <v>3.7923081049187513E-2</v>
      </c>
      <c r="D126" s="4">
        <f t="shared" si="6"/>
        <v>2.1437359857413907</v>
      </c>
      <c r="E126" s="4">
        <f t="shared" si="7"/>
        <v>1.8743276529432467</v>
      </c>
      <c r="G126" s="4">
        <f t="shared" si="5"/>
        <v>1.0379230810491875</v>
      </c>
    </row>
    <row r="127" spans="1:7" x14ac:dyDescent="0.2">
      <c r="A127" s="4">
        <f>IF('True_Odds_Calculator_2-way'!A128="","",'True_Odds_Calculator_2-way'!A128)</f>
        <v>2.15</v>
      </c>
      <c r="B127" s="4">
        <f>IF('True_Odds_Calculator_2-way'!B128="","",'True_Odds_Calculator_2-way'!B128)</f>
        <v>1.74</v>
      </c>
      <c r="C127" s="4">
        <f t="shared" si="4"/>
        <v>3.9828922747928264E-2</v>
      </c>
      <c r="D127" s="4">
        <f t="shared" si="6"/>
        <v>2.2461723206244368</v>
      </c>
      <c r="E127" s="4">
        <f t="shared" si="7"/>
        <v>1.8024572392194651</v>
      </c>
      <c r="G127" s="4">
        <f t="shared" si="5"/>
        <v>1.0398289227479283</v>
      </c>
    </row>
    <row r="128" spans="1:7" x14ac:dyDescent="0.2">
      <c r="A128" s="4">
        <f>IF('True_Odds_Calculator_2-way'!A129="","",'True_Odds_Calculator_2-way'!A129)</f>
        <v>2.63</v>
      </c>
      <c r="B128" s="4">
        <f>IF('True_Odds_Calculator_2-way'!B129="","",'True_Odds_Calculator_2-way'!B129)</f>
        <v>1.51</v>
      </c>
      <c r="C128" s="4">
        <f t="shared" si="4"/>
        <v>4.2479792511268322E-2</v>
      </c>
      <c r="D128" s="4">
        <f t="shared" si="6"/>
        <v>2.7856065654262965</v>
      </c>
      <c r="E128" s="4">
        <f t="shared" si="7"/>
        <v>1.5600337831202247</v>
      </c>
      <c r="G128" s="4">
        <f t="shared" si="5"/>
        <v>1.0424797925112683</v>
      </c>
    </row>
    <row r="129" spans="1:7" x14ac:dyDescent="0.2">
      <c r="A129" s="4">
        <f>IF('True_Odds_Calculator_2-way'!A130="","",'True_Odds_Calculator_2-way'!A130)</f>
        <v>2.63</v>
      </c>
      <c r="B129" s="4">
        <f>IF('True_Odds_Calculator_2-way'!B130="","",'True_Odds_Calculator_2-way'!B130)</f>
        <v>1.51</v>
      </c>
      <c r="C129" s="4">
        <f t="shared" si="4"/>
        <v>4.2479792511268322E-2</v>
      </c>
      <c r="D129" s="4">
        <f t="shared" si="6"/>
        <v>2.7856065654262965</v>
      </c>
      <c r="E129" s="4">
        <f t="shared" si="7"/>
        <v>1.5600337831202247</v>
      </c>
      <c r="G129" s="4">
        <f t="shared" si="5"/>
        <v>1.0424797925112683</v>
      </c>
    </row>
    <row r="130" spans="1:7" x14ac:dyDescent="0.2">
      <c r="A130" s="4">
        <f>IF('True_Odds_Calculator_2-way'!A131="","",'True_Odds_Calculator_2-way'!A131)</f>
        <v>1.85</v>
      </c>
      <c r="B130" s="4">
        <f>IF('True_Odds_Calculator_2-way'!B131="","",'True_Odds_Calculator_2-way'!B131)</f>
        <v>2.0099999999999998</v>
      </c>
      <c r="C130" s="4">
        <f t="shared" ref="C130:C193" si="8">IF(A130="","",((1/A130)+(1/B130))-1)</f>
        <v>3.80529783514858E-2</v>
      </c>
      <c r="D130" s="4">
        <f t="shared" si="6"/>
        <v>1.9174938764986464</v>
      </c>
      <c r="E130" s="4">
        <f t="shared" si="7"/>
        <v>2.0899255304201207</v>
      </c>
      <c r="G130" s="4">
        <f t="shared" ref="G130:G193" si="9">IF(A130="","",C130+1)</f>
        <v>1.0380529783514858</v>
      </c>
    </row>
    <row r="131" spans="1:7" x14ac:dyDescent="0.2">
      <c r="A131" s="4">
        <f>IF('True_Odds_Calculator_2-way'!A132="","",'True_Odds_Calculator_2-way'!A132)</f>
        <v>2.09</v>
      </c>
      <c r="B131" s="4">
        <f>IF('True_Odds_Calculator_2-way'!B132="","",'True_Odds_Calculator_2-way'!B132)</f>
        <v>1.77</v>
      </c>
      <c r="C131" s="4">
        <f t="shared" si="8"/>
        <v>4.3440650933960434E-2</v>
      </c>
      <c r="D131" s="4">
        <f t="shared" ref="D131:D194" si="10">IF(A131="","",(2*A131)/(2-($C131*A131)))</f>
        <v>2.1893883348622492</v>
      </c>
      <c r="E131" s="4">
        <f t="shared" ref="E131:E194" si="11">IF(B131="","",(2*B131)/(2-($C131*B131)))</f>
        <v>1.8407682929863407</v>
      </c>
      <c r="G131" s="4">
        <f t="shared" si="9"/>
        <v>1.0434406509339604</v>
      </c>
    </row>
    <row r="132" spans="1:7" x14ac:dyDescent="0.2">
      <c r="A132" s="4">
        <f>IF('True_Odds_Calculator_2-way'!A133="","",'True_Odds_Calculator_2-way'!A133)</f>
        <v>1.77</v>
      </c>
      <c r="B132" s="4">
        <f>IF('True_Odds_Calculator_2-way'!B133="","",'True_Odds_Calculator_2-way'!B133)</f>
        <v>2.13</v>
      </c>
      <c r="C132" s="4">
        <f t="shared" si="8"/>
        <v>3.4455319487546765E-2</v>
      </c>
      <c r="D132" s="4">
        <f t="shared" si="10"/>
        <v>1.8256700806275876</v>
      </c>
      <c r="E132" s="4">
        <f t="shared" si="11"/>
        <v>2.2111375032990233</v>
      </c>
      <c r="G132" s="4">
        <f t="shared" si="9"/>
        <v>1.0344553194875468</v>
      </c>
    </row>
    <row r="133" spans="1:7" x14ac:dyDescent="0.2">
      <c r="A133" s="4">
        <f>IF('True_Odds_Calculator_2-way'!A134="","",'True_Odds_Calculator_2-way'!A134)</f>
        <v>2</v>
      </c>
      <c r="B133" s="4">
        <f>IF('True_Odds_Calculator_2-way'!B134="","",'True_Odds_Calculator_2-way'!B134)</f>
        <v>1.88</v>
      </c>
      <c r="C133" s="4">
        <f t="shared" si="8"/>
        <v>3.1914893617021267E-2</v>
      </c>
      <c r="D133" s="4">
        <f t="shared" si="10"/>
        <v>2.0659340659340657</v>
      </c>
      <c r="E133" s="4">
        <f t="shared" si="11"/>
        <v>1.9381443298969072</v>
      </c>
      <c r="G133" s="4">
        <f t="shared" si="9"/>
        <v>1.0319148936170213</v>
      </c>
    </row>
    <row r="134" spans="1:7" x14ac:dyDescent="0.2">
      <c r="A134" s="4">
        <f>IF('True_Odds_Calculator_2-way'!A135="","",'True_Odds_Calculator_2-way'!A135)</f>
        <v>1.78</v>
      </c>
      <c r="B134" s="4">
        <f>IF('True_Odds_Calculator_2-way'!B135="","",'True_Odds_Calculator_2-way'!B135)</f>
        <v>2.12</v>
      </c>
      <c r="C134" s="4">
        <f t="shared" si="8"/>
        <v>3.3495866016535869E-2</v>
      </c>
      <c r="D134" s="4">
        <f t="shared" si="10"/>
        <v>1.8346946713341112</v>
      </c>
      <c r="E134" s="4">
        <f t="shared" si="11"/>
        <v>2.1980428704566637</v>
      </c>
      <c r="G134" s="4">
        <f t="shared" si="9"/>
        <v>1.0334958660165359</v>
      </c>
    </row>
    <row r="135" spans="1:7" x14ac:dyDescent="0.2">
      <c r="A135" s="4">
        <f>IF('True_Odds_Calculator_2-way'!A136="","",'True_Odds_Calculator_2-way'!A136)</f>
        <v>1.66</v>
      </c>
      <c r="B135" s="4">
        <f>IF('True_Odds_Calculator_2-way'!B136="","",'True_Odds_Calculator_2-way'!B136)</f>
        <v>2.3199999999999998</v>
      </c>
      <c r="C135" s="4">
        <f t="shared" si="8"/>
        <v>3.3444121312837582E-2</v>
      </c>
      <c r="D135" s="4">
        <f t="shared" si="10"/>
        <v>1.707394928178755</v>
      </c>
      <c r="E135" s="4">
        <f t="shared" si="11"/>
        <v>2.4136375031336175</v>
      </c>
      <c r="G135" s="4">
        <f t="shared" si="9"/>
        <v>1.0334441213128376</v>
      </c>
    </row>
    <row r="136" spans="1:7" x14ac:dyDescent="0.2">
      <c r="A136" s="4">
        <f>IF('True_Odds_Calculator_2-way'!A137="","",'True_Odds_Calculator_2-way'!A137)</f>
        <v>1.59</v>
      </c>
      <c r="B136" s="4">
        <f>IF('True_Odds_Calculator_2-way'!B137="","",'True_Odds_Calculator_2-way'!B137)</f>
        <v>2.38</v>
      </c>
      <c r="C136" s="4">
        <f t="shared" si="8"/>
        <v>4.9098884836953571E-2</v>
      </c>
      <c r="D136" s="4">
        <f t="shared" si="10"/>
        <v>1.6545844082025274</v>
      </c>
      <c r="E136" s="4">
        <f t="shared" si="11"/>
        <v>2.5276868612651122</v>
      </c>
      <c r="G136" s="4">
        <f t="shared" si="9"/>
        <v>1.0490988848369536</v>
      </c>
    </row>
    <row r="137" spans="1:7" x14ac:dyDescent="0.2">
      <c r="A137" s="4">
        <f>IF('True_Odds_Calculator_2-way'!A138="","",'True_Odds_Calculator_2-way'!A138)</f>
        <v>1.88</v>
      </c>
      <c r="B137" s="4">
        <f>IF('True_Odds_Calculator_2-way'!B138="","",'True_Odds_Calculator_2-way'!B138)</f>
        <v>1.95</v>
      </c>
      <c r="C137" s="4">
        <f t="shared" si="8"/>
        <v>4.4735406437534042E-2</v>
      </c>
      <c r="D137" s="4">
        <f t="shared" si="10"/>
        <v>1.9625267665952888</v>
      </c>
      <c r="E137" s="4">
        <f t="shared" si="11"/>
        <v>2.0389321468298109</v>
      </c>
      <c r="G137" s="4">
        <f t="shared" si="9"/>
        <v>1.044735406437534</v>
      </c>
    </row>
    <row r="138" spans="1:7" x14ac:dyDescent="0.2">
      <c r="A138" s="4">
        <f>IF('True_Odds_Calculator_2-way'!A139="","",'True_Odds_Calculator_2-way'!A139)</f>
        <v>2.0099999999999998</v>
      </c>
      <c r="B138" s="4">
        <f>IF('True_Odds_Calculator_2-way'!B139="","",'True_Odds_Calculator_2-way'!B139)</f>
        <v>1.83</v>
      </c>
      <c r="C138" s="4">
        <f t="shared" si="8"/>
        <v>4.3960525242639381E-2</v>
      </c>
      <c r="D138" s="4">
        <f t="shared" si="10"/>
        <v>2.1029071263184975</v>
      </c>
      <c r="E138" s="4">
        <f t="shared" si="11"/>
        <v>1.9066946582691862</v>
      </c>
      <c r="G138" s="4">
        <f t="shared" si="9"/>
        <v>1.0439605252426394</v>
      </c>
    </row>
    <row r="139" spans="1:7" x14ac:dyDescent="0.2">
      <c r="A139" s="4">
        <f>IF('True_Odds_Calculator_2-way'!A140="","",'True_Odds_Calculator_2-way'!A140)</f>
        <v>1.88</v>
      </c>
      <c r="B139" s="4">
        <f>IF('True_Odds_Calculator_2-way'!B140="","",'True_Odds_Calculator_2-way'!B140)</f>
        <v>1.96</v>
      </c>
      <c r="C139" s="4">
        <f t="shared" si="8"/>
        <v>4.2118975249674229E-2</v>
      </c>
      <c r="D139" s="4">
        <f t="shared" si="10"/>
        <v>1.9575010624734379</v>
      </c>
      <c r="E139" s="4">
        <f t="shared" si="11"/>
        <v>2.044385264092321</v>
      </c>
      <c r="G139" s="4">
        <f t="shared" si="9"/>
        <v>1.0421189752496742</v>
      </c>
    </row>
    <row r="140" spans="1:7" x14ac:dyDescent="0.2">
      <c r="A140" s="4">
        <f>IF('True_Odds_Calculator_2-way'!A141="","",'True_Odds_Calculator_2-way'!A141)</f>
        <v>1.59</v>
      </c>
      <c r="B140" s="4">
        <f>IF('True_Odds_Calculator_2-way'!B141="","",'True_Odds_Calculator_2-way'!B141)</f>
        <v>2.5</v>
      </c>
      <c r="C140" s="4">
        <f t="shared" si="8"/>
        <v>2.8930817610062887E-2</v>
      </c>
      <c r="D140" s="4">
        <f t="shared" si="10"/>
        <v>1.6274309109518936</v>
      </c>
      <c r="E140" s="4">
        <f t="shared" si="11"/>
        <v>2.5938009787928222</v>
      </c>
      <c r="G140" s="4">
        <f t="shared" si="9"/>
        <v>1.0289308176100629</v>
      </c>
    </row>
    <row r="141" spans="1:7" x14ac:dyDescent="0.2">
      <c r="A141" s="4">
        <f>IF('True_Odds_Calculator_2-way'!A142="","",'True_Odds_Calculator_2-way'!A142)</f>
        <v>1.8</v>
      </c>
      <c r="B141" s="4">
        <f>IF('True_Odds_Calculator_2-way'!B142="","",'True_Odds_Calculator_2-way'!B142)</f>
        <v>2.11</v>
      </c>
      <c r="C141" s="4">
        <f t="shared" si="8"/>
        <v>2.9489204844655115E-2</v>
      </c>
      <c r="D141" s="4">
        <f t="shared" si="10"/>
        <v>1.8490749756572542</v>
      </c>
      <c r="E141" s="4">
        <f t="shared" si="11"/>
        <v>2.1777522935779814</v>
      </c>
      <c r="G141" s="4">
        <f t="shared" si="9"/>
        <v>1.0294892048446551</v>
      </c>
    </row>
    <row r="142" spans="1:7" x14ac:dyDescent="0.2">
      <c r="A142" s="4">
        <f>IF('True_Odds_Calculator_2-way'!A143="","",'True_Odds_Calculator_2-way'!A143)</f>
        <v>1.56</v>
      </c>
      <c r="B142" s="4">
        <f>IF('True_Odds_Calculator_2-way'!B143="","",'True_Odds_Calculator_2-way'!B143)</f>
        <v>2.56</v>
      </c>
      <c r="C142" s="4">
        <f t="shared" si="8"/>
        <v>3.1650641025640969E-2</v>
      </c>
      <c r="D142" s="4">
        <f t="shared" si="10"/>
        <v>1.5994873438000641</v>
      </c>
      <c r="E142" s="4">
        <f t="shared" si="11"/>
        <v>2.668091929449492</v>
      </c>
      <c r="G142" s="4">
        <f t="shared" si="9"/>
        <v>1.031650641025641</v>
      </c>
    </row>
    <row r="143" spans="1:7" x14ac:dyDescent="0.2">
      <c r="A143" s="4">
        <f>IF('True_Odds_Calculator_2-way'!A144="","",'True_Odds_Calculator_2-way'!A144)</f>
        <v>1.73</v>
      </c>
      <c r="B143" s="4">
        <f>IF('True_Odds_Calculator_2-way'!B144="","",'True_Odds_Calculator_2-way'!B144)</f>
        <v>2.19</v>
      </c>
      <c r="C143" s="4">
        <f t="shared" si="8"/>
        <v>3.4655686647135031E-2</v>
      </c>
      <c r="D143" s="4">
        <f t="shared" si="10"/>
        <v>1.7834631769717797</v>
      </c>
      <c r="E143" s="4">
        <f t="shared" si="11"/>
        <v>2.2763841740018629</v>
      </c>
      <c r="G143" s="4">
        <f t="shared" si="9"/>
        <v>1.034655686647135</v>
      </c>
    </row>
    <row r="144" spans="1:7" x14ac:dyDescent="0.2">
      <c r="A144" s="4">
        <f>IF('True_Odds_Calculator_2-way'!A145="","",'True_Odds_Calculator_2-way'!A145)</f>
        <v>1.88</v>
      </c>
      <c r="B144" s="4">
        <f>IF('True_Odds_Calculator_2-way'!B145="","",'True_Odds_Calculator_2-way'!B145)</f>
        <v>2.0099999999999998</v>
      </c>
      <c r="C144" s="4">
        <f t="shared" si="8"/>
        <v>2.9427331427966497E-2</v>
      </c>
      <c r="D144" s="4">
        <f t="shared" si="10"/>
        <v>1.9334834220221038</v>
      </c>
      <c r="E144" s="4">
        <f t="shared" si="11"/>
        <v>2.0712563034422273</v>
      </c>
      <c r="G144" s="4">
        <f t="shared" si="9"/>
        <v>1.0294273314279665</v>
      </c>
    </row>
    <row r="145" spans="1:7" x14ac:dyDescent="0.2">
      <c r="A145" s="4">
        <f>IF('True_Odds_Calculator_2-way'!A146="","",'True_Odds_Calculator_2-way'!A146)</f>
        <v>1.74</v>
      </c>
      <c r="B145" s="4">
        <f>IF('True_Odds_Calculator_2-way'!B146="","",'True_Odds_Calculator_2-way'!B146)</f>
        <v>2.1800000000000002</v>
      </c>
      <c r="C145" s="4">
        <f t="shared" si="8"/>
        <v>3.3428240008436028E-2</v>
      </c>
      <c r="D145" s="4">
        <f t="shared" si="10"/>
        <v>1.7921194368326561</v>
      </c>
      <c r="E145" s="4">
        <f t="shared" si="11"/>
        <v>2.2624358821424311</v>
      </c>
      <c r="G145" s="4">
        <f t="shared" si="9"/>
        <v>1.033428240008436</v>
      </c>
    </row>
    <row r="146" spans="1:7" x14ac:dyDescent="0.2">
      <c r="A146" s="4">
        <f>IF('True_Odds_Calculator_2-way'!A147="","",'True_Odds_Calculator_2-way'!A147)</f>
        <v>1.94</v>
      </c>
      <c r="B146" s="4">
        <f>IF('True_Odds_Calculator_2-way'!B147="","",'True_Odds_Calculator_2-way'!B147)</f>
        <v>1.96</v>
      </c>
      <c r="C146" s="4">
        <f t="shared" si="8"/>
        <v>2.5667999158426325E-2</v>
      </c>
      <c r="D146" s="4">
        <f t="shared" si="10"/>
        <v>1.9895353704478862</v>
      </c>
      <c r="E146" s="4">
        <f t="shared" si="11"/>
        <v>2.0105752961082914</v>
      </c>
      <c r="G146" s="4">
        <f t="shared" si="9"/>
        <v>1.0256679991584263</v>
      </c>
    </row>
    <row r="147" spans="1:7" x14ac:dyDescent="0.2">
      <c r="A147" s="4">
        <f>IF('True_Odds_Calculator_2-way'!A148="","",'True_Odds_Calculator_2-way'!A148)</f>
        <v>1.76</v>
      </c>
      <c r="B147" s="4">
        <f>IF('True_Odds_Calculator_2-way'!B148="","",'True_Odds_Calculator_2-way'!B148)</f>
        <v>2.16</v>
      </c>
      <c r="C147" s="4">
        <f t="shared" si="8"/>
        <v>3.1144781144781142E-2</v>
      </c>
      <c r="D147" s="4">
        <f t="shared" si="10"/>
        <v>1.8095963442498098</v>
      </c>
      <c r="E147" s="4">
        <f t="shared" si="11"/>
        <v>2.235183443085607</v>
      </c>
      <c r="G147" s="4">
        <f t="shared" si="9"/>
        <v>1.0311447811447811</v>
      </c>
    </row>
    <row r="148" spans="1:7" x14ac:dyDescent="0.2">
      <c r="A148" s="4">
        <f>IF('True_Odds_Calculator_2-way'!A149="","",'True_Odds_Calculator_2-way'!A149)</f>
        <v>1.85</v>
      </c>
      <c r="B148" s="4">
        <f>IF('True_Odds_Calculator_2-way'!B149="","",'True_Odds_Calculator_2-way'!B149)</f>
        <v>2.04</v>
      </c>
      <c r="C148" s="4">
        <f t="shared" si="8"/>
        <v>3.0736618971912932E-2</v>
      </c>
      <c r="D148" s="4">
        <f t="shared" si="10"/>
        <v>1.9041372351160444</v>
      </c>
      <c r="E148" s="4">
        <f t="shared" si="11"/>
        <v>2.1060267857142851</v>
      </c>
      <c r="G148" s="4">
        <f t="shared" si="9"/>
        <v>1.0307366189719129</v>
      </c>
    </row>
    <row r="149" spans="1:7" x14ac:dyDescent="0.2">
      <c r="A149" s="4">
        <f>IF('True_Odds_Calculator_2-way'!A150="","",'True_Odds_Calculator_2-way'!A150)</f>
        <v>1.68</v>
      </c>
      <c r="B149" s="4">
        <f>IF('True_Odds_Calculator_2-way'!B150="","",'True_Odds_Calculator_2-way'!B150)</f>
        <v>2.2999999999999998</v>
      </c>
      <c r="C149" s="4">
        <f t="shared" si="8"/>
        <v>3.002070393374745E-2</v>
      </c>
      <c r="D149" s="4">
        <f t="shared" si="10"/>
        <v>1.7234611953612846</v>
      </c>
      <c r="E149" s="4">
        <f t="shared" si="11"/>
        <v>2.3822441430332923</v>
      </c>
      <c r="G149" s="4">
        <f t="shared" si="9"/>
        <v>1.0300207039337475</v>
      </c>
    </row>
    <row r="150" spans="1:7" x14ac:dyDescent="0.2">
      <c r="A150" s="4">
        <f>IF('True_Odds_Calculator_2-way'!A151="","",'True_Odds_Calculator_2-way'!A151)</f>
        <v>2.1</v>
      </c>
      <c r="B150" s="4">
        <f>IF('True_Odds_Calculator_2-way'!B151="","",'True_Odds_Calculator_2-way'!B151)</f>
        <v>1.81</v>
      </c>
      <c r="C150" s="4">
        <f t="shared" si="8"/>
        <v>2.8676664035780064E-2</v>
      </c>
      <c r="D150" s="4">
        <f t="shared" si="10"/>
        <v>2.1651951011107946</v>
      </c>
      <c r="E150" s="4">
        <f t="shared" si="11"/>
        <v>1.858225372769494</v>
      </c>
      <c r="G150" s="4">
        <f t="shared" si="9"/>
        <v>1.0286766640357801</v>
      </c>
    </row>
    <row r="151" spans="1:7" x14ac:dyDescent="0.2">
      <c r="A151" s="4">
        <f>IF('True_Odds_Calculator_2-way'!A152="","",'True_Odds_Calculator_2-way'!A152)</f>
        <v>1.92</v>
      </c>
      <c r="B151" s="4">
        <f>IF('True_Odds_Calculator_2-way'!B152="","",'True_Odds_Calculator_2-way'!B152)</f>
        <v>1.99</v>
      </c>
      <c r="C151" s="4">
        <f t="shared" si="8"/>
        <v>2.3345896147403788E-2</v>
      </c>
      <c r="D151" s="4">
        <f t="shared" si="10"/>
        <v>1.9640176827387685</v>
      </c>
      <c r="E151" s="4">
        <f t="shared" si="11"/>
        <v>2.0373253705876082</v>
      </c>
      <c r="G151" s="4">
        <f t="shared" si="9"/>
        <v>1.0233458961474038</v>
      </c>
    </row>
    <row r="152" spans="1:7" x14ac:dyDescent="0.2">
      <c r="A152" s="4">
        <f>IF('True_Odds_Calculator_2-way'!A153="","",'True_Odds_Calculator_2-way'!A153)</f>
        <v>2.2000000000000002</v>
      </c>
      <c r="B152" s="4">
        <f>IF('True_Odds_Calculator_2-way'!B153="","",'True_Odds_Calculator_2-way'!B153)</f>
        <v>1.74</v>
      </c>
      <c r="C152" s="4">
        <f t="shared" si="8"/>
        <v>2.925809822361547E-2</v>
      </c>
      <c r="D152" s="4">
        <f t="shared" si="10"/>
        <v>2.2731591448931119</v>
      </c>
      <c r="E152" s="4">
        <f t="shared" si="11"/>
        <v>1.78544776119403</v>
      </c>
      <c r="G152" s="4">
        <f t="shared" si="9"/>
        <v>1.0292580982236155</v>
      </c>
    </row>
    <row r="153" spans="1:7" x14ac:dyDescent="0.2">
      <c r="A153" s="4">
        <f>IF('True_Odds_Calculator_2-way'!A154="","",'True_Odds_Calculator_2-way'!A154)</f>
        <v>1.81</v>
      </c>
      <c r="B153" s="4">
        <f>IF('True_Odds_Calculator_2-way'!B154="","",'True_Odds_Calculator_2-way'!B154)</f>
        <v>2.09</v>
      </c>
      <c r="C153" s="4">
        <f t="shared" si="8"/>
        <v>3.0955087366835166E-2</v>
      </c>
      <c r="D153" s="4">
        <f t="shared" si="10"/>
        <v>1.8621674173619833</v>
      </c>
      <c r="E153" s="4">
        <f t="shared" si="11"/>
        <v>2.159867538325388</v>
      </c>
      <c r="G153" s="4">
        <f t="shared" si="9"/>
        <v>1.0309550873668352</v>
      </c>
    </row>
    <row r="154" spans="1:7" x14ac:dyDescent="0.2">
      <c r="A154" s="4">
        <f>IF('True_Odds_Calculator_2-way'!A155="","",'True_Odds_Calculator_2-way'!A155)</f>
        <v>2.02</v>
      </c>
      <c r="B154" s="4">
        <f>IF('True_Odds_Calculator_2-way'!B155="","",'True_Odds_Calculator_2-way'!B155)</f>
        <v>1.89</v>
      </c>
      <c r="C154" s="4">
        <f t="shared" si="8"/>
        <v>2.4150034051024338E-2</v>
      </c>
      <c r="D154" s="4">
        <f t="shared" si="10"/>
        <v>2.0705027387602368</v>
      </c>
      <c r="E154" s="4">
        <f t="shared" si="11"/>
        <v>1.9341405339682862</v>
      </c>
      <c r="G154" s="4">
        <f t="shared" si="9"/>
        <v>1.0241500340510243</v>
      </c>
    </row>
    <row r="155" spans="1:7" x14ac:dyDescent="0.2">
      <c r="A155" s="4">
        <f>IF('True_Odds_Calculator_2-way'!A156="","",'True_Odds_Calculator_2-way'!A156)</f>
        <v>2.1800000000000002</v>
      </c>
      <c r="B155" s="4">
        <f>IF('True_Odds_Calculator_2-way'!B156="","",'True_Odds_Calculator_2-way'!B156)</f>
        <v>1.75</v>
      </c>
      <c r="C155" s="4">
        <f t="shared" si="8"/>
        <v>3.0144167758846541E-2</v>
      </c>
      <c r="D155" s="4">
        <f t="shared" si="10"/>
        <v>2.2540620384047267</v>
      </c>
      <c r="E155" s="4">
        <f t="shared" si="11"/>
        <v>1.797408716136631</v>
      </c>
      <c r="G155" s="4">
        <f t="shared" si="9"/>
        <v>1.0301441677588465</v>
      </c>
    </row>
    <row r="156" spans="1:7" x14ac:dyDescent="0.2">
      <c r="A156" s="4">
        <f>IF('True_Odds_Calculator_2-way'!A157="","",'True_Odds_Calculator_2-way'!A157)</f>
        <v>2.27</v>
      </c>
      <c r="B156" s="4">
        <f>IF('True_Odds_Calculator_2-way'!B157="","",'True_Odds_Calculator_2-way'!B157)</f>
        <v>1.63</v>
      </c>
      <c r="C156" s="4">
        <f t="shared" si="8"/>
        <v>5.4025566876570785E-2</v>
      </c>
      <c r="D156" s="4">
        <f t="shared" si="10"/>
        <v>2.418286984085487</v>
      </c>
      <c r="E156" s="4">
        <f t="shared" si="11"/>
        <v>1.7050759199096792</v>
      </c>
      <c r="G156" s="4">
        <f t="shared" si="9"/>
        <v>1.0540255668765708</v>
      </c>
    </row>
    <row r="157" spans="1:7" x14ac:dyDescent="0.2">
      <c r="A157" s="4">
        <f>IF('True_Odds_Calculator_2-way'!A158="","",'True_Odds_Calculator_2-way'!A158)</f>
        <v>2.73</v>
      </c>
      <c r="B157" s="4">
        <f>IF('True_Odds_Calculator_2-way'!B158="","",'True_Odds_Calculator_2-way'!B158)</f>
        <v>1.44</v>
      </c>
      <c r="C157" s="4">
        <f t="shared" si="8"/>
        <v>6.0744810744810751E-2</v>
      </c>
      <c r="D157" s="4">
        <f t="shared" si="10"/>
        <v>2.9768287142208085</v>
      </c>
      <c r="E157" s="4">
        <f t="shared" si="11"/>
        <v>1.5058607216731785</v>
      </c>
      <c r="G157" s="4">
        <f t="shared" si="9"/>
        <v>1.0607448107448108</v>
      </c>
    </row>
    <row r="158" spans="1:7" x14ac:dyDescent="0.2">
      <c r="A158" s="4">
        <f>IF('True_Odds_Calculator_2-way'!A159="","",'True_Odds_Calculator_2-way'!A159)</f>
        <v>2.12</v>
      </c>
      <c r="B158" s="4">
        <f>IF('True_Odds_Calculator_2-way'!B159="","",'True_Odds_Calculator_2-way'!B159)</f>
        <v>1.71</v>
      </c>
      <c r="C158" s="4">
        <f t="shared" si="8"/>
        <v>5.6493434844973933E-2</v>
      </c>
      <c r="D158" s="4">
        <f t="shared" si="10"/>
        <v>2.2550385668076633</v>
      </c>
      <c r="E158" s="4">
        <f t="shared" si="11"/>
        <v>1.7967882632831085</v>
      </c>
      <c r="G158" s="4">
        <f t="shared" si="9"/>
        <v>1.0564934348449739</v>
      </c>
    </row>
    <row r="159" spans="1:7" x14ac:dyDescent="0.2">
      <c r="A159" s="4">
        <f>IF('True_Odds_Calculator_2-way'!A160="","",'True_Odds_Calculator_2-way'!A160)</f>
        <v>1.94</v>
      </c>
      <c r="B159" s="4">
        <f>IF('True_Odds_Calculator_2-way'!B160="","",'True_Odds_Calculator_2-way'!B160)</f>
        <v>1.96</v>
      </c>
      <c r="C159" s="4">
        <f t="shared" si="8"/>
        <v>2.5667999158426325E-2</v>
      </c>
      <c r="D159" s="4">
        <f t="shared" si="10"/>
        <v>1.9895353704478862</v>
      </c>
      <c r="E159" s="4">
        <f t="shared" si="11"/>
        <v>2.0105752961082914</v>
      </c>
      <c r="G159" s="4">
        <f t="shared" si="9"/>
        <v>1.0256679991584263</v>
      </c>
    </row>
    <row r="160" spans="1:7" x14ac:dyDescent="0.2">
      <c r="A160" s="4">
        <f>IF('True_Odds_Calculator_2-way'!A161="","",'True_Odds_Calculator_2-way'!A161)</f>
        <v>1.71</v>
      </c>
      <c r="B160" s="4">
        <f>IF('True_Odds_Calculator_2-way'!B161="","",'True_Odds_Calculator_2-way'!B161)</f>
        <v>2.25</v>
      </c>
      <c r="C160" s="4">
        <f t="shared" si="8"/>
        <v>2.9239766081871288E-2</v>
      </c>
      <c r="D160" s="4">
        <f t="shared" si="10"/>
        <v>1.7538461538461536</v>
      </c>
      <c r="E160" s="4">
        <f t="shared" si="11"/>
        <v>2.3265306122448979</v>
      </c>
      <c r="G160" s="4">
        <f t="shared" si="9"/>
        <v>1.0292397660818713</v>
      </c>
    </row>
    <row r="161" spans="1:7" x14ac:dyDescent="0.2">
      <c r="A161" s="4">
        <f>IF('True_Odds_Calculator_2-way'!A162="","",'True_Odds_Calculator_2-way'!A162)</f>
        <v>1.62</v>
      </c>
      <c r="B161" s="4">
        <f>IF('True_Odds_Calculator_2-way'!B162="","",'True_Odds_Calculator_2-way'!B162)</f>
        <v>2.4</v>
      </c>
      <c r="C161" s="4">
        <f t="shared" si="8"/>
        <v>3.3950617283950546E-2</v>
      </c>
      <c r="D161" s="4">
        <f t="shared" si="10"/>
        <v>1.6658097686375322</v>
      </c>
      <c r="E161" s="4">
        <f t="shared" si="11"/>
        <v>2.5019305019305014</v>
      </c>
      <c r="G161" s="4">
        <f t="shared" si="9"/>
        <v>1.0339506172839505</v>
      </c>
    </row>
    <row r="162" spans="1:7" x14ac:dyDescent="0.2">
      <c r="A162" s="4">
        <f>IF('True_Odds_Calculator_2-way'!A163="","",'True_Odds_Calculator_2-way'!A163)</f>
        <v>1.89</v>
      </c>
      <c r="B162" s="4">
        <f>IF('True_Odds_Calculator_2-way'!B163="","",'True_Odds_Calculator_2-way'!B163)</f>
        <v>2.02</v>
      </c>
      <c r="C162" s="4">
        <f t="shared" si="8"/>
        <v>2.4150034051024338E-2</v>
      </c>
      <c r="D162" s="4">
        <f t="shared" si="10"/>
        <v>1.9341405339682862</v>
      </c>
      <c r="E162" s="4">
        <f t="shared" si="11"/>
        <v>2.0705027387602368</v>
      </c>
      <c r="G162" s="4">
        <f t="shared" si="9"/>
        <v>1.0241500340510243</v>
      </c>
    </row>
    <row r="163" spans="1:7" x14ac:dyDescent="0.2">
      <c r="A163" s="4">
        <f>IF('True_Odds_Calculator_2-way'!A164="","",'True_Odds_Calculator_2-way'!A164)</f>
        <v>1.89</v>
      </c>
      <c r="B163" s="4">
        <f>IF('True_Odds_Calculator_2-way'!B164="","",'True_Odds_Calculator_2-way'!B164)</f>
        <v>2.02</v>
      </c>
      <c r="C163" s="4">
        <f t="shared" si="8"/>
        <v>2.4150034051024338E-2</v>
      </c>
      <c r="D163" s="4">
        <f t="shared" si="10"/>
        <v>1.9341405339682862</v>
      </c>
      <c r="E163" s="4">
        <f t="shared" si="11"/>
        <v>2.0705027387602368</v>
      </c>
      <c r="G163" s="4">
        <f t="shared" si="9"/>
        <v>1.0241500340510243</v>
      </c>
    </row>
    <row r="164" spans="1:7" x14ac:dyDescent="0.2">
      <c r="A164" s="4">
        <f>IF('True_Odds_Calculator_2-way'!A165="","",'True_Odds_Calculator_2-way'!A165)</f>
        <v>2.21</v>
      </c>
      <c r="B164" s="4">
        <f>IF('True_Odds_Calculator_2-way'!B165="","",'True_Odds_Calculator_2-way'!B165)</f>
        <v>1.72</v>
      </c>
      <c r="C164" s="4">
        <f t="shared" si="8"/>
        <v>3.3884036620014824E-2</v>
      </c>
      <c r="D164" s="4">
        <f t="shared" si="10"/>
        <v>2.2959652089876781</v>
      </c>
      <c r="E164" s="4">
        <f t="shared" si="11"/>
        <v>1.7716256524981358</v>
      </c>
      <c r="G164" s="4">
        <f t="shared" si="9"/>
        <v>1.0338840366200148</v>
      </c>
    </row>
    <row r="165" spans="1:7" x14ac:dyDescent="0.2">
      <c r="A165" s="4">
        <f>IF('True_Odds_Calculator_2-way'!A166="","",'True_Odds_Calculator_2-way'!A166)</f>
        <v>2.3199999999999998</v>
      </c>
      <c r="B165" s="4">
        <f>IF('True_Odds_Calculator_2-way'!B166="","",'True_Odds_Calculator_2-way'!B166)</f>
        <v>1.66</v>
      </c>
      <c r="C165" s="4">
        <f t="shared" si="8"/>
        <v>3.3444121312837582E-2</v>
      </c>
      <c r="D165" s="4">
        <f t="shared" si="10"/>
        <v>2.4136375031336175</v>
      </c>
      <c r="E165" s="4">
        <f t="shared" si="11"/>
        <v>1.707394928178755</v>
      </c>
      <c r="G165" s="4">
        <f t="shared" si="9"/>
        <v>1.0334441213128376</v>
      </c>
    </row>
    <row r="166" spans="1:7" x14ac:dyDescent="0.2">
      <c r="A166" s="4">
        <f>IF('True_Odds_Calculator_2-way'!A167="","",'True_Odds_Calculator_2-way'!A167)</f>
        <v>2.15</v>
      </c>
      <c r="B166" s="4">
        <f>IF('True_Odds_Calculator_2-way'!B167="","",'True_Odds_Calculator_2-way'!B167)</f>
        <v>1.76</v>
      </c>
      <c r="C166" s="4">
        <f t="shared" si="8"/>
        <v>3.3298097251585723E-2</v>
      </c>
      <c r="D166" s="4">
        <f t="shared" si="10"/>
        <v>2.2298173246906305</v>
      </c>
      <c r="E166" s="4">
        <f t="shared" si="11"/>
        <v>1.8131288931480596</v>
      </c>
      <c r="G166" s="4">
        <f t="shared" si="9"/>
        <v>1.0332980972515857</v>
      </c>
    </row>
    <row r="167" spans="1:7" x14ac:dyDescent="0.2">
      <c r="A167" s="4">
        <f>IF('True_Odds_Calculator_2-way'!A168="","",'True_Odds_Calculator_2-way'!A168)</f>
        <v>2.13</v>
      </c>
      <c r="B167" s="4">
        <f>IF('True_Odds_Calculator_2-way'!B168="","",'True_Odds_Calculator_2-way'!B168)</f>
        <v>1.78</v>
      </c>
      <c r="C167" s="4">
        <f t="shared" si="8"/>
        <v>3.128132088410629E-2</v>
      </c>
      <c r="D167" s="4">
        <f t="shared" si="10"/>
        <v>2.2034055907479515</v>
      </c>
      <c r="E167" s="4">
        <f t="shared" si="11"/>
        <v>1.8309750325976726</v>
      </c>
      <c r="G167" s="4">
        <f t="shared" si="9"/>
        <v>1.0312813208841063</v>
      </c>
    </row>
    <row r="168" spans="1:7" x14ac:dyDescent="0.2">
      <c r="A168" s="4">
        <f>IF('True_Odds_Calculator_2-way'!A169="","",'True_Odds_Calculator_2-way'!A169)</f>
        <v>2.2599999999999998</v>
      </c>
      <c r="B168" s="4">
        <f>IF('True_Odds_Calculator_2-way'!B169="","",'True_Odds_Calculator_2-way'!B169)</f>
        <v>1.69</v>
      </c>
      <c r="C168" s="4">
        <f t="shared" si="8"/>
        <v>3.4193852437555794E-2</v>
      </c>
      <c r="D168" s="4">
        <f t="shared" si="10"/>
        <v>2.3508340001231001</v>
      </c>
      <c r="E168" s="4">
        <f t="shared" si="11"/>
        <v>1.740283410033262</v>
      </c>
      <c r="G168" s="4">
        <f t="shared" si="9"/>
        <v>1.0341938524375558</v>
      </c>
    </row>
    <row r="169" spans="1:7" x14ac:dyDescent="0.2">
      <c r="A169" s="4">
        <f>IF('True_Odds_Calculator_2-way'!A170="","",'True_Odds_Calculator_2-way'!A170)</f>
        <v>1.97</v>
      </c>
      <c r="B169" s="4">
        <f>IF('True_Odds_Calculator_2-way'!B170="","",'True_Odds_Calculator_2-way'!B170)</f>
        <v>1.92</v>
      </c>
      <c r="C169" s="4">
        <f t="shared" si="8"/>
        <v>2.844754653130277E-2</v>
      </c>
      <c r="D169" s="4">
        <f t="shared" si="10"/>
        <v>2.0267924123888115</v>
      </c>
      <c r="E169" s="4">
        <f t="shared" si="11"/>
        <v>1.9739066903246005</v>
      </c>
      <c r="G169" s="4">
        <f t="shared" si="9"/>
        <v>1.0284475465313028</v>
      </c>
    </row>
    <row r="170" spans="1:7" x14ac:dyDescent="0.2">
      <c r="A170" s="4">
        <f>IF('True_Odds_Calculator_2-way'!A171="","",'True_Odds_Calculator_2-way'!A171)</f>
        <v>1.44</v>
      </c>
      <c r="B170" s="4">
        <f>IF('True_Odds_Calculator_2-way'!B171="","",'True_Odds_Calculator_2-way'!B171)</f>
        <v>2.89</v>
      </c>
      <c r="C170" s="4">
        <f t="shared" si="8"/>
        <v>4.0465205690119133E-2</v>
      </c>
      <c r="D170" s="4">
        <f t="shared" si="10"/>
        <v>1.4832133437878678</v>
      </c>
      <c r="E170" s="4">
        <f t="shared" si="11"/>
        <v>3.0694792742292374</v>
      </c>
      <c r="G170" s="4">
        <f t="shared" si="9"/>
        <v>1.0404652056901191</v>
      </c>
    </row>
    <row r="171" spans="1:7" x14ac:dyDescent="0.2">
      <c r="A171" s="4">
        <f>IF('True_Odds_Calculator_2-way'!A172="","",'True_Odds_Calculator_2-way'!A172)</f>
        <v>1.34</v>
      </c>
      <c r="B171" s="4">
        <f>IF('True_Odds_Calculator_2-way'!B172="","",'True_Odds_Calculator_2-way'!B172)</f>
        <v>3.4</v>
      </c>
      <c r="C171" s="4">
        <f t="shared" si="8"/>
        <v>4.0386303775241439E-2</v>
      </c>
      <c r="D171" s="4">
        <f t="shared" si="10"/>
        <v>1.37726723095526</v>
      </c>
      <c r="E171" s="4">
        <f t="shared" si="11"/>
        <v>3.6506410256410255</v>
      </c>
      <c r="G171" s="4">
        <f t="shared" si="9"/>
        <v>1.0403863037752414</v>
      </c>
    </row>
    <row r="172" spans="1:7" x14ac:dyDescent="0.2">
      <c r="A172" s="4">
        <f>IF('True_Odds_Calculator_2-way'!A173="","",'True_Odds_Calculator_2-way'!A173)</f>
        <v>1.81</v>
      </c>
      <c r="B172" s="4">
        <f>IF('True_Odds_Calculator_2-way'!B173="","",'True_Odds_Calculator_2-way'!B173)</f>
        <v>2.09</v>
      </c>
      <c r="C172" s="4">
        <f t="shared" si="8"/>
        <v>3.0955087366835166E-2</v>
      </c>
      <c r="D172" s="4">
        <f t="shared" si="10"/>
        <v>1.8621674173619833</v>
      </c>
      <c r="E172" s="4">
        <f t="shared" si="11"/>
        <v>2.159867538325388</v>
      </c>
      <c r="G172" s="4">
        <f t="shared" si="9"/>
        <v>1.0309550873668352</v>
      </c>
    </row>
    <row r="173" spans="1:7" x14ac:dyDescent="0.2">
      <c r="A173" s="4">
        <f>IF('True_Odds_Calculator_2-way'!A174="","",'True_Odds_Calculator_2-way'!A174)</f>
        <v>1.93</v>
      </c>
      <c r="B173" s="4">
        <f>IF('True_Odds_Calculator_2-way'!B174="","",'True_Odds_Calculator_2-way'!B174)</f>
        <v>1.95</v>
      </c>
      <c r="C173" s="4">
        <f t="shared" si="8"/>
        <v>3.0955227846419575E-2</v>
      </c>
      <c r="D173" s="4">
        <f t="shared" si="10"/>
        <v>1.9894277785119598</v>
      </c>
      <c r="E173" s="4">
        <f t="shared" si="11"/>
        <v>2.0106851876586083</v>
      </c>
      <c r="G173" s="4">
        <f t="shared" si="9"/>
        <v>1.0309552278464196</v>
      </c>
    </row>
    <row r="174" spans="1:7" x14ac:dyDescent="0.2">
      <c r="A174" s="4">
        <f>IF('True_Odds_Calculator_2-way'!A175="","",'True_Odds_Calculator_2-way'!A175)</f>
        <v>2.2000000000000002</v>
      </c>
      <c r="B174" s="4">
        <f>IF('True_Odds_Calculator_2-way'!B175="","",'True_Odds_Calculator_2-way'!B175)</f>
        <v>1.71</v>
      </c>
      <c r="C174" s="4">
        <f t="shared" si="8"/>
        <v>3.9340776182881454E-2</v>
      </c>
      <c r="D174" s="4">
        <f t="shared" si="10"/>
        <v>2.2995110024449881</v>
      </c>
      <c r="E174" s="4">
        <f t="shared" si="11"/>
        <v>1.7695202257761053</v>
      </c>
      <c r="G174" s="4">
        <f t="shared" si="9"/>
        <v>1.0393407761828815</v>
      </c>
    </row>
    <row r="175" spans="1:7" x14ac:dyDescent="0.2">
      <c r="A175" s="4">
        <f>IF('True_Odds_Calculator_2-way'!A176="","",'True_Odds_Calculator_2-way'!A176)</f>
        <v>2.31</v>
      </c>
      <c r="B175" s="4">
        <f>IF('True_Odds_Calculator_2-way'!B176="","",'True_Odds_Calculator_2-way'!B176)</f>
        <v>1.67</v>
      </c>
      <c r="C175" s="4">
        <f t="shared" si="8"/>
        <v>3.1702828110013792E-2</v>
      </c>
      <c r="D175" s="4">
        <f t="shared" si="10"/>
        <v>2.397799670572148</v>
      </c>
      <c r="E175" s="4">
        <f t="shared" si="11"/>
        <v>1.7154100984947862</v>
      </c>
      <c r="G175" s="4">
        <f t="shared" si="9"/>
        <v>1.0317028281100138</v>
      </c>
    </row>
    <row r="176" spans="1:7" x14ac:dyDescent="0.2">
      <c r="A176" s="4">
        <f>IF('True_Odds_Calculator_2-way'!A177="","",'True_Odds_Calculator_2-way'!A177)</f>
        <v>1.61</v>
      </c>
      <c r="B176" s="4">
        <f>IF('True_Odds_Calculator_2-way'!B177="","",'True_Odds_Calculator_2-way'!B177)</f>
        <v>2.4300000000000002</v>
      </c>
      <c r="C176" s="4">
        <f t="shared" si="8"/>
        <v>3.2640646167216181E-2</v>
      </c>
      <c r="D176" s="4">
        <f t="shared" si="10"/>
        <v>1.6534454704900365</v>
      </c>
      <c r="E176" s="4">
        <f t="shared" si="11"/>
        <v>2.5303495779840248</v>
      </c>
      <c r="G176" s="4">
        <f t="shared" si="9"/>
        <v>1.0326406461672162</v>
      </c>
    </row>
    <row r="177" spans="1:7" x14ac:dyDescent="0.2">
      <c r="A177" s="4">
        <f>IF('True_Odds_Calculator_2-way'!A178="","",'True_Odds_Calculator_2-way'!A178)</f>
        <v>2.2000000000000002</v>
      </c>
      <c r="B177" s="4">
        <f>IF('True_Odds_Calculator_2-way'!B178="","",'True_Odds_Calculator_2-way'!B178)</f>
        <v>1.71</v>
      </c>
      <c r="C177" s="4">
        <f t="shared" si="8"/>
        <v>3.9340776182881454E-2</v>
      </c>
      <c r="D177" s="4">
        <f t="shared" si="10"/>
        <v>2.2995110024449881</v>
      </c>
      <c r="E177" s="4">
        <f t="shared" si="11"/>
        <v>1.7695202257761053</v>
      </c>
      <c r="G177" s="4">
        <f t="shared" si="9"/>
        <v>1.0393407761828815</v>
      </c>
    </row>
    <row r="178" spans="1:7" x14ac:dyDescent="0.2">
      <c r="A178" s="4">
        <f>IF('True_Odds_Calculator_2-way'!A179="","",'True_Odds_Calculator_2-way'!A179)</f>
        <v>1.78</v>
      </c>
      <c r="B178" s="4">
        <f>IF('True_Odds_Calculator_2-way'!B179="","",'True_Odds_Calculator_2-way'!B179)</f>
        <v>2.12</v>
      </c>
      <c r="C178" s="4">
        <f t="shared" si="8"/>
        <v>3.3495866016535869E-2</v>
      </c>
      <c r="D178" s="4">
        <f t="shared" si="10"/>
        <v>1.8346946713341112</v>
      </c>
      <c r="E178" s="4">
        <f t="shared" si="11"/>
        <v>2.1980428704566637</v>
      </c>
      <c r="G178" s="4">
        <f t="shared" si="9"/>
        <v>1.0334958660165359</v>
      </c>
    </row>
    <row r="179" spans="1:7" x14ac:dyDescent="0.2">
      <c r="A179" s="4">
        <f>IF('True_Odds_Calculator_2-way'!A180="","",'True_Odds_Calculator_2-way'!A180)</f>
        <v>1.72</v>
      </c>
      <c r="B179" s="4">
        <f>IF('True_Odds_Calculator_2-way'!B180="","",'True_Odds_Calculator_2-way'!B180)</f>
        <v>2.21</v>
      </c>
      <c r="C179" s="4">
        <f t="shared" si="8"/>
        <v>3.3884036620014824E-2</v>
      </c>
      <c r="D179" s="4">
        <f t="shared" si="10"/>
        <v>1.7716256524981358</v>
      </c>
      <c r="E179" s="4">
        <f t="shared" si="11"/>
        <v>2.2959652089876781</v>
      </c>
      <c r="G179" s="4">
        <f t="shared" si="9"/>
        <v>1.0338840366200148</v>
      </c>
    </row>
    <row r="180" spans="1:7" x14ac:dyDescent="0.2">
      <c r="A180" s="4">
        <f>IF('True_Odds_Calculator_2-way'!A181="","",'True_Odds_Calculator_2-way'!A181)</f>
        <v>2.25</v>
      </c>
      <c r="B180" s="4">
        <f>IF('True_Odds_Calculator_2-way'!B181="","",'True_Odds_Calculator_2-way'!B181)</f>
        <v>1.71</v>
      </c>
      <c r="C180" s="4">
        <f t="shared" si="8"/>
        <v>2.9239766081871288E-2</v>
      </c>
      <c r="D180" s="4">
        <f t="shared" si="10"/>
        <v>2.3265306122448979</v>
      </c>
      <c r="E180" s="4">
        <f t="shared" si="11"/>
        <v>1.7538461538461536</v>
      </c>
      <c r="G180" s="4">
        <f t="shared" si="9"/>
        <v>1.0292397660818713</v>
      </c>
    </row>
    <row r="181" spans="1:7" x14ac:dyDescent="0.2">
      <c r="A181" s="4">
        <f>IF('True_Odds_Calculator_2-way'!A182="","",'True_Odds_Calculator_2-way'!A182)</f>
        <v>2.06</v>
      </c>
      <c r="B181" s="4">
        <f>IF('True_Odds_Calculator_2-way'!B182="","",'True_Odds_Calculator_2-way'!B182)</f>
        <v>1.85</v>
      </c>
      <c r="C181" s="4">
        <f t="shared" si="8"/>
        <v>2.5977433744424072E-2</v>
      </c>
      <c r="D181" s="4">
        <f t="shared" si="10"/>
        <v>2.1166342682588173</v>
      </c>
      <c r="E181" s="4">
        <f t="shared" si="11"/>
        <v>1.8955483710519774</v>
      </c>
      <c r="G181" s="4">
        <f t="shared" si="9"/>
        <v>1.0259774337444241</v>
      </c>
    </row>
    <row r="182" spans="1:7" x14ac:dyDescent="0.2">
      <c r="A182" s="4">
        <f>IF('True_Odds_Calculator_2-way'!A183="","",'True_Odds_Calculator_2-way'!A183)</f>
        <v>1.99</v>
      </c>
      <c r="B182" s="4">
        <f>IF('True_Odds_Calculator_2-way'!B183="","",'True_Odds_Calculator_2-way'!B183)</f>
        <v>1.92</v>
      </c>
      <c r="C182" s="4">
        <f t="shared" si="8"/>
        <v>2.3345896147403788E-2</v>
      </c>
      <c r="D182" s="4">
        <f t="shared" si="10"/>
        <v>2.0373253705876082</v>
      </c>
      <c r="E182" s="4">
        <f t="shared" si="11"/>
        <v>1.9640176827387685</v>
      </c>
      <c r="G182" s="4">
        <f t="shared" si="9"/>
        <v>1.0233458961474038</v>
      </c>
    </row>
    <row r="183" spans="1:7" x14ac:dyDescent="0.2">
      <c r="A183" s="4">
        <f>IF('True_Odds_Calculator_2-way'!A184="","",'True_Odds_Calculator_2-way'!A184)</f>
        <v>2.4700000000000002</v>
      </c>
      <c r="B183" s="4">
        <f>IF('True_Odds_Calculator_2-way'!B184="","",'True_Odds_Calculator_2-way'!B184)</f>
        <v>1.6</v>
      </c>
      <c r="C183" s="4">
        <f t="shared" si="8"/>
        <v>2.9858299595141746E-2</v>
      </c>
      <c r="D183" s="4">
        <f t="shared" si="10"/>
        <v>2.5645684620376383</v>
      </c>
      <c r="E183" s="4">
        <f t="shared" si="11"/>
        <v>1.6391538780588968</v>
      </c>
      <c r="G183" s="4">
        <f t="shared" si="9"/>
        <v>1.0298582995951417</v>
      </c>
    </row>
    <row r="184" spans="1:7" x14ac:dyDescent="0.2">
      <c r="A184" s="4">
        <f>IF('True_Odds_Calculator_2-way'!A185="","",'True_Odds_Calculator_2-way'!A185)</f>
        <v>1.66</v>
      </c>
      <c r="B184" s="4">
        <f>IF('True_Odds_Calculator_2-way'!B185="","",'True_Odds_Calculator_2-way'!B185)</f>
        <v>2.34</v>
      </c>
      <c r="C184" s="4">
        <f t="shared" si="8"/>
        <v>2.9760065904644417E-2</v>
      </c>
      <c r="D184" s="4">
        <f t="shared" si="10"/>
        <v>1.7020418894049603</v>
      </c>
      <c r="E184" s="4">
        <f t="shared" si="11"/>
        <v>2.4244164274123086</v>
      </c>
      <c r="G184" s="4">
        <f t="shared" si="9"/>
        <v>1.0297600659046444</v>
      </c>
    </row>
    <row r="185" spans="1:7" x14ac:dyDescent="0.2">
      <c r="A185" s="4">
        <f>IF('True_Odds_Calculator_2-way'!A186="","",'True_Odds_Calculator_2-way'!A186)</f>
        <v>2.36</v>
      </c>
      <c r="B185" s="4">
        <f>IF('True_Odds_Calculator_2-way'!B186="","",'True_Odds_Calculator_2-way'!B186)</f>
        <v>1.61</v>
      </c>
      <c r="C185" s="4">
        <f t="shared" si="8"/>
        <v>4.4846825981682326E-2</v>
      </c>
      <c r="D185" s="4">
        <f t="shared" si="10"/>
        <v>2.4918677859391396</v>
      </c>
      <c r="E185" s="4">
        <f t="shared" si="11"/>
        <v>1.6703006857745737</v>
      </c>
      <c r="G185" s="4">
        <f t="shared" si="9"/>
        <v>1.0448468259816823</v>
      </c>
    </row>
    <row r="186" spans="1:7" x14ac:dyDescent="0.2">
      <c r="A186" s="4">
        <f>IF('True_Odds_Calculator_2-way'!A187="","",'True_Odds_Calculator_2-way'!A187)</f>
        <v>2.35</v>
      </c>
      <c r="B186" s="4">
        <f>IF('True_Odds_Calculator_2-way'!B187="","",'True_Odds_Calculator_2-way'!B187)</f>
        <v>1.62</v>
      </c>
      <c r="C186" s="4">
        <f t="shared" si="8"/>
        <v>4.2815865510900997E-2</v>
      </c>
      <c r="D186" s="4">
        <f t="shared" si="10"/>
        <v>2.4744881377965555</v>
      </c>
      <c r="E186" s="4">
        <f t="shared" si="11"/>
        <v>1.6782014547057529</v>
      </c>
      <c r="G186" s="4">
        <f t="shared" si="9"/>
        <v>1.042815865510901</v>
      </c>
    </row>
    <row r="187" spans="1:7" x14ac:dyDescent="0.2">
      <c r="A187" s="4">
        <f>IF('True_Odds_Calculator_2-way'!A188="","",'True_Odds_Calculator_2-way'!A188)</f>
        <v>2.41</v>
      </c>
      <c r="B187" s="4">
        <f>IF('True_Odds_Calculator_2-way'!B188="","",'True_Odds_Calculator_2-way'!B188)</f>
        <v>1.59</v>
      </c>
      <c r="C187" s="4">
        <f t="shared" si="8"/>
        <v>4.3868576946162419E-2</v>
      </c>
      <c r="D187" s="4">
        <f t="shared" si="10"/>
        <v>2.5445067897340552</v>
      </c>
      <c r="E187" s="4">
        <f t="shared" si="11"/>
        <v>1.6474558782432986</v>
      </c>
      <c r="G187" s="4">
        <f t="shared" si="9"/>
        <v>1.0438685769461624</v>
      </c>
    </row>
    <row r="188" spans="1:7" x14ac:dyDescent="0.2">
      <c r="A188" s="4">
        <f>IF('True_Odds_Calculator_2-way'!A189="","",'True_Odds_Calculator_2-way'!A189)</f>
        <v>2.2200000000000002</v>
      </c>
      <c r="B188" s="4">
        <f>IF('True_Odds_Calculator_2-way'!B189="","",'True_Odds_Calculator_2-way'!B189)</f>
        <v>1.71</v>
      </c>
      <c r="C188" s="4">
        <f t="shared" si="8"/>
        <v>3.5245772087877381E-2</v>
      </c>
      <c r="D188" s="4">
        <f t="shared" si="10"/>
        <v>2.3103888990323171</v>
      </c>
      <c r="E188" s="4">
        <f t="shared" si="11"/>
        <v>1.7631322279503969</v>
      </c>
      <c r="G188" s="4">
        <f t="shared" si="9"/>
        <v>1.0352457720878774</v>
      </c>
    </row>
    <row r="189" spans="1:7" x14ac:dyDescent="0.2">
      <c r="A189" s="4">
        <f>IF('True_Odds_Calculator_2-way'!A190="","",'True_Odds_Calculator_2-way'!A190)</f>
        <v>2.04</v>
      </c>
      <c r="B189" s="4">
        <f>IF('True_Odds_Calculator_2-way'!B190="","",'True_Odds_Calculator_2-way'!B190)</f>
        <v>1.86</v>
      </c>
      <c r="C189" s="4">
        <f t="shared" si="8"/>
        <v>2.7830487033523088E-2</v>
      </c>
      <c r="D189" s="4">
        <f t="shared" si="10"/>
        <v>2.0996015936254984</v>
      </c>
      <c r="E189" s="4">
        <f t="shared" si="11"/>
        <v>1.9094202898550725</v>
      </c>
      <c r="G189" s="4">
        <f t="shared" si="9"/>
        <v>1.0278304870335231</v>
      </c>
    </row>
    <row r="190" spans="1:7" x14ac:dyDescent="0.2">
      <c r="A190" s="4">
        <f>IF('True_Odds_Calculator_2-way'!A191="","",'True_Odds_Calculator_2-way'!A191)</f>
        <v>1.88</v>
      </c>
      <c r="B190" s="4">
        <f>IF('True_Odds_Calculator_2-way'!B191="","",'True_Odds_Calculator_2-way'!B191)</f>
        <v>2</v>
      </c>
      <c r="C190" s="4">
        <f t="shared" si="8"/>
        <v>3.1914893617021267E-2</v>
      </c>
      <c r="D190" s="4">
        <f t="shared" si="10"/>
        <v>1.9381443298969072</v>
      </c>
      <c r="E190" s="4">
        <f t="shared" si="11"/>
        <v>2.0659340659340657</v>
      </c>
      <c r="G190" s="4">
        <f t="shared" si="9"/>
        <v>1.0319148936170213</v>
      </c>
    </row>
    <row r="191" spans="1:7" x14ac:dyDescent="0.2">
      <c r="A191" s="4">
        <f>IF('True_Odds_Calculator_2-way'!A192="","",'True_Odds_Calculator_2-way'!A192)</f>
        <v>1.89</v>
      </c>
      <c r="B191" s="4">
        <f>IF('True_Odds_Calculator_2-way'!B192="","",'True_Odds_Calculator_2-way'!B192)</f>
        <v>1.99</v>
      </c>
      <c r="C191" s="4">
        <f t="shared" si="8"/>
        <v>3.16130919145996E-2</v>
      </c>
      <c r="D191" s="4">
        <f t="shared" si="10"/>
        <v>1.9482012897878844</v>
      </c>
      <c r="E191" s="4">
        <f t="shared" si="11"/>
        <v>2.0546283903744778</v>
      </c>
      <c r="G191" s="4">
        <f t="shared" si="9"/>
        <v>1.0316130919145996</v>
      </c>
    </row>
    <row r="192" spans="1:7" x14ac:dyDescent="0.2">
      <c r="A192" s="4">
        <f>IF('True_Odds_Calculator_2-way'!A193="","",'True_Odds_Calculator_2-way'!A193)</f>
        <v>1.99</v>
      </c>
      <c r="B192" s="4">
        <f>IF('True_Odds_Calculator_2-way'!B193="","",'True_Odds_Calculator_2-way'!B193)</f>
        <v>1.85</v>
      </c>
      <c r="C192" s="4">
        <f t="shared" si="8"/>
        <v>4.3053103354610656E-2</v>
      </c>
      <c r="D192" s="4">
        <f t="shared" si="10"/>
        <v>2.0790625441197226</v>
      </c>
      <c r="E192" s="4">
        <f t="shared" si="11"/>
        <v>1.9267303414889438</v>
      </c>
      <c r="G192" s="4">
        <f t="shared" si="9"/>
        <v>1.0430531033546107</v>
      </c>
    </row>
    <row r="193" spans="1:7" x14ac:dyDescent="0.2">
      <c r="A193" s="4">
        <f>IF('True_Odds_Calculator_2-way'!A194="","",'True_Odds_Calculator_2-way'!A194)</f>
        <v>2.2000000000000002</v>
      </c>
      <c r="B193" s="4">
        <f>IF('True_Odds_Calculator_2-way'!B194="","",'True_Odds_Calculator_2-way'!B194)</f>
        <v>1.7</v>
      </c>
      <c r="C193" s="4">
        <f t="shared" si="8"/>
        <v>4.2780748663101553E-2</v>
      </c>
      <c r="D193" s="4">
        <f t="shared" si="10"/>
        <v>2.308641975308642</v>
      </c>
      <c r="E193" s="4">
        <f t="shared" si="11"/>
        <v>1.7641509433962264</v>
      </c>
      <c r="G193" s="4">
        <f t="shared" si="9"/>
        <v>1.0427807486631016</v>
      </c>
    </row>
    <row r="194" spans="1:7" x14ac:dyDescent="0.2">
      <c r="A194" s="4">
        <f>IF('True_Odds_Calculator_2-way'!A195="","",'True_Odds_Calculator_2-way'!A195)</f>
        <v>1.93</v>
      </c>
      <c r="B194" s="4">
        <f>IF('True_Odds_Calculator_2-way'!B195="","",'True_Odds_Calculator_2-way'!B195)</f>
        <v>1.93</v>
      </c>
      <c r="C194" s="4">
        <f t="shared" ref="C194:C257" si="12">IF(A194="","",((1/A194)+(1/B194))-1)</f>
        <v>3.62694300518136E-2</v>
      </c>
      <c r="D194" s="4">
        <f t="shared" si="10"/>
        <v>2.0000000000000004</v>
      </c>
      <c r="E194" s="4">
        <f t="shared" si="11"/>
        <v>2.0000000000000004</v>
      </c>
      <c r="G194" s="4">
        <f t="shared" ref="G194:G257" si="13">IF(A194="","",C194+1)</f>
        <v>1.0362694300518136</v>
      </c>
    </row>
    <row r="195" spans="1:7" x14ac:dyDescent="0.2">
      <c r="A195" s="4">
        <f>IF('True_Odds_Calculator_2-way'!A196="","",'True_Odds_Calculator_2-way'!A196)</f>
        <v>2.36</v>
      </c>
      <c r="B195" s="4">
        <f>IF('True_Odds_Calculator_2-way'!B196="","",'True_Odds_Calculator_2-way'!B196)</f>
        <v>1.63</v>
      </c>
      <c r="C195" s="4">
        <f t="shared" si="12"/>
        <v>3.7225746074659449E-2</v>
      </c>
      <c r="D195" s="4">
        <f t="shared" ref="D195:D258" si="14">IF(A195="","",(2*A195)/(2-($C195*A195)))</f>
        <v>2.4684291581108826</v>
      </c>
      <c r="E195" s="4">
        <f t="shared" ref="E195:E258" si="15">IF(B195="","",(2*B195)/(2-($C195*B195)))</f>
        <v>1.6809998252053835</v>
      </c>
      <c r="G195" s="4">
        <f t="shared" si="13"/>
        <v>1.0372257460746594</v>
      </c>
    </row>
    <row r="196" spans="1:7" x14ac:dyDescent="0.2">
      <c r="A196" s="4">
        <f>IF('True_Odds_Calculator_2-way'!A197="","",'True_Odds_Calculator_2-way'!A197)</f>
        <v>2</v>
      </c>
      <c r="B196" s="4">
        <f>IF('True_Odds_Calculator_2-way'!B197="","",'True_Odds_Calculator_2-way'!B197)</f>
        <v>1.87</v>
      </c>
      <c r="C196" s="4">
        <f t="shared" si="12"/>
        <v>3.475935828876997E-2</v>
      </c>
      <c r="D196" s="4">
        <f t="shared" si="14"/>
        <v>2.0720221606648197</v>
      </c>
      <c r="E196" s="4">
        <f t="shared" si="15"/>
        <v>1.9328165374677002</v>
      </c>
      <c r="G196" s="4">
        <f t="shared" si="13"/>
        <v>1.03475935828877</v>
      </c>
    </row>
    <row r="197" spans="1:7" x14ac:dyDescent="0.2">
      <c r="A197" s="4">
        <f>IF('True_Odds_Calculator_2-way'!A198="","",'True_Odds_Calculator_2-way'!A198)</f>
        <v>2.2999999999999998</v>
      </c>
      <c r="B197" s="4">
        <f>IF('True_Odds_Calculator_2-way'!B198="","",'True_Odds_Calculator_2-way'!B198)</f>
        <v>1.66</v>
      </c>
      <c r="C197" s="4">
        <f t="shared" si="12"/>
        <v>3.7192247249869137E-2</v>
      </c>
      <c r="D197" s="4">
        <f t="shared" si="14"/>
        <v>2.402769037130271</v>
      </c>
      <c r="E197" s="4">
        <f t="shared" si="15"/>
        <v>1.7128757290264693</v>
      </c>
      <c r="G197" s="4">
        <f t="shared" si="13"/>
        <v>1.0371922472498691</v>
      </c>
    </row>
    <row r="198" spans="1:7" x14ac:dyDescent="0.2">
      <c r="A198" s="4">
        <f>IF('True_Odds_Calculator_2-way'!A199="","",'True_Odds_Calculator_2-way'!A199)</f>
        <v>2.19</v>
      </c>
      <c r="B198" s="4">
        <f>IF('True_Odds_Calculator_2-way'!B199="","",'True_Odds_Calculator_2-way'!B199)</f>
        <v>1.72</v>
      </c>
      <c r="C198" s="4">
        <f t="shared" si="12"/>
        <v>3.8016353403419467E-2</v>
      </c>
      <c r="D198" s="4">
        <f t="shared" si="14"/>
        <v>2.2851249696675566</v>
      </c>
      <c r="E198" s="4">
        <f t="shared" si="15"/>
        <v>1.7781344410876134</v>
      </c>
      <c r="G198" s="4">
        <f t="shared" si="13"/>
        <v>1.0380163534034195</v>
      </c>
    </row>
    <row r="199" spans="1:7" x14ac:dyDescent="0.2">
      <c r="A199" s="4">
        <f>IF('True_Odds_Calculator_2-way'!A200="","",'True_Odds_Calculator_2-way'!A200)</f>
        <v>1.97</v>
      </c>
      <c r="B199" s="4">
        <f>IF('True_Odds_Calculator_2-way'!B200="","",'True_Odds_Calculator_2-way'!B200)</f>
        <v>1.86</v>
      </c>
      <c r="C199" s="4">
        <f t="shared" si="12"/>
        <v>4.5248621800120015E-2</v>
      </c>
      <c r="D199" s="4">
        <f t="shared" si="14"/>
        <v>2.0618985988408078</v>
      </c>
      <c r="E199" s="4">
        <f t="shared" si="15"/>
        <v>1.9417095013512797</v>
      </c>
      <c r="G199" s="4">
        <f t="shared" si="13"/>
        <v>1.04524862180012</v>
      </c>
    </row>
    <row r="200" spans="1:7" x14ac:dyDescent="0.2">
      <c r="A200" s="4">
        <f>IF('True_Odds_Calculator_2-way'!A201="","",'True_Odds_Calculator_2-way'!A201)</f>
        <v>1.99</v>
      </c>
      <c r="B200" s="4">
        <f>IF('True_Odds_Calculator_2-way'!B201="","",'True_Odds_Calculator_2-way'!B201)</f>
        <v>1.85</v>
      </c>
      <c r="C200" s="4">
        <f t="shared" si="12"/>
        <v>4.3053103354610656E-2</v>
      </c>
      <c r="D200" s="4">
        <f t="shared" si="14"/>
        <v>2.0790625441197226</v>
      </c>
      <c r="E200" s="4">
        <f t="shared" si="15"/>
        <v>1.9267303414889438</v>
      </c>
      <c r="G200" s="4">
        <f t="shared" si="13"/>
        <v>1.0430531033546107</v>
      </c>
    </row>
    <row r="201" spans="1:7" x14ac:dyDescent="0.2">
      <c r="A201" s="4">
        <f>IF('True_Odds_Calculator_2-way'!A202="","",'True_Odds_Calculator_2-way'!A202)</f>
        <v>2.23</v>
      </c>
      <c r="B201" s="4">
        <f>IF('True_Odds_Calculator_2-way'!B202="","",'True_Odds_Calculator_2-way'!B202)</f>
        <v>1.67</v>
      </c>
      <c r="C201" s="4">
        <f t="shared" si="12"/>
        <v>4.7232888483123459E-2</v>
      </c>
      <c r="D201" s="4">
        <f t="shared" si="14"/>
        <v>2.3539711134287793</v>
      </c>
      <c r="E201" s="4">
        <f t="shared" si="15"/>
        <v>1.7385681940197473</v>
      </c>
      <c r="G201" s="4">
        <f t="shared" si="13"/>
        <v>1.0472328884831235</v>
      </c>
    </row>
    <row r="202" spans="1:7" x14ac:dyDescent="0.2">
      <c r="A202" s="4">
        <f>IF('True_Odds_Calculator_2-way'!A203="","",'True_Odds_Calculator_2-way'!A203)</f>
        <v>1.68</v>
      </c>
      <c r="B202" s="4">
        <f>IF('True_Odds_Calculator_2-way'!B203="","",'True_Odds_Calculator_2-way'!B203)</f>
        <v>2.2200000000000002</v>
      </c>
      <c r="C202" s="4">
        <f t="shared" si="12"/>
        <v>4.5688545688545634E-2</v>
      </c>
      <c r="D202" s="4">
        <f t="shared" si="14"/>
        <v>1.7470489038785832</v>
      </c>
      <c r="E202" s="4">
        <f t="shared" si="15"/>
        <v>2.3386004514672689</v>
      </c>
      <c r="G202" s="4">
        <f t="shared" si="13"/>
        <v>1.0456885456885456</v>
      </c>
    </row>
    <row r="203" spans="1:7" x14ac:dyDescent="0.2">
      <c r="A203" s="4">
        <f>IF('True_Odds_Calculator_2-way'!A204="","",'True_Odds_Calculator_2-way'!A204)</f>
        <v>2.2200000000000002</v>
      </c>
      <c r="B203" s="4">
        <f>IF('True_Odds_Calculator_2-way'!B204="","",'True_Odds_Calculator_2-way'!B204)</f>
        <v>1.68</v>
      </c>
      <c r="C203" s="4">
        <f t="shared" si="12"/>
        <v>4.5688545688545634E-2</v>
      </c>
      <c r="D203" s="4">
        <f t="shared" si="14"/>
        <v>2.3386004514672689</v>
      </c>
      <c r="E203" s="4">
        <f t="shared" si="15"/>
        <v>1.7470489038785832</v>
      </c>
      <c r="G203" s="4">
        <f t="shared" si="13"/>
        <v>1.0456885456885456</v>
      </c>
    </row>
    <row r="204" spans="1:7" x14ac:dyDescent="0.2">
      <c r="A204" s="4">
        <f>IF('True_Odds_Calculator_2-way'!A205="","",'True_Odds_Calculator_2-way'!A205)</f>
        <v>2.25</v>
      </c>
      <c r="B204" s="4">
        <f>IF('True_Odds_Calculator_2-way'!B205="","",'True_Odds_Calculator_2-way'!B205)</f>
        <v>1.66</v>
      </c>
      <c r="C204" s="4">
        <f t="shared" si="12"/>
        <v>4.685408299866145E-2</v>
      </c>
      <c r="D204" s="4">
        <f t="shared" si="14"/>
        <v>2.375198728139905</v>
      </c>
      <c r="E204" s="4">
        <f t="shared" si="15"/>
        <v>1.7271676300578036</v>
      </c>
      <c r="G204" s="4">
        <f t="shared" si="13"/>
        <v>1.0468540829986615</v>
      </c>
    </row>
    <row r="205" spans="1:7" x14ac:dyDescent="0.2">
      <c r="A205" s="4">
        <f>IF('True_Odds_Calculator_2-way'!A206="","",'True_Odds_Calculator_2-way'!A206)</f>
        <v>1.97</v>
      </c>
      <c r="B205" s="4">
        <f>IF('True_Odds_Calculator_2-way'!B206="","",'True_Odds_Calculator_2-way'!B206)</f>
        <v>1.87</v>
      </c>
      <c r="C205" s="4">
        <f t="shared" si="12"/>
        <v>4.2373571486739481E-2</v>
      </c>
      <c r="D205" s="4">
        <f t="shared" si="14"/>
        <v>2.0558051284913081</v>
      </c>
      <c r="E205" s="4">
        <f t="shared" si="15"/>
        <v>1.9471444805623825</v>
      </c>
      <c r="G205" s="4">
        <f t="shared" si="13"/>
        <v>1.0423735714867395</v>
      </c>
    </row>
    <row r="206" spans="1:7" x14ac:dyDescent="0.2">
      <c r="A206" s="4">
        <f>IF('True_Odds_Calculator_2-way'!A207="","",'True_Odds_Calculator_2-way'!A207)</f>
        <v>1.85</v>
      </c>
      <c r="B206" s="4">
        <f>IF('True_Odds_Calculator_2-way'!B207="","",'True_Odds_Calculator_2-way'!B207)</f>
        <v>1.99</v>
      </c>
      <c r="C206" s="4">
        <f t="shared" si="12"/>
        <v>4.3053103354610656E-2</v>
      </c>
      <c r="D206" s="4">
        <f t="shared" si="14"/>
        <v>1.9267303414889438</v>
      </c>
      <c r="E206" s="4">
        <f t="shared" si="15"/>
        <v>2.0790625441197226</v>
      </c>
      <c r="G206" s="4">
        <f t="shared" si="13"/>
        <v>1.0430531033546107</v>
      </c>
    </row>
    <row r="207" spans="1:7" x14ac:dyDescent="0.2">
      <c r="A207" s="4">
        <f>IF('True_Odds_Calculator_2-way'!A208="","",'True_Odds_Calculator_2-way'!A208)</f>
        <v>2.2599999999999998</v>
      </c>
      <c r="B207" s="4">
        <f>IF('True_Odds_Calculator_2-way'!B208="","",'True_Odds_Calculator_2-way'!B208)</f>
        <v>1.65</v>
      </c>
      <c r="C207" s="4">
        <f t="shared" si="12"/>
        <v>4.85384821668009E-2</v>
      </c>
      <c r="D207" s="4">
        <f t="shared" si="14"/>
        <v>2.3911510099390831</v>
      </c>
      <c r="E207" s="4">
        <f t="shared" si="15"/>
        <v>1.7188292233233464</v>
      </c>
      <c r="G207" s="4">
        <f t="shared" si="13"/>
        <v>1.0485384821668009</v>
      </c>
    </row>
    <row r="208" spans="1:7" x14ac:dyDescent="0.2">
      <c r="A208" s="4">
        <f>IF('True_Odds_Calculator_2-way'!A209="","",'True_Odds_Calculator_2-way'!A209)</f>
        <v>2.2999999999999998</v>
      </c>
      <c r="B208" s="4">
        <f>IF('True_Odds_Calculator_2-way'!B209="","",'True_Odds_Calculator_2-way'!B209)</f>
        <v>1.63</v>
      </c>
      <c r="C208" s="4">
        <f t="shared" si="12"/>
        <v>4.8279541210989763E-2</v>
      </c>
      <c r="D208" s="4">
        <f t="shared" si="14"/>
        <v>2.4352062357908415</v>
      </c>
      <c r="E208" s="4">
        <f t="shared" si="15"/>
        <v>1.6967639737497173</v>
      </c>
      <c r="G208" s="4">
        <f t="shared" si="13"/>
        <v>1.0482795412109898</v>
      </c>
    </row>
    <row r="209" spans="1:7" x14ac:dyDescent="0.2">
      <c r="A209" s="4">
        <f>IF('True_Odds_Calculator_2-way'!A210="","",'True_Odds_Calculator_2-way'!A210)</f>
        <v>2.2400000000000002</v>
      </c>
      <c r="B209" s="4">
        <f>IF('True_Odds_Calculator_2-way'!B210="","",'True_Odds_Calculator_2-way'!B210)</f>
        <v>1.67</v>
      </c>
      <c r="C209" s="4">
        <f t="shared" si="12"/>
        <v>4.5230966638152292E-2</v>
      </c>
      <c r="D209" s="4">
        <f t="shared" si="14"/>
        <v>2.3595307177999247</v>
      </c>
      <c r="E209" s="4">
        <f t="shared" si="15"/>
        <v>1.7355479261389997</v>
      </c>
      <c r="G209" s="4">
        <f t="shared" si="13"/>
        <v>1.0452309666381523</v>
      </c>
    </row>
    <row r="210" spans="1:7" x14ac:dyDescent="0.2">
      <c r="A210" s="4">
        <f>IF('True_Odds_Calculator_2-way'!A211="","",'True_Odds_Calculator_2-way'!A211)</f>
        <v>2.15</v>
      </c>
      <c r="B210" s="4">
        <f>IF('True_Odds_Calculator_2-way'!B211="","",'True_Odds_Calculator_2-way'!B211)</f>
        <v>1.69</v>
      </c>
      <c r="C210" s="4">
        <f t="shared" si="12"/>
        <v>5.6832255401128462E-2</v>
      </c>
      <c r="D210" s="4">
        <f t="shared" si="14"/>
        <v>2.2899007405073264</v>
      </c>
      <c r="E210" s="4">
        <f t="shared" si="15"/>
        <v>1.7752534505924025</v>
      </c>
      <c r="G210" s="4">
        <f t="shared" si="13"/>
        <v>1.0568322554011285</v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1.3</v>
      </c>
      <c r="B2" s="4">
        <f>IF('True_Odds_Calculator_3-way'!B3="","",'True_Odds_Calculator_3-way'!B3)</f>
        <v>5.53</v>
      </c>
      <c r="C2" s="4">
        <f>IF('True_Odds_Calculator_3-way'!C3="","",'True_Odds_Calculator_3-way'!C3)</f>
        <v>10.99</v>
      </c>
      <c r="D2" s="4">
        <f>IF(A2="","",((1/A2)+(1/B2)+(1/C2))-1)</f>
        <v>4.1054406369249508E-2</v>
      </c>
      <c r="E2" s="4">
        <f>IF(A2="","",(3*A2)/(3-($D2*A2)))</f>
        <v>1.3235462083506464</v>
      </c>
      <c r="F2" s="4">
        <f>IF(B2="","",(3*B2)/(3-($D2*B2)))</f>
        <v>5.9827568233259063</v>
      </c>
      <c r="G2" s="4">
        <f>IF(C2="","",(3*C2)/(3-($D2*C2)))</f>
        <v>12.935437781504641</v>
      </c>
      <c r="I2" s="4">
        <f>IF(A2="","",D2+1)</f>
        <v>1.0410544063692495</v>
      </c>
    </row>
    <row r="3" spans="1:9" x14ac:dyDescent="0.2">
      <c r="A3" s="4">
        <f>IF('True_Odds_Calculator_3-way'!A4="","",'True_Odds_Calculator_3-way'!A4)</f>
        <v>3.23</v>
      </c>
      <c r="B3" s="4">
        <f>IF('True_Odds_Calculator_3-way'!B4="","",'True_Odds_Calculator_3-way'!B4)</f>
        <v>3.62</v>
      </c>
      <c r="C3" s="4">
        <f>IF('True_Odds_Calculator_3-way'!C4="","",'True_Odds_Calculator_3-way'!C4)</f>
        <v>2.29</v>
      </c>
      <c r="D3" s="4">
        <f t="shared" ref="D3:D66" si="0">IF(A3="","",((1/A3)+(1/B3)+(1/C3))-1)</f>
        <v>2.2521839849889869E-2</v>
      </c>
      <c r="E3" s="4">
        <f t="shared" ref="E3:E66" si="1">IF(A3="","",(3*A3)/(3-($D3*A3)))</f>
        <v>3.3102691075882271</v>
      </c>
      <c r="F3" s="4">
        <f t="shared" ref="F3:F66" si="2">IF(B3="","",(3*B3)/(3-($D3*B3)))</f>
        <v>3.7211266530393634</v>
      </c>
      <c r="G3" s="4">
        <f t="shared" ref="G3:G66" si="3">IF(C3="","",(3*C3)/(3-($D3*C3)))</f>
        <v>2.3300575835871085</v>
      </c>
      <c r="I3" s="4">
        <f t="shared" ref="I3:I66" si="4">IF(A3="","",D3+1)</f>
        <v>1.0225218398498899</v>
      </c>
    </row>
    <row r="4" spans="1:9" x14ac:dyDescent="0.2">
      <c r="A4" s="4">
        <f>IF('True_Odds_Calculator_3-way'!A5="","",'True_Odds_Calculator_3-way'!A5)</f>
        <v>2.63</v>
      </c>
      <c r="B4" s="4">
        <f>IF('True_Odds_Calculator_3-way'!B5="","",'True_Odds_Calculator_3-way'!B5)</f>
        <v>3.7</v>
      </c>
      <c r="C4" s="4">
        <f>IF('True_Odds_Calculator_3-way'!C5="","",'True_Odds_Calculator_3-way'!C5)</f>
        <v>2.65</v>
      </c>
      <c r="D4" s="4">
        <f t="shared" si="0"/>
        <v>2.7856897718437246E-2</v>
      </c>
      <c r="E4" s="4">
        <f t="shared" si="1"/>
        <v>2.6958355766265396</v>
      </c>
      <c r="F4" s="4">
        <f t="shared" si="2"/>
        <v>3.8316431527254626</v>
      </c>
      <c r="G4" s="4">
        <f t="shared" si="3"/>
        <v>2.7168534117188443</v>
      </c>
      <c r="I4" s="4">
        <f t="shared" si="4"/>
        <v>1.0278568977184372</v>
      </c>
    </row>
    <row r="5" spans="1:9" x14ac:dyDescent="0.2">
      <c r="A5" s="4">
        <f>IF('True_Odds_Calculator_3-way'!A6="","",'True_Odds_Calculator_3-way'!A6)</f>
        <v>2</v>
      </c>
      <c r="B5" s="4">
        <f>IF('True_Odds_Calculator_3-way'!B6="","",'True_Odds_Calculator_3-way'!B6)</f>
        <v>3.84</v>
      </c>
      <c r="C5" s="4">
        <f>IF('True_Odds_Calculator_3-way'!C6="","",'True_Odds_Calculator_3-way'!C6)</f>
        <v>3.71</v>
      </c>
      <c r="D5" s="4">
        <f t="shared" si="0"/>
        <v>2.9958445642408016E-2</v>
      </c>
      <c r="E5" s="4">
        <f t="shared" si="1"/>
        <v>2.040758637813473</v>
      </c>
      <c r="F5" s="4">
        <f t="shared" si="2"/>
        <v>3.9931235518349655</v>
      </c>
      <c r="G5" s="4">
        <f t="shared" si="3"/>
        <v>3.8527386146468112</v>
      </c>
      <c r="I5" s="4">
        <f t="shared" si="4"/>
        <v>1.029958445642408</v>
      </c>
    </row>
    <row r="6" spans="1:9" x14ac:dyDescent="0.2">
      <c r="A6" s="4">
        <f>IF('True_Odds_Calculator_3-way'!A7="","",'True_Odds_Calculator_3-way'!A7)</f>
        <v>2.17</v>
      </c>
      <c r="B6" s="4">
        <f>IF('True_Odds_Calculator_3-way'!B7="","",'True_Odds_Calculator_3-way'!B7)</f>
        <v>3.53</v>
      </c>
      <c r="C6" s="4">
        <f>IF('True_Odds_Calculator_3-way'!C7="","",'True_Odds_Calculator_3-way'!C7)</f>
        <v>3.6</v>
      </c>
      <c r="D6" s="4">
        <f t="shared" si="0"/>
        <v>2.1893389845505373E-2</v>
      </c>
      <c r="E6" s="4">
        <f t="shared" si="1"/>
        <v>2.2049175565414525</v>
      </c>
      <c r="F6" s="4">
        <f t="shared" si="2"/>
        <v>3.6233417103694512</v>
      </c>
      <c r="G6" s="4">
        <f t="shared" si="3"/>
        <v>3.6971312838076993</v>
      </c>
      <c r="I6" s="4">
        <f t="shared" si="4"/>
        <v>1.0218933898455054</v>
      </c>
    </row>
    <row r="7" spans="1:9" x14ac:dyDescent="0.2">
      <c r="A7" s="4">
        <f>IF('True_Odds_Calculator_3-way'!A8="","",'True_Odds_Calculator_3-way'!A8)</f>
        <v>1.75</v>
      </c>
      <c r="B7" s="4">
        <f>IF('True_Odds_Calculator_3-way'!B8="","",'True_Odds_Calculator_3-way'!B8)</f>
        <v>3.77</v>
      </c>
      <c r="C7" s="4">
        <f>IF('True_Odds_Calculator_3-way'!C8="","",'True_Odds_Calculator_3-way'!C8)</f>
        <v>5.01</v>
      </c>
      <c r="D7" s="4">
        <f t="shared" si="0"/>
        <v>3.6281359221685516E-2</v>
      </c>
      <c r="E7" s="4">
        <f t="shared" si="1"/>
        <v>1.7878380297085266</v>
      </c>
      <c r="F7" s="4">
        <f t="shared" si="2"/>
        <v>3.9500991404507984</v>
      </c>
      <c r="G7" s="4">
        <f t="shared" si="3"/>
        <v>5.3331338884623607</v>
      </c>
      <c r="I7" s="4">
        <f t="shared" si="4"/>
        <v>1.0362813592216855</v>
      </c>
    </row>
    <row r="8" spans="1:9" x14ac:dyDescent="0.2">
      <c r="A8" s="4">
        <f>IF('True_Odds_Calculator_3-way'!A9="","",'True_Odds_Calculator_3-way'!A9)</f>
        <v>1.93</v>
      </c>
      <c r="B8" s="4">
        <f>IF('True_Odds_Calculator_3-way'!B9="","",'True_Odds_Calculator_3-way'!B9)</f>
        <v>3.53</v>
      </c>
      <c r="C8" s="4">
        <f>IF('True_Odds_Calculator_3-way'!C9="","",'True_Odds_Calculator_3-way'!C9)</f>
        <v>4.47</v>
      </c>
      <c r="D8" s="4">
        <f t="shared" si="0"/>
        <v>2.5134480538515191E-2</v>
      </c>
      <c r="E8" s="4">
        <f t="shared" si="1"/>
        <v>1.9617207282431455</v>
      </c>
      <c r="F8" s="4">
        <f t="shared" si="2"/>
        <v>3.63758111755905</v>
      </c>
      <c r="G8" s="4">
        <f t="shared" si="3"/>
        <v>4.6439164158990813</v>
      </c>
      <c r="I8" s="4">
        <f t="shared" si="4"/>
        <v>1.0251344805385152</v>
      </c>
    </row>
    <row r="9" spans="1:9" x14ac:dyDescent="0.2">
      <c r="A9" s="4">
        <f>IF('True_Odds_Calculator_3-way'!A10="","",'True_Odds_Calculator_3-way'!A10)</f>
        <v>1.7</v>
      </c>
      <c r="B9" s="4">
        <f>IF('True_Odds_Calculator_3-way'!B10="","",'True_Odds_Calculator_3-way'!B10)</f>
        <v>4.2300000000000004</v>
      </c>
      <c r="C9" s="4">
        <f>IF('True_Odds_Calculator_3-way'!C10="","",'True_Odds_Calculator_3-way'!C10)</f>
        <v>4.99</v>
      </c>
      <c r="D9" s="4">
        <f t="shared" si="0"/>
        <v>2.5042715106196267E-2</v>
      </c>
      <c r="E9" s="4">
        <f t="shared" si="1"/>
        <v>1.7244717577989022</v>
      </c>
      <c r="F9" s="4">
        <f t="shared" si="2"/>
        <v>4.3848293245036025</v>
      </c>
      <c r="G9" s="4">
        <f t="shared" si="3"/>
        <v>5.2068897800612257</v>
      </c>
      <c r="I9" s="4">
        <f t="shared" si="4"/>
        <v>1.0250427151061963</v>
      </c>
    </row>
    <row r="10" spans="1:9" x14ac:dyDescent="0.2">
      <c r="A10" s="4">
        <f>IF('True_Odds_Calculator_3-way'!A11="","",'True_Odds_Calculator_3-way'!A11)</f>
        <v>3.28</v>
      </c>
      <c r="B10" s="4">
        <f>IF('True_Odds_Calculator_3-way'!B11="","",'True_Odds_Calculator_3-way'!B11)</f>
        <v>3.24</v>
      </c>
      <c r="C10" s="4">
        <f>IF('True_Odds_Calculator_3-way'!C11="","",'True_Odds_Calculator_3-way'!C11)</f>
        <v>2.4500000000000002</v>
      </c>
      <c r="D10" s="4">
        <f t="shared" si="0"/>
        <v>2.1683289395252103E-2</v>
      </c>
      <c r="E10" s="4">
        <f t="shared" si="1"/>
        <v>3.3596473721517586</v>
      </c>
      <c r="F10" s="4">
        <f t="shared" si="2"/>
        <v>3.3176935910809973</v>
      </c>
      <c r="G10" s="4">
        <f t="shared" si="3"/>
        <v>2.4941667539460943</v>
      </c>
      <c r="I10" s="4">
        <f t="shared" si="4"/>
        <v>1.0216832893952521</v>
      </c>
    </row>
    <row r="11" spans="1:9" x14ac:dyDescent="0.2">
      <c r="A11" s="4">
        <f>IF('True_Odds_Calculator_3-way'!A12="","",'True_Odds_Calculator_3-way'!A12)</f>
        <v>2.44</v>
      </c>
      <c r="B11" s="4">
        <f>IF('True_Odds_Calculator_3-way'!B12="","",'True_Odds_Calculator_3-way'!B12)</f>
        <v>3.26</v>
      </c>
      <c r="C11" s="4">
        <f>IF('True_Odds_Calculator_3-way'!C12="","",'True_Odds_Calculator_3-way'!C12)</f>
        <v>3.2</v>
      </c>
      <c r="D11" s="4">
        <f t="shared" si="0"/>
        <v>2.908453183143922E-2</v>
      </c>
      <c r="E11" s="4">
        <f t="shared" si="1"/>
        <v>2.4991176763207363</v>
      </c>
      <c r="F11" s="4">
        <f t="shared" si="2"/>
        <v>3.3663955760264646</v>
      </c>
      <c r="G11" s="4">
        <f t="shared" si="3"/>
        <v>3.3024536735908336</v>
      </c>
      <c r="I11" s="4">
        <f t="shared" si="4"/>
        <v>1.0290845318314392</v>
      </c>
    </row>
    <row r="12" spans="1:9" x14ac:dyDescent="0.2">
      <c r="A12" s="4">
        <f>IF('True_Odds_Calculator_3-way'!A13="","",'True_Odds_Calculator_3-way'!A13)</f>
        <v>2.75</v>
      </c>
      <c r="B12" s="4">
        <f>IF('True_Odds_Calculator_3-way'!B13="","",'True_Odds_Calculator_3-way'!B13)</f>
        <v>3.23</v>
      </c>
      <c r="C12" s="4">
        <f>IF('True_Odds_Calculator_3-way'!C13="","",'True_Odds_Calculator_3-way'!C13)</f>
        <v>2.82</v>
      </c>
      <c r="D12" s="4">
        <f t="shared" si="0"/>
        <v>2.7843815934192051E-2</v>
      </c>
      <c r="E12" s="4">
        <f t="shared" si="1"/>
        <v>2.8220280265206066</v>
      </c>
      <c r="F12" s="4">
        <f t="shared" si="2"/>
        <v>3.3298231310000417</v>
      </c>
      <c r="G12" s="4">
        <f t="shared" si="3"/>
        <v>2.8957921083003688</v>
      </c>
      <c r="I12" s="4">
        <f t="shared" si="4"/>
        <v>1.0278438159341921</v>
      </c>
    </row>
    <row r="13" spans="1:9" x14ac:dyDescent="0.2">
      <c r="A13" s="4">
        <f>IF('True_Odds_Calculator_3-way'!A14="","",'True_Odds_Calculator_3-way'!A14)</f>
        <v>2.34</v>
      </c>
      <c r="B13" s="4">
        <f>IF('True_Odds_Calculator_3-way'!B14="","",'True_Odds_Calculator_3-way'!B14)</f>
        <v>3.24</v>
      </c>
      <c r="C13" s="4">
        <f>IF('True_Odds_Calculator_3-way'!C14="","",'True_Odds_Calculator_3-way'!C14)</f>
        <v>3.25</v>
      </c>
      <c r="D13" s="4">
        <f t="shared" si="0"/>
        <v>4.368471035137711E-2</v>
      </c>
      <c r="E13" s="4">
        <f t="shared" si="1"/>
        <v>2.4225460122699385</v>
      </c>
      <c r="F13" s="4">
        <f t="shared" si="2"/>
        <v>3.4004305705059208</v>
      </c>
      <c r="G13" s="4">
        <f t="shared" si="3"/>
        <v>3.4114470842332616</v>
      </c>
      <c r="I13" s="4">
        <f t="shared" si="4"/>
        <v>1.0436847103513771</v>
      </c>
    </row>
    <row r="14" spans="1:9" x14ac:dyDescent="0.2">
      <c r="A14" s="4">
        <f>IF('True_Odds_Calculator_3-way'!A15="","",'True_Odds_Calculator_3-way'!A15)</f>
        <v>2.88</v>
      </c>
      <c r="B14" s="4">
        <f>IF('True_Odds_Calculator_3-way'!B15="","",'True_Odds_Calculator_3-way'!B15)</f>
        <v>3.47</v>
      </c>
      <c r="C14" s="4">
        <f>IF('True_Odds_Calculator_3-way'!C15="","",'True_Odds_Calculator_3-way'!C15)</f>
        <v>2.33</v>
      </c>
      <c r="D14" s="4">
        <f t="shared" si="0"/>
        <v>6.4591209618791279E-2</v>
      </c>
      <c r="E14" s="4">
        <f t="shared" si="1"/>
        <v>3.070387223791462</v>
      </c>
      <c r="F14" s="4">
        <f t="shared" si="2"/>
        <v>3.7501776435605851</v>
      </c>
      <c r="G14" s="4">
        <f t="shared" si="3"/>
        <v>2.453059804357149</v>
      </c>
      <c r="I14" s="4">
        <f t="shared" si="4"/>
        <v>1.0645912096187913</v>
      </c>
    </row>
    <row r="15" spans="1:9" x14ac:dyDescent="0.2">
      <c r="A15" s="4">
        <f>IF('True_Odds_Calculator_3-way'!A16="","",'True_Odds_Calculator_3-way'!A16)</f>
        <v>1.76</v>
      </c>
      <c r="B15" s="4">
        <f>IF('True_Odds_Calculator_3-way'!B16="","",'True_Odds_Calculator_3-way'!B16)</f>
        <v>3.28</v>
      </c>
      <c r="C15" s="4">
        <f>IF('True_Odds_Calculator_3-way'!C16="","",'True_Odds_Calculator_3-way'!C16)</f>
        <v>6.56</v>
      </c>
      <c r="D15" s="4">
        <f t="shared" si="0"/>
        <v>2.5498891352549791E-2</v>
      </c>
      <c r="E15" s="4">
        <f t="shared" si="1"/>
        <v>1.7867282931660615</v>
      </c>
      <c r="F15" s="4">
        <f t="shared" si="2"/>
        <v>3.3740648379052369</v>
      </c>
      <c r="G15" s="4">
        <f t="shared" si="3"/>
        <v>6.9473684210526301</v>
      </c>
      <c r="I15" s="4">
        <f t="shared" si="4"/>
        <v>1.0254988913525498</v>
      </c>
    </row>
    <row r="16" spans="1:9" x14ac:dyDescent="0.2">
      <c r="A16" s="4">
        <f>IF('True_Odds_Calculator_3-way'!A17="","",'True_Odds_Calculator_3-way'!A17)</f>
        <v>1.74</v>
      </c>
      <c r="B16" s="4">
        <f>IF('True_Odds_Calculator_3-way'!B17="","",'True_Odds_Calculator_3-way'!B17)</f>
        <v>3.84</v>
      </c>
      <c r="C16" s="4">
        <f>IF('True_Odds_Calculator_3-way'!C17="","",'True_Odds_Calculator_3-way'!C17)</f>
        <v>5.18</v>
      </c>
      <c r="D16" s="4">
        <f t="shared" si="0"/>
        <v>2.8179503395020733E-2</v>
      </c>
      <c r="E16" s="4">
        <f t="shared" si="1"/>
        <v>1.7689112840906025</v>
      </c>
      <c r="F16" s="4">
        <f t="shared" si="2"/>
        <v>3.9836907879470949</v>
      </c>
      <c r="G16" s="4">
        <f t="shared" si="3"/>
        <v>5.4449319247585475</v>
      </c>
      <c r="I16" s="4">
        <f t="shared" si="4"/>
        <v>1.0281795033950207</v>
      </c>
    </row>
    <row r="17" spans="1:9" x14ac:dyDescent="0.2">
      <c r="A17" s="4">
        <f>IF('True_Odds_Calculator_3-way'!A18="","",'True_Odds_Calculator_3-way'!A18)</f>
        <v>2.0299999999999998</v>
      </c>
      <c r="B17" s="4">
        <f>IF('True_Odds_Calculator_3-way'!B18="","",'True_Odds_Calculator_3-way'!B18)</f>
        <v>3.63</v>
      </c>
      <c r="C17" s="4">
        <f>IF('True_Odds_Calculator_3-way'!C18="","",'True_Odds_Calculator_3-way'!C18)</f>
        <v>3.83</v>
      </c>
      <c r="D17" s="4">
        <f t="shared" si="0"/>
        <v>2.9189536846460751E-2</v>
      </c>
      <c r="E17" s="4">
        <f t="shared" si="1"/>
        <v>2.0709036324351344</v>
      </c>
      <c r="F17" s="4">
        <f t="shared" si="2"/>
        <v>3.7629032579915624</v>
      </c>
      <c r="G17" s="4">
        <f t="shared" si="3"/>
        <v>3.978250742016344</v>
      </c>
      <c r="I17" s="4">
        <f t="shared" si="4"/>
        <v>1.0291895368464608</v>
      </c>
    </row>
    <row r="18" spans="1:9" x14ac:dyDescent="0.2">
      <c r="A18" s="4">
        <f>IF('True_Odds_Calculator_3-way'!A19="","",'True_Odds_Calculator_3-way'!A19)</f>
        <v>4.93</v>
      </c>
      <c r="B18" s="4">
        <f>IF('True_Odds_Calculator_3-way'!B19="","",'True_Odds_Calculator_3-way'!B19)</f>
        <v>3.91</v>
      </c>
      <c r="C18" s="4">
        <f>IF('True_Odds_Calculator_3-way'!C19="","",'True_Odds_Calculator_3-way'!C19)</f>
        <v>1.75</v>
      </c>
      <c r="D18" s="4">
        <f t="shared" si="0"/>
        <v>3.0022803724188307E-2</v>
      </c>
      <c r="E18" s="4">
        <f t="shared" si="1"/>
        <v>5.185857089966678</v>
      </c>
      <c r="F18" s="4">
        <f t="shared" si="2"/>
        <v>4.0692277457832766</v>
      </c>
      <c r="G18" s="4">
        <f t="shared" si="3"/>
        <v>1.7811945992444926</v>
      </c>
      <c r="I18" s="4">
        <f t="shared" si="4"/>
        <v>1.0300228037241883</v>
      </c>
    </row>
    <row r="19" spans="1:9" x14ac:dyDescent="0.2">
      <c r="A19" s="4">
        <f>IF('True_Odds_Calculator_3-way'!A20="","",'True_Odds_Calculator_3-way'!A20)</f>
        <v>2.87</v>
      </c>
      <c r="B19" s="4">
        <f>IF('True_Odds_Calculator_3-way'!B20="","",'True_Odds_Calculator_3-way'!B20)</f>
        <v>3.75</v>
      </c>
      <c r="C19" s="4">
        <f>IF('True_Odds_Calculator_3-way'!C20="","",'True_Odds_Calculator_3-way'!C20)</f>
        <v>2.33</v>
      </c>
      <c r="D19" s="4">
        <f t="shared" si="0"/>
        <v>4.428327177201874E-2</v>
      </c>
      <c r="E19" s="4">
        <f t="shared" si="1"/>
        <v>2.9969643883312198</v>
      </c>
      <c r="F19" s="4">
        <f t="shared" si="2"/>
        <v>3.9697414228668144</v>
      </c>
      <c r="G19" s="4">
        <f t="shared" si="3"/>
        <v>2.4129908161538829</v>
      </c>
      <c r="I19" s="4">
        <f t="shared" si="4"/>
        <v>1.0442832717720187</v>
      </c>
    </row>
    <row r="20" spans="1:9" x14ac:dyDescent="0.2">
      <c r="A20" s="4">
        <f>IF('True_Odds_Calculator_3-way'!A21="","",'True_Odds_Calculator_3-way'!A21)</f>
        <v>2.56</v>
      </c>
      <c r="B20" s="4">
        <f>IF('True_Odds_Calculator_3-way'!B21="","",'True_Odds_Calculator_3-way'!B21)</f>
        <v>3.49</v>
      </c>
      <c r="C20" s="4">
        <f>IF('True_Odds_Calculator_3-way'!C21="","",'True_Odds_Calculator_3-way'!C21)</f>
        <v>2.72</v>
      </c>
      <c r="D20" s="4">
        <f t="shared" si="0"/>
        <v>4.480501011292759E-2</v>
      </c>
      <c r="E20" s="4">
        <f t="shared" si="1"/>
        <v>2.6617690355685779</v>
      </c>
      <c r="F20" s="4">
        <f t="shared" si="2"/>
        <v>3.6819129439827782</v>
      </c>
      <c r="G20" s="4">
        <f t="shared" si="3"/>
        <v>2.8351738607769783</v>
      </c>
      <c r="I20" s="4">
        <f t="shared" si="4"/>
        <v>1.0448050101129276</v>
      </c>
    </row>
    <row r="21" spans="1:9" x14ac:dyDescent="0.2">
      <c r="A21" s="4">
        <f>IF('True_Odds_Calculator_3-way'!A22="","",'True_Odds_Calculator_3-way'!A22)</f>
        <v>2.78</v>
      </c>
      <c r="B21" s="4">
        <f>IF('True_Odds_Calculator_3-way'!B22="","",'True_Odds_Calculator_3-way'!B22)</f>
        <v>3.59</v>
      </c>
      <c r="C21" s="4">
        <f>IF('True_Odds_Calculator_3-way'!C22="","",'True_Odds_Calculator_3-way'!C22)</f>
        <v>2.46</v>
      </c>
      <c r="D21" s="4">
        <f t="shared" si="0"/>
        <v>4.4767827289903916E-2</v>
      </c>
      <c r="E21" s="4">
        <f t="shared" si="1"/>
        <v>2.9003193215444933</v>
      </c>
      <c r="F21" s="4">
        <f t="shared" si="2"/>
        <v>3.7932105053578011</v>
      </c>
      <c r="G21" s="4">
        <f t="shared" si="3"/>
        <v>2.553747080768221</v>
      </c>
      <c r="I21" s="4">
        <f t="shared" si="4"/>
        <v>1.0447678272899039</v>
      </c>
    </row>
    <row r="22" spans="1:9" x14ac:dyDescent="0.2">
      <c r="A22" s="4">
        <f>IF('True_Odds_Calculator_3-way'!A23="","",'True_Odds_Calculator_3-way'!A23)</f>
        <v>1.45</v>
      </c>
      <c r="B22" s="4">
        <f>IF('True_Odds_Calculator_3-way'!B23="","",'True_Odds_Calculator_3-way'!B23)</f>
        <v>4.74</v>
      </c>
      <c r="C22" s="4">
        <f>IF('True_Odds_Calculator_3-way'!C23="","",'True_Odds_Calculator_3-way'!C23)</f>
        <v>6.65</v>
      </c>
      <c r="D22" s="4">
        <f t="shared" si="0"/>
        <v>5.1001576398438164E-2</v>
      </c>
      <c r="E22" s="4">
        <f t="shared" si="1"/>
        <v>1.4866469807913634</v>
      </c>
      <c r="F22" s="4">
        <f t="shared" si="2"/>
        <v>5.1554380377832372</v>
      </c>
      <c r="G22" s="4">
        <f t="shared" si="3"/>
        <v>7.4976336877561449</v>
      </c>
      <c r="I22" s="4">
        <f t="shared" si="4"/>
        <v>1.0510015763984382</v>
      </c>
    </row>
    <row r="23" spans="1:9" x14ac:dyDescent="0.2">
      <c r="A23" s="4">
        <f>IF('True_Odds_Calculator_3-way'!A24="","",'True_Odds_Calculator_3-way'!A24)</f>
        <v>4.71</v>
      </c>
      <c r="B23" s="4">
        <f>IF('True_Odds_Calculator_3-way'!B24="","",'True_Odds_Calculator_3-way'!B24)</f>
        <v>4.2300000000000004</v>
      </c>
      <c r="C23" s="4">
        <f>IF('True_Odds_Calculator_3-way'!C24="","",'True_Odds_Calculator_3-way'!C24)</f>
        <v>1.74</v>
      </c>
      <c r="D23" s="4">
        <f t="shared" si="0"/>
        <v>2.343348811658208E-2</v>
      </c>
      <c r="E23" s="4">
        <f t="shared" si="1"/>
        <v>4.8899023247901718</v>
      </c>
      <c r="F23" s="4">
        <f t="shared" si="2"/>
        <v>4.3745401353302498</v>
      </c>
      <c r="G23" s="4">
        <f t="shared" si="3"/>
        <v>1.7639749296196912</v>
      </c>
      <c r="I23" s="4">
        <f t="shared" si="4"/>
        <v>1.0234334881165821</v>
      </c>
    </row>
    <row r="24" spans="1:9" x14ac:dyDescent="0.2">
      <c r="A24" s="4">
        <f>IF('True_Odds_Calculator_3-way'!A25="","",'True_Odds_Calculator_3-way'!A25)</f>
        <v>4.49</v>
      </c>
      <c r="B24" s="4">
        <f>IF('True_Odds_Calculator_3-way'!B25="","",'True_Odds_Calculator_3-way'!B25)</f>
        <v>4.37</v>
      </c>
      <c r="C24" s="4">
        <f>IF('True_Odds_Calculator_3-way'!C25="","",'True_Odds_Calculator_3-way'!C25)</f>
        <v>1.75</v>
      </c>
      <c r="D24" s="4">
        <f t="shared" si="0"/>
        <v>2.2978672594141436E-2</v>
      </c>
      <c r="E24" s="4">
        <f t="shared" si="1"/>
        <v>4.6499172251757344</v>
      </c>
      <c r="F24" s="4">
        <f t="shared" si="2"/>
        <v>4.5213394796008943</v>
      </c>
      <c r="G24" s="4">
        <f t="shared" si="3"/>
        <v>1.7737760950841477</v>
      </c>
      <c r="I24" s="4">
        <f t="shared" si="4"/>
        <v>1.0229786725941414</v>
      </c>
    </row>
    <row r="25" spans="1:9" x14ac:dyDescent="0.2">
      <c r="A25" s="4">
        <f>IF('True_Odds_Calculator_3-way'!A26="","",'True_Odds_Calculator_3-way'!A26)</f>
        <v>1.63</v>
      </c>
      <c r="B25" s="4">
        <f>IF('True_Odds_Calculator_3-way'!B26="","",'True_Odds_Calculator_3-way'!B26)</f>
        <v>3.82</v>
      </c>
      <c r="C25" s="4">
        <f>IF('True_Odds_Calculator_3-way'!C26="","",'True_Odds_Calculator_3-way'!C26)</f>
        <v>6.62</v>
      </c>
      <c r="D25" s="4">
        <f t="shared" si="0"/>
        <v>2.6334439040068158E-2</v>
      </c>
      <c r="E25" s="4">
        <f t="shared" si="1"/>
        <v>1.653661210586425</v>
      </c>
      <c r="F25" s="4">
        <f t="shared" si="2"/>
        <v>3.9525385750411068</v>
      </c>
      <c r="G25" s="4">
        <f t="shared" si="3"/>
        <v>7.0284314935775765</v>
      </c>
      <c r="I25" s="4">
        <f t="shared" si="4"/>
        <v>1.0263344390400682</v>
      </c>
    </row>
    <row r="26" spans="1:9" x14ac:dyDescent="0.2">
      <c r="A26" s="4">
        <f>IF('True_Odds_Calculator_3-way'!A27="","",'True_Odds_Calculator_3-way'!A27)</f>
        <v>2.0699999999999998</v>
      </c>
      <c r="B26" s="4">
        <f>IF('True_Odds_Calculator_3-way'!B27="","",'True_Odds_Calculator_3-way'!B27)</f>
        <v>3.54</v>
      </c>
      <c r="C26" s="4">
        <f>IF('True_Odds_Calculator_3-way'!C27="","",'True_Odds_Calculator_3-way'!C27)</f>
        <v>3.88</v>
      </c>
      <c r="D26" s="4">
        <f t="shared" si="0"/>
        <v>2.3309621908714773E-2</v>
      </c>
      <c r="E26" s="4">
        <f t="shared" si="1"/>
        <v>2.1038373608731731</v>
      </c>
      <c r="F26" s="4">
        <f t="shared" si="2"/>
        <v>3.6401228675374053</v>
      </c>
      <c r="G26" s="4">
        <f t="shared" si="3"/>
        <v>4.0006067353249408</v>
      </c>
      <c r="I26" s="4">
        <f t="shared" si="4"/>
        <v>1.0233096219087148</v>
      </c>
    </row>
    <row r="27" spans="1:9" x14ac:dyDescent="0.2">
      <c r="A27" s="4">
        <f>IF('True_Odds_Calculator_3-way'!A28="","",'True_Odds_Calculator_3-way'!A28)</f>
        <v>1.18</v>
      </c>
      <c r="B27" s="4">
        <f>IF('True_Odds_Calculator_3-way'!B28="","",'True_Odds_Calculator_3-way'!B28)</f>
        <v>7.91</v>
      </c>
      <c r="C27" s="4">
        <f>IF('True_Odds_Calculator_3-way'!C28="","",'True_Odds_Calculator_3-way'!C28)</f>
        <v>17.32</v>
      </c>
      <c r="D27" s="4">
        <f t="shared" si="0"/>
        <v>3.1616597988972206E-2</v>
      </c>
      <c r="E27" s="4">
        <f t="shared" si="1"/>
        <v>1.1948591027628366</v>
      </c>
      <c r="F27" s="4">
        <f t="shared" si="2"/>
        <v>8.629364821111194</v>
      </c>
      <c r="G27" s="4">
        <f t="shared" si="3"/>
        <v>21.187403736163954</v>
      </c>
      <c r="I27" s="4">
        <f t="shared" si="4"/>
        <v>1.0316165979889722</v>
      </c>
    </row>
    <row r="28" spans="1:9" x14ac:dyDescent="0.2">
      <c r="A28" s="4">
        <f>IF('True_Odds_Calculator_3-way'!A29="","",'True_Odds_Calculator_3-way'!A29)</f>
        <v>2.91</v>
      </c>
      <c r="B28" s="4">
        <f>IF('True_Odds_Calculator_3-way'!B29="","",'True_Odds_Calculator_3-way'!B29)</f>
        <v>3.53</v>
      </c>
      <c r="C28" s="4">
        <f>IF('True_Odds_Calculator_3-way'!C29="","",'True_Odds_Calculator_3-way'!C29)</f>
        <v>2.4900000000000002</v>
      </c>
      <c r="D28" s="4">
        <f t="shared" si="0"/>
        <v>2.8535156366829906E-2</v>
      </c>
      <c r="E28" s="4">
        <f t="shared" si="1"/>
        <v>2.9928390976841848</v>
      </c>
      <c r="F28" s="4">
        <f t="shared" si="2"/>
        <v>3.6526424651155014</v>
      </c>
      <c r="G28" s="4">
        <f t="shared" si="3"/>
        <v>2.5504042323623399</v>
      </c>
      <c r="I28" s="4">
        <f t="shared" si="4"/>
        <v>1.0285351563668299</v>
      </c>
    </row>
    <row r="29" spans="1:9" x14ac:dyDescent="0.2">
      <c r="A29" s="4">
        <f>IF('True_Odds_Calculator_3-way'!A30="","",'True_Odds_Calculator_3-way'!A30)</f>
        <v>2.61</v>
      </c>
      <c r="B29" s="4">
        <f>IF('True_Odds_Calculator_3-way'!B30="","",'True_Odds_Calculator_3-way'!B30)</f>
        <v>3.47</v>
      </c>
      <c r="C29" s="4">
        <f>IF('True_Odds_Calculator_3-way'!C30="","",'True_Odds_Calculator_3-way'!C30)</f>
        <v>2.8</v>
      </c>
      <c r="D29" s="4">
        <f t="shared" si="0"/>
        <v>2.846905763531038E-2</v>
      </c>
      <c r="E29" s="4">
        <f t="shared" si="1"/>
        <v>2.6762864779712703</v>
      </c>
      <c r="F29" s="4">
        <f t="shared" si="2"/>
        <v>3.5881551132295639</v>
      </c>
      <c r="G29" s="4">
        <f t="shared" si="3"/>
        <v>2.8764299671508335</v>
      </c>
      <c r="I29" s="4">
        <f t="shared" si="4"/>
        <v>1.0284690576353104</v>
      </c>
    </row>
    <row r="30" spans="1:9" x14ac:dyDescent="0.2">
      <c r="A30" s="4">
        <f>IF('True_Odds_Calculator_3-way'!A31="","",'True_Odds_Calculator_3-way'!A31)</f>
        <v>1.85</v>
      </c>
      <c r="B30" s="4">
        <f>IF('True_Odds_Calculator_3-way'!B31="","",'True_Odds_Calculator_3-way'!B31)</f>
        <v>3.85</v>
      </c>
      <c r="C30" s="4">
        <f>IF('True_Odds_Calculator_3-way'!C31="","",'True_Odds_Calculator_3-way'!C31)</f>
        <v>4.3899999999999997</v>
      </c>
      <c r="D30" s="4">
        <f t="shared" si="0"/>
        <v>2.8071233082622493E-2</v>
      </c>
      <c r="E30" s="4">
        <f t="shared" si="1"/>
        <v>1.8825887286504093</v>
      </c>
      <c r="F30" s="4">
        <f t="shared" si="2"/>
        <v>3.9938784699048715</v>
      </c>
      <c r="G30" s="4">
        <f t="shared" si="3"/>
        <v>4.5780553959230872</v>
      </c>
      <c r="I30" s="4">
        <f t="shared" si="4"/>
        <v>1.0280712330826225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3.87</v>
      </c>
      <c r="C31" s="4">
        <f>IF('True_Odds_Calculator_3-way'!C32="","",'True_Odds_Calculator_3-way'!C32)</f>
        <v>3.53</v>
      </c>
      <c r="D31" s="4">
        <f t="shared" si="0"/>
        <v>2.9488929845487899E-2</v>
      </c>
      <c r="E31" s="4">
        <f t="shared" si="1"/>
        <v>2.0921586041744922</v>
      </c>
      <c r="F31" s="4">
        <f t="shared" si="2"/>
        <v>4.0230393099292243</v>
      </c>
      <c r="G31" s="4">
        <f t="shared" si="3"/>
        <v>3.6568890805977281</v>
      </c>
      <c r="I31" s="4">
        <f t="shared" si="4"/>
        <v>1.0294889298454879</v>
      </c>
    </row>
    <row r="32" spans="1:9" x14ac:dyDescent="0.2">
      <c r="A32" s="4">
        <f>IF('True_Odds_Calculator_3-way'!A33="","",'True_Odds_Calculator_3-way'!A33)</f>
        <v>3.06</v>
      </c>
      <c r="B32" s="4">
        <f>IF('True_Odds_Calculator_3-way'!B33="","",'True_Odds_Calculator_3-way'!B33)</f>
        <v>3.48</v>
      </c>
      <c r="C32" s="4">
        <f>IF('True_Odds_Calculator_3-way'!C33="","",'True_Odds_Calculator_3-way'!C33)</f>
        <v>2.4500000000000002</v>
      </c>
      <c r="D32" s="4">
        <f t="shared" si="0"/>
        <v>2.2316972766117882E-2</v>
      </c>
      <c r="E32" s="4">
        <f t="shared" si="1"/>
        <v>3.1312782647937087</v>
      </c>
      <c r="F32" s="4">
        <f t="shared" si="2"/>
        <v>3.5724833354329495</v>
      </c>
      <c r="G32" s="4">
        <f t="shared" si="3"/>
        <v>2.4954814667442071</v>
      </c>
      <c r="I32" s="4">
        <f t="shared" si="4"/>
        <v>1.0223169727661179</v>
      </c>
    </row>
    <row r="33" spans="1:9" x14ac:dyDescent="0.2">
      <c r="A33" s="4">
        <f>IF('True_Odds_Calculator_3-way'!A34="","",'True_Odds_Calculator_3-way'!A34)</f>
        <v>3.19</v>
      </c>
      <c r="B33" s="4">
        <f>IF('True_Odds_Calculator_3-way'!B34="","",'True_Odds_Calculator_3-way'!B34)</f>
        <v>3.14</v>
      </c>
      <c r="C33" s="4">
        <f>IF('True_Odds_Calculator_3-way'!C34="","",'True_Odds_Calculator_3-way'!C34)</f>
        <v>2.5299999999999998</v>
      </c>
      <c r="D33" s="4">
        <f t="shared" si="0"/>
        <v>2.7207878400116847E-2</v>
      </c>
      <c r="E33" s="4">
        <f t="shared" si="1"/>
        <v>3.2850396260690773</v>
      </c>
      <c r="F33" s="4">
        <f t="shared" si="2"/>
        <v>3.2320406955048084</v>
      </c>
      <c r="G33" s="4">
        <f t="shared" si="3"/>
        <v>2.5894149303252991</v>
      </c>
      <c r="I33" s="4">
        <f t="shared" si="4"/>
        <v>1.0272078784001168</v>
      </c>
    </row>
    <row r="34" spans="1:9" x14ac:dyDescent="0.2">
      <c r="A34" s="4">
        <f>IF('True_Odds_Calculator_3-way'!A35="","",'True_Odds_Calculator_3-way'!A35)</f>
        <v>1.51</v>
      </c>
      <c r="B34" s="4">
        <f>IF('True_Odds_Calculator_3-way'!B35="","",'True_Odds_Calculator_3-way'!B35)</f>
        <v>4.21</v>
      </c>
      <c r="C34" s="4">
        <f>IF('True_Odds_Calculator_3-way'!C35="","",'True_Odds_Calculator_3-way'!C35)</f>
        <v>7.52</v>
      </c>
      <c r="D34" s="4">
        <f t="shared" si="0"/>
        <v>3.276007024479588E-2</v>
      </c>
      <c r="E34" s="4">
        <f t="shared" si="1"/>
        <v>1.5353161900036882</v>
      </c>
      <c r="F34" s="4">
        <f t="shared" si="2"/>
        <v>4.4128743920058815</v>
      </c>
      <c r="G34" s="4">
        <f t="shared" si="3"/>
        <v>8.1927793765415426</v>
      </c>
      <c r="I34" s="4">
        <f t="shared" si="4"/>
        <v>1.0327600702447959</v>
      </c>
    </row>
    <row r="35" spans="1:9" x14ac:dyDescent="0.2">
      <c r="A35" s="4">
        <f>IF('True_Odds_Calculator_3-way'!A36="","",'True_Odds_Calculator_3-way'!A36)</f>
        <v>3.82</v>
      </c>
      <c r="B35" s="4">
        <f>IF('True_Odds_Calculator_3-way'!B36="","",'True_Odds_Calculator_3-way'!B36)</f>
        <v>3.55</v>
      </c>
      <c r="C35" s="4">
        <f>IF('True_Odds_Calculator_3-way'!C36="","",'True_Odds_Calculator_3-way'!C36)</f>
        <v>2.06</v>
      </c>
      <c r="D35" s="4">
        <f t="shared" si="0"/>
        <v>2.8907138760995821E-2</v>
      </c>
      <c r="E35" s="4">
        <f t="shared" si="1"/>
        <v>3.9659815270691188</v>
      </c>
      <c r="F35" s="4">
        <f t="shared" si="2"/>
        <v>3.6757350638550945</v>
      </c>
      <c r="G35" s="4">
        <f t="shared" si="3"/>
        <v>2.1017181996144996</v>
      </c>
      <c r="I35" s="4">
        <f t="shared" si="4"/>
        <v>1.0289071387609958</v>
      </c>
    </row>
    <row r="36" spans="1:9" x14ac:dyDescent="0.2">
      <c r="A36" s="4">
        <f>IF('True_Odds_Calculator_3-way'!A37="","",'True_Odds_Calculator_3-way'!A37)</f>
        <v>3.14</v>
      </c>
      <c r="B36" s="4">
        <f>IF('True_Odds_Calculator_3-way'!B37="","",'True_Odds_Calculator_3-way'!B37)</f>
        <v>3.45</v>
      </c>
      <c r="C36" s="4">
        <f>IF('True_Odds_Calculator_3-way'!C37="","",'True_Odds_Calculator_3-way'!C37)</f>
        <v>2.38</v>
      </c>
      <c r="D36" s="4">
        <f t="shared" si="0"/>
        <v>2.8494477270276652E-2</v>
      </c>
      <c r="E36" s="4">
        <f t="shared" si="1"/>
        <v>3.2365268884784464</v>
      </c>
      <c r="F36" s="4">
        <f t="shared" si="2"/>
        <v>3.5668819005263566</v>
      </c>
      <c r="G36" s="4">
        <f t="shared" si="3"/>
        <v>2.4350457147858258</v>
      </c>
      <c r="I36" s="4">
        <f t="shared" si="4"/>
        <v>1.0284944772702767</v>
      </c>
    </row>
    <row r="37" spans="1:9" x14ac:dyDescent="0.2">
      <c r="A37" s="4">
        <f>IF('True_Odds_Calculator_3-way'!A38="","",'True_Odds_Calculator_3-way'!A38)</f>
        <v>3.12</v>
      </c>
      <c r="B37" s="4">
        <f>IF('True_Odds_Calculator_3-way'!B38="","",'True_Odds_Calculator_3-way'!B38)</f>
        <v>3.18</v>
      </c>
      <c r="C37" s="4">
        <f>IF('True_Odds_Calculator_3-way'!C38="","",'True_Odds_Calculator_3-way'!C38)</f>
        <v>2.54</v>
      </c>
      <c r="D37" s="4">
        <f t="shared" si="0"/>
        <v>2.8679016719426631E-2</v>
      </c>
      <c r="E37" s="4">
        <f t="shared" si="1"/>
        <v>3.2159185573577691</v>
      </c>
      <c r="F37" s="4">
        <f t="shared" si="2"/>
        <v>3.2797021507861643</v>
      </c>
      <c r="G37" s="4">
        <f t="shared" si="3"/>
        <v>2.6032100197837176</v>
      </c>
      <c r="I37" s="4">
        <f t="shared" si="4"/>
        <v>1.0286790167194266</v>
      </c>
    </row>
    <row r="38" spans="1:9" x14ac:dyDescent="0.2">
      <c r="A38" s="4">
        <f>IF('True_Odds_Calculator_3-way'!A39="","",'True_Odds_Calculator_3-way'!A39)</f>
        <v>3.24</v>
      </c>
      <c r="B38" s="4">
        <f>IF('True_Odds_Calculator_3-way'!B39="","",'True_Odds_Calculator_3-way'!B39)</f>
        <v>3.4</v>
      </c>
      <c r="C38" s="4">
        <f>IF('True_Odds_Calculator_3-way'!C39="","",'True_Odds_Calculator_3-way'!C39)</f>
        <v>2.35</v>
      </c>
      <c r="D38" s="4">
        <f t="shared" si="0"/>
        <v>2.8291537261082578E-2</v>
      </c>
      <c r="E38" s="4">
        <f t="shared" si="1"/>
        <v>3.3421179467759154</v>
      </c>
      <c r="F38" s="4">
        <f t="shared" si="2"/>
        <v>3.5126279986973983</v>
      </c>
      <c r="G38" s="4">
        <f t="shared" si="3"/>
        <v>2.4032603448489276</v>
      </c>
      <c r="I38" s="4">
        <f t="shared" si="4"/>
        <v>1.0282915372610826</v>
      </c>
    </row>
    <row r="39" spans="1:9" x14ac:dyDescent="0.2">
      <c r="A39" s="4">
        <f>IF('True_Odds_Calculator_3-way'!A40="","",'True_Odds_Calculator_3-way'!A40)</f>
        <v>2.42</v>
      </c>
      <c r="B39" s="4">
        <f>IF('True_Odds_Calculator_3-way'!B40="","",'True_Odds_Calculator_3-way'!B40)</f>
        <v>3.17</v>
      </c>
      <c r="C39" s="4">
        <f>IF('True_Odds_Calculator_3-way'!C40="","",'True_Odds_Calculator_3-way'!C40)</f>
        <v>3.34</v>
      </c>
      <c r="D39" s="4">
        <f t="shared" si="0"/>
        <v>2.8081751349869677E-2</v>
      </c>
      <c r="E39" s="4">
        <f t="shared" si="1"/>
        <v>2.4760899057836725</v>
      </c>
      <c r="F39" s="4">
        <f t="shared" si="2"/>
        <v>3.266940078225582</v>
      </c>
      <c r="G39" s="4">
        <f t="shared" si="3"/>
        <v>3.4477930067250138</v>
      </c>
      <c r="I39" s="4">
        <f t="shared" si="4"/>
        <v>1.0280817513498697</v>
      </c>
    </row>
    <row r="40" spans="1:9" x14ac:dyDescent="0.2">
      <c r="A40" s="4">
        <f>IF('True_Odds_Calculator_3-way'!A41="","",'True_Odds_Calculator_3-way'!A41)</f>
        <v>1.95</v>
      </c>
      <c r="B40" s="4">
        <f>IF('True_Odds_Calculator_3-way'!B41="","",'True_Odds_Calculator_3-way'!B41)</f>
        <v>3.61</v>
      </c>
      <c r="C40" s="4">
        <f>IF('True_Odds_Calculator_3-way'!C41="","",'True_Odds_Calculator_3-way'!C41)</f>
        <v>4.17</v>
      </c>
      <c r="D40" s="4">
        <f t="shared" si="0"/>
        <v>2.9636976547038563E-2</v>
      </c>
      <c r="E40" s="4">
        <f t="shared" si="1"/>
        <v>1.9883027329521958</v>
      </c>
      <c r="F40" s="4">
        <f t="shared" si="2"/>
        <v>3.7435052327327472</v>
      </c>
      <c r="G40" s="4">
        <f t="shared" si="3"/>
        <v>4.3491656054777357</v>
      </c>
      <c r="I40" s="4">
        <f t="shared" si="4"/>
        <v>1.0296369765470386</v>
      </c>
    </row>
    <row r="41" spans="1:9" x14ac:dyDescent="0.2">
      <c r="A41" s="4">
        <f>IF('True_Odds_Calculator_3-way'!A42="","",'True_Odds_Calculator_3-way'!A42)</f>
        <v>4.0999999999999996</v>
      </c>
      <c r="B41" s="4">
        <f>IF('True_Odds_Calculator_3-way'!B42="","",'True_Odds_Calculator_3-way'!B42)</f>
        <v>3.54</v>
      </c>
      <c r="C41" s="4">
        <f>IF('True_Odds_Calculator_3-way'!C42="","",'True_Odds_Calculator_3-way'!C42)</f>
        <v>1.93</v>
      </c>
      <c r="D41" s="4">
        <f t="shared" si="0"/>
        <v>4.4523029756511789E-2</v>
      </c>
      <c r="E41" s="4">
        <f t="shared" si="1"/>
        <v>4.3656411465903915</v>
      </c>
      <c r="F41" s="4">
        <f t="shared" si="2"/>
        <v>3.736294350568341</v>
      </c>
      <c r="G41" s="4">
        <f t="shared" si="3"/>
        <v>1.986911399552002</v>
      </c>
      <c r="I41" s="4">
        <f t="shared" si="4"/>
        <v>1.0445230297565118</v>
      </c>
    </row>
    <row r="42" spans="1:9" x14ac:dyDescent="0.2">
      <c r="A42" s="4">
        <f>IF('True_Odds_Calculator_3-way'!A43="","",'True_Odds_Calculator_3-way'!A43)</f>
        <v>2.2400000000000002</v>
      </c>
      <c r="B42" s="4">
        <f>IF('True_Odds_Calculator_3-way'!B43="","",'True_Odds_Calculator_3-way'!B43)</f>
        <v>3.32</v>
      </c>
      <c r="C42" s="4">
        <f>IF('True_Odds_Calculator_3-way'!C43="","",'True_Odds_Calculator_3-way'!C43)</f>
        <v>3.38</v>
      </c>
      <c r="D42" s="4">
        <f t="shared" si="0"/>
        <v>4.3491378871360231E-2</v>
      </c>
      <c r="E42" s="4">
        <f t="shared" si="1"/>
        <v>2.3151822152708323</v>
      </c>
      <c r="F42" s="4">
        <f t="shared" si="2"/>
        <v>3.4878729258462746</v>
      </c>
      <c r="G42" s="4">
        <f t="shared" si="3"/>
        <v>3.554154594690794</v>
      </c>
      <c r="I42" s="4">
        <f t="shared" si="4"/>
        <v>1.0434913788713602</v>
      </c>
    </row>
    <row r="43" spans="1:9" x14ac:dyDescent="0.2">
      <c r="A43" s="4">
        <f>IF('True_Odds_Calculator_3-way'!A44="","",'True_Odds_Calculator_3-way'!A44)</f>
        <v>1.96</v>
      </c>
      <c r="B43" s="4">
        <f>IF('True_Odds_Calculator_3-way'!B44="","",'True_Odds_Calculator_3-way'!B44)</f>
        <v>3.5</v>
      </c>
      <c r="C43" s="4">
        <f>IF('True_Odds_Calculator_3-way'!C44="","",'True_Odds_Calculator_3-way'!C44)</f>
        <v>3.99</v>
      </c>
      <c r="D43" s="4">
        <f t="shared" si="0"/>
        <v>4.6544933762978857E-2</v>
      </c>
      <c r="E43" s="4">
        <f t="shared" si="1"/>
        <v>2.0214716525934859</v>
      </c>
      <c r="F43" s="4">
        <f t="shared" si="2"/>
        <v>3.7009717314487633</v>
      </c>
      <c r="G43" s="4">
        <f t="shared" si="3"/>
        <v>4.2532994923857865</v>
      </c>
      <c r="I43" s="4">
        <f t="shared" si="4"/>
        <v>1.0465449337629789</v>
      </c>
    </row>
    <row r="44" spans="1:9" x14ac:dyDescent="0.2">
      <c r="A44" s="4">
        <f>IF('True_Odds_Calculator_3-way'!A45="","",'True_Odds_Calculator_3-way'!A45)</f>
        <v>6.17</v>
      </c>
      <c r="B44" s="4">
        <f>IF('True_Odds_Calculator_3-way'!B45="","",'True_Odds_Calculator_3-way'!B45)</f>
        <v>4.17</v>
      </c>
      <c r="C44" s="4">
        <f>IF('True_Odds_Calculator_3-way'!C45="","",'True_Odds_Calculator_3-way'!C45)</f>
        <v>1.54</v>
      </c>
      <c r="D44" s="4">
        <f t="shared" si="0"/>
        <v>5.1233357122843159E-2</v>
      </c>
      <c r="E44" s="4">
        <f t="shared" si="1"/>
        <v>6.8967054213866481</v>
      </c>
      <c r="F44" s="4">
        <f t="shared" si="2"/>
        <v>4.4897335285434332</v>
      </c>
      <c r="G44" s="4">
        <f t="shared" si="3"/>
        <v>1.5815956329964755</v>
      </c>
      <c r="I44" s="4">
        <f t="shared" si="4"/>
        <v>1.0512333571228432</v>
      </c>
    </row>
    <row r="45" spans="1:9" x14ac:dyDescent="0.2">
      <c r="A45" s="4">
        <f>IF('True_Odds_Calculator_3-way'!A46="","",'True_Odds_Calculator_3-way'!A46)</f>
        <v>1.9</v>
      </c>
      <c r="B45" s="4">
        <f>IF('True_Odds_Calculator_3-way'!B46="","",'True_Odds_Calculator_3-way'!B46)</f>
        <v>3.7</v>
      </c>
      <c r="C45" s="4">
        <f>IF('True_Odds_Calculator_3-way'!C46="","",'True_Odds_Calculator_3-way'!C46)</f>
        <v>3.99</v>
      </c>
      <c r="D45" s="4">
        <f t="shared" si="0"/>
        <v>4.7212626159994553E-2</v>
      </c>
      <c r="E45" s="4">
        <f t="shared" si="1"/>
        <v>1.9585636580727896</v>
      </c>
      <c r="F45" s="4">
        <f t="shared" si="2"/>
        <v>3.9287678523906684</v>
      </c>
      <c r="G45" s="4">
        <f t="shared" si="3"/>
        <v>4.2573296164567909</v>
      </c>
      <c r="I45" s="4">
        <f t="shared" si="4"/>
        <v>1.0472126261599946</v>
      </c>
    </row>
    <row r="46" spans="1:9" x14ac:dyDescent="0.2">
      <c r="A46" s="4">
        <f>IF('True_Odds_Calculator_3-way'!A47="","",'True_Odds_Calculator_3-way'!A47)</f>
        <v>5.62</v>
      </c>
      <c r="B46" s="4">
        <f>IF('True_Odds_Calculator_3-way'!B47="","",'True_Odds_Calculator_3-way'!B47)</f>
        <v>3.71</v>
      </c>
      <c r="C46" s="4">
        <f>IF('True_Odds_Calculator_3-way'!C47="","",'True_Odds_Calculator_3-way'!C47)</f>
        <v>1.66</v>
      </c>
      <c r="D46" s="4">
        <f t="shared" si="0"/>
        <v>4.9887360590456398E-2</v>
      </c>
      <c r="E46" s="4">
        <f t="shared" si="1"/>
        <v>6.1993657940005491</v>
      </c>
      <c r="F46" s="4">
        <f t="shared" si="2"/>
        <v>3.9539341558783976</v>
      </c>
      <c r="G46" s="4">
        <f t="shared" si="3"/>
        <v>1.7071240313763338</v>
      </c>
      <c r="I46" s="4">
        <f t="shared" si="4"/>
        <v>1.0498873605904564</v>
      </c>
    </row>
    <row r="47" spans="1:9" x14ac:dyDescent="0.2">
      <c r="A47" s="4">
        <f>IF('True_Odds_Calculator_3-way'!A48="","",'True_Odds_Calculator_3-way'!A48)</f>
        <v>3.34</v>
      </c>
      <c r="B47" s="4">
        <f>IF('True_Odds_Calculator_3-way'!B48="","",'True_Odds_Calculator_3-way'!B48)</f>
        <v>3.43</v>
      </c>
      <c r="C47" s="4">
        <f>IF('True_Odds_Calculator_3-way'!C48="","",'True_Odds_Calculator_3-way'!C48)</f>
        <v>2.2000000000000002</v>
      </c>
      <c r="D47" s="4">
        <f t="shared" si="0"/>
        <v>4.549184165461817E-2</v>
      </c>
      <c r="E47" s="4">
        <f t="shared" si="1"/>
        <v>3.5181877063612301</v>
      </c>
      <c r="F47" s="4">
        <f t="shared" si="2"/>
        <v>3.6181905534840633</v>
      </c>
      <c r="G47" s="4">
        <f t="shared" si="3"/>
        <v>2.2759264632755847</v>
      </c>
      <c r="I47" s="4">
        <f t="shared" si="4"/>
        <v>1.0454918416546182</v>
      </c>
    </row>
    <row r="48" spans="1:9" x14ac:dyDescent="0.2">
      <c r="A48" s="4">
        <f>IF('True_Odds_Calculator_3-way'!A49="","",'True_Odds_Calculator_3-way'!A49)</f>
        <v>2.71</v>
      </c>
      <c r="B48" s="4">
        <f>IF('True_Odds_Calculator_3-way'!B49="","",'True_Odds_Calculator_3-way'!B49)</f>
        <v>3.19</v>
      </c>
      <c r="C48" s="4">
        <f>IF('True_Odds_Calculator_3-way'!C49="","",'True_Odds_Calculator_3-way'!C49)</f>
        <v>2.77</v>
      </c>
      <c r="D48" s="4">
        <f t="shared" si="0"/>
        <v>4.3494144186261519E-2</v>
      </c>
      <c r="E48" s="4">
        <f t="shared" si="1"/>
        <v>2.8208295767294094</v>
      </c>
      <c r="F48" s="4">
        <f t="shared" si="2"/>
        <v>3.3446877034149334</v>
      </c>
      <c r="G48" s="4">
        <f t="shared" si="3"/>
        <v>2.8858964263012998</v>
      </c>
      <c r="I48" s="4">
        <f t="shared" si="4"/>
        <v>1.0434941441862615</v>
      </c>
    </row>
    <row r="49" spans="1:9" x14ac:dyDescent="0.2">
      <c r="A49" s="4">
        <f>IF('True_Odds_Calculator_3-way'!A50="","",'True_Odds_Calculator_3-way'!A50)</f>
        <v>1.84</v>
      </c>
      <c r="B49" s="4">
        <f>IF('True_Odds_Calculator_3-way'!B50="","",'True_Odds_Calculator_3-way'!B50)</f>
        <v>3.75</v>
      </c>
      <c r="C49" s="4">
        <f>IF('True_Odds_Calculator_3-way'!C50="","",'True_Odds_Calculator_3-way'!C50)</f>
        <v>4.21</v>
      </c>
      <c r="D49" s="4">
        <f t="shared" si="0"/>
        <v>4.7674618747633346E-2</v>
      </c>
      <c r="E49" s="4">
        <f t="shared" si="1"/>
        <v>1.8954229885857463</v>
      </c>
      <c r="F49" s="4">
        <f t="shared" si="2"/>
        <v>3.9876363004077002</v>
      </c>
      <c r="G49" s="4">
        <f t="shared" si="3"/>
        <v>4.511858597677465</v>
      </c>
      <c r="I49" s="4">
        <f t="shared" si="4"/>
        <v>1.0476746187476333</v>
      </c>
    </row>
    <row r="50" spans="1:9" x14ac:dyDescent="0.2">
      <c r="A50" s="4">
        <f>IF('True_Odds_Calculator_3-way'!A51="","",'True_Odds_Calculator_3-way'!A51)</f>
        <v>2.2999999999999998</v>
      </c>
      <c r="B50" s="4">
        <f>IF('True_Odds_Calculator_3-way'!B51="","",'True_Odds_Calculator_3-way'!B51)</f>
        <v>3.41</v>
      </c>
      <c r="C50" s="4">
        <f>IF('True_Odds_Calculator_3-way'!C51="","",'True_Odds_Calculator_3-way'!C51)</f>
        <v>3.15</v>
      </c>
      <c r="D50" s="4">
        <f t="shared" si="0"/>
        <v>4.5498058120779117E-2</v>
      </c>
      <c r="E50" s="4">
        <f t="shared" si="1"/>
        <v>2.3831278968632286</v>
      </c>
      <c r="F50" s="4">
        <f t="shared" si="2"/>
        <v>3.5959696180913552</v>
      </c>
      <c r="G50" s="4">
        <f t="shared" si="3"/>
        <v>3.3080346084235854</v>
      </c>
      <c r="I50" s="4">
        <f t="shared" si="4"/>
        <v>1.0454980581207791</v>
      </c>
    </row>
    <row r="51" spans="1:9" x14ac:dyDescent="0.2">
      <c r="A51" s="4">
        <f>IF('True_Odds_Calculator_3-way'!A52="","",'True_Odds_Calculator_3-way'!A52)</f>
        <v>1.62</v>
      </c>
      <c r="B51" s="4">
        <f>IF('True_Odds_Calculator_3-way'!B52="","",'True_Odds_Calculator_3-way'!B52)</f>
        <v>3.7</v>
      </c>
      <c r="C51" s="4">
        <f>IF('True_Odds_Calculator_3-way'!C52="","",'True_Odds_Calculator_3-way'!C52)</f>
        <v>6.22</v>
      </c>
      <c r="D51" s="4">
        <f t="shared" si="0"/>
        <v>4.8325925067618458E-2</v>
      </c>
      <c r="E51" s="4">
        <f t="shared" si="1"/>
        <v>1.6634083022854753</v>
      </c>
      <c r="F51" s="4">
        <f t="shared" si="2"/>
        <v>3.934504219156957</v>
      </c>
      <c r="G51" s="4">
        <f t="shared" si="3"/>
        <v>6.9126146148274312</v>
      </c>
      <c r="I51" s="4">
        <f t="shared" si="4"/>
        <v>1.0483259250676185</v>
      </c>
    </row>
    <row r="52" spans="1:9" x14ac:dyDescent="0.2">
      <c r="A52" s="4">
        <f>IF('True_Odds_Calculator_3-way'!A53="","",'True_Odds_Calculator_3-way'!A53)</f>
        <v>1.4</v>
      </c>
      <c r="B52" s="4">
        <f>IF('True_Odds_Calculator_3-way'!B53="","",'True_Odds_Calculator_3-way'!B53)</f>
        <v>4.45</v>
      </c>
      <c r="C52" s="4">
        <f>IF('True_Odds_Calculator_3-way'!C53="","",'True_Odds_Calculator_3-way'!C53)</f>
        <v>8.77</v>
      </c>
      <c r="D52" s="4">
        <f t="shared" si="0"/>
        <v>5.3029900928123874E-2</v>
      </c>
      <c r="E52" s="4">
        <f t="shared" si="1"/>
        <v>1.4355253581778578</v>
      </c>
      <c r="F52" s="4">
        <f t="shared" si="2"/>
        <v>4.8299269814890113</v>
      </c>
      <c r="G52" s="4">
        <f t="shared" si="3"/>
        <v>10.378993959196077</v>
      </c>
      <c r="I52" s="4">
        <f t="shared" si="4"/>
        <v>1.0530299009281239</v>
      </c>
    </row>
    <row r="53" spans="1:9" x14ac:dyDescent="0.2">
      <c r="A53" s="4">
        <f>IF('True_Odds_Calculator_3-way'!A54="","",'True_Odds_Calculator_3-way'!A54)</f>
        <v>2.4</v>
      </c>
      <c r="B53" s="4">
        <f>IF('True_Odds_Calculator_3-way'!B54="","",'True_Odds_Calculator_3-way'!B54)</f>
        <v>3.15</v>
      </c>
      <c r="C53" s="4">
        <f>IF('True_Odds_Calculator_3-way'!C54="","",'True_Odds_Calculator_3-way'!C54)</f>
        <v>3.23</v>
      </c>
      <c r="D53" s="4">
        <f t="shared" si="0"/>
        <v>4.3724507346798447E-2</v>
      </c>
      <c r="E53" s="4">
        <f t="shared" si="1"/>
        <v>2.4869940724746908</v>
      </c>
      <c r="F53" s="4">
        <f t="shared" si="2"/>
        <v>3.3015778586011546</v>
      </c>
      <c r="G53" s="4">
        <f t="shared" si="3"/>
        <v>3.3895698282922226</v>
      </c>
      <c r="I53" s="4">
        <f t="shared" si="4"/>
        <v>1.0437245073467984</v>
      </c>
    </row>
    <row r="54" spans="1:9" x14ac:dyDescent="0.2">
      <c r="A54" s="4">
        <f>IF('True_Odds_Calculator_3-way'!A55="","",'True_Odds_Calculator_3-way'!A55)</f>
        <v>2.69</v>
      </c>
      <c r="B54" s="4">
        <f>IF('True_Odds_Calculator_3-way'!B55="","",'True_Odds_Calculator_3-way'!B55)</f>
        <v>3.14</v>
      </c>
      <c r="C54" s="4">
        <f>IF('True_Odds_Calculator_3-way'!C55="","",'True_Odds_Calculator_3-way'!C55)</f>
        <v>2.82</v>
      </c>
      <c r="D54" s="4">
        <f t="shared" si="0"/>
        <v>4.4828478553542883E-2</v>
      </c>
      <c r="E54" s="4">
        <f t="shared" si="1"/>
        <v>2.802656133293318</v>
      </c>
      <c r="F54" s="4">
        <f t="shared" si="2"/>
        <v>3.2945834162455285</v>
      </c>
      <c r="G54" s="4">
        <f t="shared" si="3"/>
        <v>2.9440590256794534</v>
      </c>
      <c r="I54" s="4">
        <f t="shared" si="4"/>
        <v>1.0448284785535429</v>
      </c>
    </row>
    <row r="55" spans="1:9" x14ac:dyDescent="0.2">
      <c r="A55" s="4">
        <f>IF('True_Odds_Calculator_3-way'!A56="","",'True_Odds_Calculator_3-way'!A56)</f>
        <v>2.77</v>
      </c>
      <c r="B55" s="4">
        <f>IF('True_Odds_Calculator_3-way'!B56="","",'True_Odds_Calculator_3-way'!B56)</f>
        <v>3.51</v>
      </c>
      <c r="C55" s="4">
        <f>IF('True_Odds_Calculator_3-way'!C56="","",'True_Odds_Calculator_3-way'!C56)</f>
        <v>2.5099999999999998</v>
      </c>
      <c r="D55" s="4">
        <f t="shared" si="0"/>
        <v>4.4317489727186743E-2</v>
      </c>
      <c r="E55" s="4">
        <f t="shared" si="1"/>
        <v>2.8881839545947328</v>
      </c>
      <c r="F55" s="4">
        <f t="shared" si="2"/>
        <v>3.7019516066910869</v>
      </c>
      <c r="G55" s="4">
        <f t="shared" si="3"/>
        <v>2.6066519604720786</v>
      </c>
      <c r="I55" s="4">
        <f t="shared" si="4"/>
        <v>1.0443174897271867</v>
      </c>
    </row>
    <row r="56" spans="1:9" x14ac:dyDescent="0.2">
      <c r="A56" s="4">
        <f>IF('True_Odds_Calculator_3-way'!A57="","",'True_Odds_Calculator_3-way'!A57)</f>
        <v>2.52</v>
      </c>
      <c r="B56" s="4">
        <f>IF('True_Odds_Calculator_3-way'!B57="","",'True_Odds_Calculator_3-way'!B57)</f>
        <v>3.2</v>
      </c>
      <c r="C56" s="4">
        <f>IF('True_Odds_Calculator_3-way'!C57="","",'True_Odds_Calculator_3-way'!C57)</f>
        <v>2.98</v>
      </c>
      <c r="D56" s="4">
        <f t="shared" si="0"/>
        <v>4.4895866624054426E-2</v>
      </c>
      <c r="E56" s="4">
        <f t="shared" si="1"/>
        <v>2.6187600620724525</v>
      </c>
      <c r="F56" s="4">
        <f t="shared" si="2"/>
        <v>3.3609523951604481</v>
      </c>
      <c r="G56" s="4">
        <f t="shared" si="3"/>
        <v>3.1191011858200013</v>
      </c>
      <c r="I56" s="4">
        <f t="shared" si="4"/>
        <v>1.0448958666240544</v>
      </c>
    </row>
    <row r="57" spans="1:9" x14ac:dyDescent="0.2">
      <c r="A57" s="4">
        <f>IF('True_Odds_Calculator_3-way'!A58="","",'True_Odds_Calculator_3-way'!A58)</f>
        <v>2.41</v>
      </c>
      <c r="B57" s="4">
        <f>IF('True_Odds_Calculator_3-way'!B58="","",'True_Odds_Calculator_3-way'!B58)</f>
        <v>3.19</v>
      </c>
      <c r="C57" s="4">
        <f>IF('True_Odds_Calculator_3-way'!C58="","",'True_Odds_Calculator_3-way'!C58)</f>
        <v>3.16</v>
      </c>
      <c r="D57" s="4">
        <f t="shared" si="0"/>
        <v>4.4873079363082491E-2</v>
      </c>
      <c r="E57" s="4">
        <f t="shared" si="1"/>
        <v>2.5001245923647932</v>
      </c>
      <c r="F57" s="4">
        <f t="shared" si="2"/>
        <v>3.3498376405500396</v>
      </c>
      <c r="G57" s="4">
        <f t="shared" si="3"/>
        <v>3.3167715533083295</v>
      </c>
      <c r="I57" s="4">
        <f t="shared" si="4"/>
        <v>1.0448730793630825</v>
      </c>
    </row>
    <row r="58" spans="1:9" x14ac:dyDescent="0.2">
      <c r="A58" s="4">
        <f>IF('True_Odds_Calculator_3-way'!A59="","",'True_Odds_Calculator_3-way'!A59)</f>
        <v>1.65</v>
      </c>
      <c r="B58" s="4">
        <f>IF('True_Odds_Calculator_3-way'!B59="","",'True_Odds_Calculator_3-way'!B59)</f>
        <v>3.92</v>
      </c>
      <c r="C58" s="4">
        <f>IF('True_Odds_Calculator_3-way'!C59="","",'True_Odds_Calculator_3-way'!C59)</f>
        <v>5.27</v>
      </c>
      <c r="D58" s="4">
        <f t="shared" si="0"/>
        <v>5.0915967560044573E-2</v>
      </c>
      <c r="E58" s="4">
        <f t="shared" si="1"/>
        <v>1.6975374695009897</v>
      </c>
      <c r="F58" s="4">
        <f t="shared" si="2"/>
        <v>4.1993859790332699</v>
      </c>
      <c r="G58" s="4">
        <f t="shared" si="3"/>
        <v>5.7876623089958041</v>
      </c>
      <c r="I58" s="4">
        <f t="shared" si="4"/>
        <v>1.0509159675600446</v>
      </c>
    </row>
    <row r="59" spans="1:9" x14ac:dyDescent="0.2">
      <c r="A59" s="4">
        <f>IF('True_Odds_Calculator_3-way'!A60="","",'True_Odds_Calculator_3-way'!A60)</f>
        <v>2.5499999999999998</v>
      </c>
      <c r="B59" s="4">
        <f>IF('True_Odds_Calculator_3-way'!B60="","",'True_Odds_Calculator_3-way'!B60)</f>
        <v>3.05</v>
      </c>
      <c r="C59" s="4">
        <f>IF('True_Odds_Calculator_3-way'!C60="","",'True_Odds_Calculator_3-way'!C60)</f>
        <v>3.09</v>
      </c>
      <c r="D59" s="4">
        <f t="shared" si="0"/>
        <v>4.3650310673370107E-2</v>
      </c>
      <c r="E59" s="4">
        <f t="shared" si="1"/>
        <v>2.6482576799001634</v>
      </c>
      <c r="F59" s="4">
        <f t="shared" si="2"/>
        <v>3.1916379198719755</v>
      </c>
      <c r="G59" s="4">
        <f t="shared" si="3"/>
        <v>3.2354659674938491</v>
      </c>
      <c r="I59" s="4">
        <f t="shared" si="4"/>
        <v>1.0436503106733701</v>
      </c>
    </row>
    <row r="60" spans="1:9" x14ac:dyDescent="0.2">
      <c r="A60" s="4">
        <f>IF('True_Odds_Calculator_3-way'!A61="","",'True_Odds_Calculator_3-way'!A61)</f>
        <v>3.83</v>
      </c>
      <c r="B60" s="4">
        <f>IF('True_Odds_Calculator_3-way'!B61="","",'True_Odds_Calculator_3-way'!B61)</f>
        <v>3.67</v>
      </c>
      <c r="C60" s="4">
        <f>IF('True_Odds_Calculator_3-way'!C61="","",'True_Odds_Calculator_3-way'!C61)</f>
        <v>1.95</v>
      </c>
      <c r="D60" s="4">
        <f t="shared" si="0"/>
        <v>4.6396682597335648E-2</v>
      </c>
      <c r="E60" s="4">
        <f t="shared" si="1"/>
        <v>4.0711466276393038</v>
      </c>
      <c r="F60" s="4">
        <f t="shared" si="2"/>
        <v>3.8908385834158037</v>
      </c>
      <c r="G60" s="4">
        <f t="shared" si="3"/>
        <v>2.0106364600769329</v>
      </c>
      <c r="I60" s="4">
        <f t="shared" si="4"/>
        <v>1.0463966825973356</v>
      </c>
    </row>
    <row r="61" spans="1:9" x14ac:dyDescent="0.2">
      <c r="A61" s="4">
        <f>IF('True_Odds_Calculator_3-way'!A62="","",'True_Odds_Calculator_3-way'!A62)</f>
        <v>1.54</v>
      </c>
      <c r="B61" s="4">
        <f>IF('True_Odds_Calculator_3-way'!B62="","",'True_Odds_Calculator_3-way'!B62)</f>
        <v>4.05</v>
      </c>
      <c r="C61" s="4">
        <f>IF('True_Odds_Calculator_3-way'!C62="","",'True_Odds_Calculator_3-way'!C62)</f>
        <v>6.58</v>
      </c>
      <c r="D61" s="4">
        <f t="shared" si="0"/>
        <v>4.8239913488140385E-2</v>
      </c>
      <c r="E61" s="4">
        <f t="shared" si="1"/>
        <v>1.5791035878393058</v>
      </c>
      <c r="F61" s="4">
        <f t="shared" si="2"/>
        <v>4.3321247887920622</v>
      </c>
      <c r="G61" s="4">
        <f t="shared" si="3"/>
        <v>7.3585838723443411</v>
      </c>
      <c r="I61" s="4">
        <f t="shared" si="4"/>
        <v>1.0482399134881404</v>
      </c>
    </row>
    <row r="62" spans="1:9" x14ac:dyDescent="0.2">
      <c r="A62" s="4">
        <f>IF('True_Odds_Calculator_3-way'!A63="","",'True_Odds_Calculator_3-way'!A63)</f>
        <v>2.37</v>
      </c>
      <c r="B62" s="4">
        <f>IF('True_Odds_Calculator_3-way'!B63="","",'True_Odds_Calculator_3-way'!B63)</f>
        <v>3.2</v>
      </c>
      <c r="C62" s="4">
        <f>IF('True_Odds_Calculator_3-way'!C63="","",'True_Odds_Calculator_3-way'!C63)</f>
        <v>3.22</v>
      </c>
      <c r="D62" s="4">
        <f t="shared" si="0"/>
        <v>4.4999934481222192E-2</v>
      </c>
      <c r="E62" s="4">
        <f t="shared" si="1"/>
        <v>2.4573589847140918</v>
      </c>
      <c r="F62" s="4">
        <f t="shared" si="2"/>
        <v>3.3613442910575131</v>
      </c>
      <c r="G62" s="4">
        <f t="shared" si="3"/>
        <v>3.3834188946791861</v>
      </c>
      <c r="I62" s="4">
        <f t="shared" si="4"/>
        <v>1.0449999344812222</v>
      </c>
    </row>
    <row r="63" spans="1:9" x14ac:dyDescent="0.2">
      <c r="A63" s="4">
        <f>IF('True_Odds_Calculator_3-way'!A64="","",'True_Odds_Calculator_3-way'!A64)</f>
        <v>1.83</v>
      </c>
      <c r="B63" s="4">
        <f>IF('True_Odds_Calculator_3-way'!B64="","",'True_Odds_Calculator_3-way'!B64)</f>
        <v>3.7</v>
      </c>
      <c r="C63" s="4">
        <f>IF('True_Odds_Calculator_3-way'!C64="","",'True_Odds_Calculator_3-way'!C64)</f>
        <v>3.88</v>
      </c>
      <c r="D63" s="4">
        <f t="shared" si="0"/>
        <v>7.4450316464850674E-2</v>
      </c>
      <c r="E63" s="4">
        <f t="shared" si="1"/>
        <v>1.9170628194924701</v>
      </c>
      <c r="F63" s="4">
        <f t="shared" si="2"/>
        <v>4.0740914579680414</v>
      </c>
      <c r="G63" s="4">
        <f t="shared" si="3"/>
        <v>4.293408319841717</v>
      </c>
      <c r="I63" s="4">
        <f t="shared" si="4"/>
        <v>1.0744503164648507</v>
      </c>
    </row>
    <row r="64" spans="1:9" x14ac:dyDescent="0.2">
      <c r="A64" s="4">
        <f>IF('True_Odds_Calculator_3-way'!A65="","",'True_Odds_Calculator_3-way'!A65)</f>
        <v>2.29</v>
      </c>
      <c r="B64" s="4">
        <f>IF('True_Odds_Calculator_3-way'!B65="","",'True_Odds_Calculator_3-way'!B65)</f>
        <v>3.6</v>
      </c>
      <c r="C64" s="4">
        <f>IF('True_Odds_Calculator_3-way'!C65="","",'True_Odds_Calculator_3-way'!C65)</f>
        <v>2.93</v>
      </c>
      <c r="D64" s="4">
        <f t="shared" si="0"/>
        <v>5.5755928812846411E-2</v>
      </c>
      <c r="E64" s="4">
        <f t="shared" si="1"/>
        <v>2.3917956829042404</v>
      </c>
      <c r="F64" s="4">
        <f t="shared" si="2"/>
        <v>3.8581368009915713</v>
      </c>
      <c r="G64" s="4">
        <f t="shared" si="3"/>
        <v>3.0987418548980941</v>
      </c>
      <c r="I64" s="4">
        <f t="shared" si="4"/>
        <v>1.0557559288128464</v>
      </c>
    </row>
    <row r="65" spans="1:9" x14ac:dyDescent="0.2">
      <c r="A65" s="4">
        <f>IF('True_Odds_Calculator_3-way'!A66="","",'True_Odds_Calculator_3-way'!A66)</f>
        <v>2.5</v>
      </c>
      <c r="B65" s="4">
        <f>IF('True_Odds_Calculator_3-way'!B66="","",'True_Odds_Calculator_3-way'!B66)</f>
        <v>3.1</v>
      </c>
      <c r="C65" s="4">
        <f>IF('True_Odds_Calculator_3-way'!C66="","",'True_Odds_Calculator_3-way'!C66)</f>
        <v>3.01</v>
      </c>
      <c r="D65" s="4">
        <f t="shared" si="0"/>
        <v>5.4806558782552806E-2</v>
      </c>
      <c r="E65" s="4">
        <f t="shared" si="1"/>
        <v>2.6196447622077899</v>
      </c>
      <c r="F65" s="4">
        <f t="shared" si="2"/>
        <v>3.2861033503157797</v>
      </c>
      <c r="G65" s="4">
        <f t="shared" si="3"/>
        <v>3.1851489429488202</v>
      </c>
      <c r="I65" s="4">
        <f t="shared" si="4"/>
        <v>1.0548065587825528</v>
      </c>
    </row>
    <row r="66" spans="1:9" x14ac:dyDescent="0.2">
      <c r="A66" s="4">
        <f>IF('True_Odds_Calculator_3-way'!A67="","",'True_Odds_Calculator_3-way'!A67)</f>
        <v>3.55</v>
      </c>
      <c r="B66" s="4">
        <f>IF('True_Odds_Calculator_3-way'!B67="","",'True_Odds_Calculator_3-way'!B67)</f>
        <v>3.68</v>
      </c>
      <c r="C66" s="4">
        <f>IF('True_Odds_Calculator_3-way'!C67="","",'True_Odds_Calculator_3-way'!C67)</f>
        <v>1.99</v>
      </c>
      <c r="D66" s="4">
        <f t="shared" si="0"/>
        <v>5.5941834093923282E-2</v>
      </c>
      <c r="E66" s="4">
        <f t="shared" si="1"/>
        <v>3.8016617873719358</v>
      </c>
      <c r="F66" s="4">
        <f t="shared" si="2"/>
        <v>3.9511346987409799</v>
      </c>
      <c r="G66" s="4">
        <f t="shared" si="3"/>
        <v>2.0666909395018132</v>
      </c>
      <c r="I66" s="4">
        <f t="shared" si="4"/>
        <v>1.0559418340939233</v>
      </c>
    </row>
    <row r="67" spans="1:9" x14ac:dyDescent="0.2">
      <c r="A67" s="4">
        <f>IF('True_Odds_Calculator_3-way'!A68="","",'True_Odds_Calculator_3-way'!A68)</f>
        <v>1.45</v>
      </c>
      <c r="B67" s="4">
        <f>IF('True_Odds_Calculator_3-way'!B68="","",'True_Odds_Calculator_3-way'!B68)</f>
        <v>4.4400000000000004</v>
      </c>
      <c r="C67" s="4">
        <f>IF('True_Odds_Calculator_3-way'!C68="","",'True_Odds_Calculator_3-way'!C68)</f>
        <v>6.72</v>
      </c>
      <c r="D67" s="4">
        <f t="shared" ref="D67:D130" si="5">IF(A67="","",((1/A67)+(1/B67)+(1/C67))-1)</f>
        <v>6.368992144854202E-2</v>
      </c>
      <c r="E67" s="4">
        <f t="shared" ref="E67:E130" si="6">IF(A67="","",(3*A67)/(3-($D67*A67)))</f>
        <v>1.496053712663806</v>
      </c>
      <c r="F67" s="4">
        <f t="shared" ref="F67:F130" si="7">IF(B67="","",(3*B67)/(3-($D67*B67)))</f>
        <v>4.9020748919043857</v>
      </c>
      <c r="G67" s="4">
        <f t="shared" ref="G67:G130" si="8">IF(C67="","",(3*C67)/(3-($D67*C67)))</f>
        <v>7.8382468040699171</v>
      </c>
      <c r="I67" s="4">
        <f t="shared" ref="I67:I130" si="9">IF(A67="","",D67+1)</f>
        <v>1.063689921448542</v>
      </c>
    </row>
    <row r="68" spans="1:9" x14ac:dyDescent="0.2">
      <c r="A68" s="4">
        <f>IF('True_Odds_Calculator_3-way'!A69="","",'True_Odds_Calculator_3-way'!A69)</f>
        <v>2.76</v>
      </c>
      <c r="B68" s="4">
        <f>IF('True_Odds_Calculator_3-way'!B69="","",'True_Odds_Calculator_3-way'!B69)</f>
        <v>3.47</v>
      </c>
      <c r="C68" s="4">
        <f>IF('True_Odds_Calculator_3-way'!C69="","",'True_Odds_Calculator_3-way'!C69)</f>
        <v>2.4700000000000002</v>
      </c>
      <c r="D68" s="4">
        <f t="shared" si="5"/>
        <v>5.5361578215197715E-2</v>
      </c>
      <c r="E68" s="4">
        <f t="shared" si="6"/>
        <v>2.9081181706377768</v>
      </c>
      <c r="F68" s="4">
        <f t="shared" si="7"/>
        <v>3.70740316155316</v>
      </c>
      <c r="G68" s="4">
        <f t="shared" si="8"/>
        <v>2.5879619797021256</v>
      </c>
      <c r="I68" s="4">
        <f t="shared" si="9"/>
        <v>1.0553615782151977</v>
      </c>
    </row>
    <row r="69" spans="1:9" x14ac:dyDescent="0.2">
      <c r="A69" s="4">
        <f>IF('True_Odds_Calculator_3-way'!A70="","",'True_Odds_Calculator_3-way'!A70)</f>
        <v>4.2699999999999996</v>
      </c>
      <c r="B69" s="4">
        <f>IF('True_Odds_Calculator_3-way'!B70="","",'True_Odds_Calculator_3-way'!B70)</f>
        <v>3.57</v>
      </c>
      <c r="C69" s="4">
        <f>IF('True_Odds_Calculator_3-way'!C70="","",'True_Odds_Calculator_3-way'!C70)</f>
        <v>1.84</v>
      </c>
      <c r="D69" s="4">
        <f t="shared" si="5"/>
        <v>5.7782343158218286E-2</v>
      </c>
      <c r="E69" s="4">
        <f t="shared" si="6"/>
        <v>4.6526504179329535</v>
      </c>
      <c r="F69" s="4">
        <f t="shared" si="7"/>
        <v>3.8336022818742284</v>
      </c>
      <c r="G69" s="4">
        <f t="shared" si="8"/>
        <v>1.9076052182567893</v>
      </c>
      <c r="I69" s="4">
        <f t="shared" si="9"/>
        <v>1.0577823431582183</v>
      </c>
    </row>
    <row r="70" spans="1:9" x14ac:dyDescent="0.2">
      <c r="A70" s="4">
        <f>IF('True_Odds_Calculator_3-way'!A71="","",'True_Odds_Calculator_3-way'!A71)</f>
        <v>1.97</v>
      </c>
      <c r="B70" s="4">
        <f>IF('True_Odds_Calculator_3-way'!B71="","",'True_Odds_Calculator_3-way'!B71)</f>
        <v>3.41</v>
      </c>
      <c r="C70" s="4">
        <f>IF('True_Odds_Calculator_3-way'!C71="","",'True_Odds_Calculator_3-way'!C71)</f>
        <v>3.9</v>
      </c>
      <c r="D70" s="4">
        <f t="shared" si="5"/>
        <v>5.7279601573035244E-2</v>
      </c>
      <c r="E70" s="4">
        <f t="shared" si="6"/>
        <v>2.0469948560187912</v>
      </c>
      <c r="F70" s="4">
        <f t="shared" si="7"/>
        <v>3.6474794102373593</v>
      </c>
      <c r="G70" s="4">
        <f t="shared" si="8"/>
        <v>4.2137721465782194</v>
      </c>
      <c r="I70" s="4">
        <f t="shared" si="9"/>
        <v>1.0572796015730352</v>
      </c>
    </row>
    <row r="71" spans="1:9" x14ac:dyDescent="0.2">
      <c r="A71" s="4">
        <f>IF('True_Odds_Calculator_3-way'!A72="","",'True_Odds_Calculator_3-way'!A72)</f>
        <v>1.64</v>
      </c>
      <c r="B71" s="4">
        <f>IF('True_Odds_Calculator_3-way'!B72="","",'True_Odds_Calculator_3-way'!B72)</f>
        <v>3.82</v>
      </c>
      <c r="C71" s="4">
        <f>IF('True_Odds_Calculator_3-way'!C72="","",'True_Odds_Calculator_3-way'!C72)</f>
        <v>5.29</v>
      </c>
      <c r="D71" s="4">
        <f t="shared" si="5"/>
        <v>6.0572119097214161E-2</v>
      </c>
      <c r="E71" s="4">
        <f t="shared" si="6"/>
        <v>1.6961646917107536</v>
      </c>
      <c r="F71" s="4">
        <f t="shared" si="7"/>
        <v>4.139254482378238</v>
      </c>
      <c r="G71" s="4">
        <f t="shared" si="8"/>
        <v>5.9225843438776895</v>
      </c>
      <c r="I71" s="4">
        <f t="shared" si="9"/>
        <v>1.0605721190972142</v>
      </c>
    </row>
    <row r="72" spans="1:9" x14ac:dyDescent="0.2">
      <c r="A72" s="4">
        <f>IF('True_Odds_Calculator_3-way'!A73="","",'True_Odds_Calculator_3-way'!A73)</f>
        <v>1.96</v>
      </c>
      <c r="B72" s="4">
        <f>IF('True_Odds_Calculator_3-way'!B73="","",'True_Odds_Calculator_3-way'!B73)</f>
        <v>3.55</v>
      </c>
      <c r="C72" s="4">
        <f>IF('True_Odds_Calculator_3-way'!C73="","",'True_Odds_Calculator_3-way'!C73)</f>
        <v>3.77</v>
      </c>
      <c r="D72" s="4">
        <f t="shared" si="5"/>
        <v>5.7146211867643792E-2</v>
      </c>
      <c r="E72" s="4">
        <f t="shared" si="6"/>
        <v>2.036015715835831</v>
      </c>
      <c r="F72" s="4">
        <f t="shared" si="7"/>
        <v>3.8074727992661308</v>
      </c>
      <c r="G72" s="4">
        <f t="shared" si="8"/>
        <v>4.0616847725104979</v>
      </c>
      <c r="I72" s="4">
        <f t="shared" si="9"/>
        <v>1.0571462118676438</v>
      </c>
    </row>
    <row r="73" spans="1:9" x14ac:dyDescent="0.2">
      <c r="A73" s="4">
        <f>IF('True_Odds_Calculator_3-way'!A74="","",'True_Odds_Calculator_3-way'!A74)</f>
        <v>1.31</v>
      </c>
      <c r="B73" s="4">
        <f>IF('True_Odds_Calculator_3-way'!B74="","",'True_Odds_Calculator_3-way'!B74)</f>
        <v>4.91</v>
      </c>
      <c r="C73" s="4">
        <f>IF('True_Odds_Calculator_3-way'!C74="","",'True_Odds_Calculator_3-way'!C74)</f>
        <v>10.35</v>
      </c>
      <c r="D73" s="4">
        <f t="shared" si="5"/>
        <v>6.3643123893917686E-2</v>
      </c>
      <c r="E73" s="4">
        <f t="shared" si="6"/>
        <v>1.3474466621555381</v>
      </c>
      <c r="F73" s="4">
        <f t="shared" si="7"/>
        <v>5.4809052260053113</v>
      </c>
      <c r="G73" s="4">
        <f t="shared" si="8"/>
        <v>13.261898935783449</v>
      </c>
      <c r="I73" s="4">
        <f t="shared" si="9"/>
        <v>1.0636431238939177</v>
      </c>
    </row>
    <row r="74" spans="1:9" x14ac:dyDescent="0.2">
      <c r="A74" s="4">
        <f>IF('True_Odds_Calculator_3-way'!A75="","",'True_Odds_Calculator_3-way'!A75)</f>
        <v>1.72</v>
      </c>
      <c r="B74" s="4">
        <f>IF('True_Odds_Calculator_3-way'!B75="","",'True_Odds_Calculator_3-way'!B75)</f>
        <v>3.78</v>
      </c>
      <c r="C74" s="4">
        <f>IF('True_Odds_Calculator_3-way'!C75="","",'True_Odds_Calculator_3-way'!C75)</f>
        <v>5.63</v>
      </c>
      <c r="D74" s="4">
        <f t="shared" si="5"/>
        <v>2.3565506815537818E-2</v>
      </c>
      <c r="E74" s="4">
        <f t="shared" si="6"/>
        <v>1.7435570079442877</v>
      </c>
      <c r="F74" s="4">
        <f t="shared" si="7"/>
        <v>3.8956724031552485</v>
      </c>
      <c r="G74" s="4">
        <f t="shared" si="8"/>
        <v>5.8905052448722817</v>
      </c>
      <c r="I74" s="4">
        <f t="shared" si="9"/>
        <v>1.0235655068155378</v>
      </c>
    </row>
    <row r="75" spans="1:9" x14ac:dyDescent="0.2">
      <c r="A75" s="4">
        <f>IF('True_Odds_Calculator_3-way'!A76="","",'True_Odds_Calculator_3-way'!A76)</f>
        <v>3.02</v>
      </c>
      <c r="B75" s="4">
        <f>IF('True_Odds_Calculator_3-way'!B76="","",'True_Odds_Calculator_3-way'!B76)</f>
        <v>3.01</v>
      </c>
      <c r="C75" s="4">
        <f>IF('True_Odds_Calculator_3-way'!C76="","",'True_Odds_Calculator_3-way'!C76)</f>
        <v>2.79</v>
      </c>
      <c r="D75" s="4">
        <f t="shared" si="5"/>
        <v>2.1774680503932498E-2</v>
      </c>
      <c r="E75" s="4">
        <f t="shared" si="6"/>
        <v>3.0876815000151376</v>
      </c>
      <c r="F75" s="4">
        <f t="shared" si="7"/>
        <v>3.0772290312563424</v>
      </c>
      <c r="G75" s="4">
        <f t="shared" si="8"/>
        <v>2.8476665369930303</v>
      </c>
      <c r="I75" s="4">
        <f t="shared" si="9"/>
        <v>1.0217746805039325</v>
      </c>
    </row>
    <row r="76" spans="1:9" x14ac:dyDescent="0.2">
      <c r="A76" s="4">
        <f>IF('True_Odds_Calculator_3-way'!A77="","",'True_Odds_Calculator_3-way'!A77)</f>
        <v>3.1</v>
      </c>
      <c r="B76" s="4">
        <f>IF('True_Odds_Calculator_3-way'!B77="","",'True_Odds_Calculator_3-way'!B77)</f>
        <v>3.5</v>
      </c>
      <c r="C76" s="4">
        <f>IF('True_Odds_Calculator_3-way'!C77="","",'True_Odds_Calculator_3-way'!C77)</f>
        <v>2.29</v>
      </c>
      <c r="D76" s="4">
        <f t="shared" si="5"/>
        <v>4.4976153582999778E-2</v>
      </c>
      <c r="E76" s="4">
        <f t="shared" si="6"/>
        <v>3.2510958456002625</v>
      </c>
      <c r="F76" s="4">
        <f t="shared" si="7"/>
        <v>3.6938229391213864</v>
      </c>
      <c r="G76" s="4">
        <f t="shared" si="8"/>
        <v>2.3714149367692681</v>
      </c>
      <c r="I76" s="4">
        <f t="shared" si="9"/>
        <v>1.0449761535829998</v>
      </c>
    </row>
    <row r="77" spans="1:9" x14ac:dyDescent="0.2">
      <c r="A77" s="4">
        <f>IF('True_Odds_Calculator_3-way'!A78="","",'True_Odds_Calculator_3-way'!A78)</f>
        <v>2.56</v>
      </c>
      <c r="B77" s="4">
        <f>IF('True_Odds_Calculator_3-way'!B78="","",'True_Odds_Calculator_3-way'!B78)</f>
        <v>2.91</v>
      </c>
      <c r="C77" s="4">
        <f>IF('True_Odds_Calculator_3-way'!C78="","",'True_Odds_Calculator_3-way'!C78)</f>
        <v>3.23</v>
      </c>
      <c r="D77" s="4">
        <f t="shared" si="5"/>
        <v>4.3865134903663172E-2</v>
      </c>
      <c r="E77" s="4">
        <f t="shared" si="6"/>
        <v>2.6595512085736832</v>
      </c>
      <c r="F77" s="4">
        <f t="shared" si="7"/>
        <v>3.0393206019744601</v>
      </c>
      <c r="G77" s="4">
        <f t="shared" si="8"/>
        <v>3.39010847915223</v>
      </c>
      <c r="I77" s="4">
        <f t="shared" si="9"/>
        <v>1.0438651349036632</v>
      </c>
    </row>
    <row r="78" spans="1:9" x14ac:dyDescent="0.2">
      <c r="A78" s="4">
        <f>IF('True_Odds_Calculator_3-way'!A79="","",'True_Odds_Calculator_3-way'!A79)</f>
        <v>1.91</v>
      </c>
      <c r="B78" s="4">
        <f>IF('True_Odds_Calculator_3-way'!B79="","",'True_Odds_Calculator_3-way'!B79)</f>
        <v>3.2</v>
      </c>
      <c r="C78" s="4">
        <f>IF('True_Odds_Calculator_3-way'!C79="","",'True_Odds_Calculator_3-way'!C79)</f>
        <v>4.76</v>
      </c>
      <c r="D78" s="4">
        <f t="shared" si="5"/>
        <v>4.6144243037529176E-2</v>
      </c>
      <c r="E78" s="4">
        <f t="shared" si="6"/>
        <v>1.9678113484566726</v>
      </c>
      <c r="F78" s="4">
        <f t="shared" si="7"/>
        <v>3.3656595321976597</v>
      </c>
      <c r="G78" s="4">
        <f t="shared" si="8"/>
        <v>5.1360377367372978</v>
      </c>
      <c r="I78" s="4">
        <f t="shared" si="9"/>
        <v>1.0461442430375292</v>
      </c>
    </row>
    <row r="79" spans="1:9" x14ac:dyDescent="0.2">
      <c r="A79" s="4">
        <f>IF('True_Odds_Calculator_3-way'!A80="","",'True_Odds_Calculator_3-way'!A80)</f>
        <v>2.4500000000000002</v>
      </c>
      <c r="B79" s="4">
        <f>IF('True_Odds_Calculator_3-way'!B80="","",'True_Odds_Calculator_3-way'!B80)</f>
        <v>3.14</v>
      </c>
      <c r="C79" s="4">
        <f>IF('True_Odds_Calculator_3-way'!C80="","",'True_Odds_Calculator_3-way'!C80)</f>
        <v>3.16</v>
      </c>
      <c r="D79" s="4">
        <f t="shared" si="5"/>
        <v>4.3090299088271777E-2</v>
      </c>
      <c r="E79" s="4">
        <f t="shared" si="6"/>
        <v>2.5393611627984711</v>
      </c>
      <c r="F79" s="4">
        <f t="shared" si="7"/>
        <v>3.2883065025195592</v>
      </c>
      <c r="G79" s="4">
        <f t="shared" si="8"/>
        <v>3.3102469738755631</v>
      </c>
      <c r="I79" s="4">
        <f t="shared" si="9"/>
        <v>1.0430902990882718</v>
      </c>
    </row>
    <row r="80" spans="1:9" x14ac:dyDescent="0.2">
      <c r="A80" s="4">
        <f>IF('True_Odds_Calculator_3-way'!A81="","",'True_Odds_Calculator_3-way'!A81)</f>
        <v>2.89</v>
      </c>
      <c r="B80" s="4">
        <f>IF('True_Odds_Calculator_3-way'!B81="","",'True_Odds_Calculator_3-way'!B81)</f>
        <v>2.83</v>
      </c>
      <c r="C80" s="4">
        <f>IF('True_Odds_Calculator_3-way'!C81="","",'True_Odds_Calculator_3-way'!C81)</f>
        <v>2.91</v>
      </c>
      <c r="D80" s="4">
        <f t="shared" si="5"/>
        <v>4.3020263388887425E-2</v>
      </c>
      <c r="E80" s="4">
        <f t="shared" si="6"/>
        <v>3.0149480510887221</v>
      </c>
      <c r="F80" s="4">
        <f t="shared" si="7"/>
        <v>2.9497063040673237</v>
      </c>
      <c r="G80" s="4">
        <f t="shared" si="8"/>
        <v>3.0367213351254794</v>
      </c>
      <c r="I80" s="4">
        <f t="shared" si="9"/>
        <v>1.0430202633888874</v>
      </c>
    </row>
    <row r="81" spans="1:9" x14ac:dyDescent="0.2">
      <c r="A81" s="4">
        <f>IF('True_Odds_Calculator_3-way'!A82="","",'True_Odds_Calculator_3-way'!A82)</f>
        <v>3.06</v>
      </c>
      <c r="B81" s="4">
        <f>IF('True_Odds_Calculator_3-way'!B82="","",'True_Odds_Calculator_3-way'!B82)</f>
        <v>3.03</v>
      </c>
      <c r="C81" s="4">
        <f>IF('True_Odds_Calculator_3-way'!C82="","",'True_Odds_Calculator_3-way'!C82)</f>
        <v>2.58</v>
      </c>
      <c r="D81" s="4">
        <f t="shared" si="5"/>
        <v>4.4427288146051236E-2</v>
      </c>
      <c r="E81" s="4">
        <f t="shared" si="6"/>
        <v>3.2052485090741865</v>
      </c>
      <c r="F81" s="4">
        <f t="shared" si="7"/>
        <v>3.1723482166017645</v>
      </c>
      <c r="G81" s="4">
        <f t="shared" si="8"/>
        <v>2.6824911960103832</v>
      </c>
      <c r="I81" s="4">
        <f t="shared" si="9"/>
        <v>1.0444272881460512</v>
      </c>
    </row>
    <row r="82" spans="1:9" x14ac:dyDescent="0.2">
      <c r="A82" s="4">
        <f>IF('True_Odds_Calculator_3-way'!A83="","",'True_Odds_Calculator_3-way'!A83)</f>
        <v>1.95</v>
      </c>
      <c r="B82" s="4">
        <f>IF('True_Odds_Calculator_3-way'!B83="","",'True_Odds_Calculator_3-way'!B83)</f>
        <v>3.26</v>
      </c>
      <c r="C82" s="4">
        <f>IF('True_Odds_Calculator_3-way'!C83="","",'True_Odds_Calculator_3-way'!C83)</f>
        <v>4.42</v>
      </c>
      <c r="D82" s="4">
        <f t="shared" si="5"/>
        <v>4.5813322969584291E-2</v>
      </c>
      <c r="E82" s="4">
        <f t="shared" si="6"/>
        <v>2.0098506592936536</v>
      </c>
      <c r="F82" s="4">
        <f t="shared" si="7"/>
        <v>3.4307982095048626</v>
      </c>
      <c r="G82" s="4">
        <f t="shared" si="8"/>
        <v>4.7399377183876963</v>
      </c>
      <c r="I82" s="4">
        <f t="shared" si="9"/>
        <v>1.0458133229695843</v>
      </c>
    </row>
    <row r="83" spans="1:9" x14ac:dyDescent="0.2">
      <c r="A83" s="4">
        <f>IF('True_Odds_Calculator_3-way'!A84="","",'True_Odds_Calculator_3-way'!A84)</f>
        <v>2.12</v>
      </c>
      <c r="B83" s="4">
        <f>IF('True_Odds_Calculator_3-way'!B84="","",'True_Odds_Calculator_3-way'!B84)</f>
        <v>3.15</v>
      </c>
      <c r="C83" s="4">
        <f>IF('True_Odds_Calculator_3-way'!C84="","",'True_Odds_Calculator_3-way'!C84)</f>
        <v>3.91</v>
      </c>
      <c r="D83" s="4">
        <f t="shared" si="5"/>
        <v>4.4912906371189276E-2</v>
      </c>
      <c r="E83" s="4">
        <f t="shared" si="6"/>
        <v>2.1894910609618865</v>
      </c>
      <c r="F83" s="4">
        <f t="shared" si="7"/>
        <v>3.3059015280938322</v>
      </c>
      <c r="G83" s="4">
        <f t="shared" si="8"/>
        <v>4.153108378646623</v>
      </c>
      <c r="I83" s="4">
        <f t="shared" si="9"/>
        <v>1.0449129063711893</v>
      </c>
    </row>
    <row r="84" spans="1:9" x14ac:dyDescent="0.2">
      <c r="A84" s="4">
        <f>IF('True_Odds_Calculator_3-way'!A85="","",'True_Odds_Calculator_3-way'!A85)</f>
        <v>1.7</v>
      </c>
      <c r="B84" s="4">
        <f>IF('True_Odds_Calculator_3-way'!B85="","",'True_Odds_Calculator_3-way'!B85)</f>
        <v>3.73</v>
      </c>
      <c r="C84" s="4">
        <f>IF('True_Odds_Calculator_3-way'!C85="","",'True_Odds_Calculator_3-way'!C85)</f>
        <v>5.18</v>
      </c>
      <c r="D84" s="4">
        <f t="shared" si="5"/>
        <v>4.9382001913148565E-2</v>
      </c>
      <c r="E84" s="4">
        <f t="shared" si="6"/>
        <v>1.7489408468042946</v>
      </c>
      <c r="F84" s="4">
        <f t="shared" si="7"/>
        <v>3.9739965913829587</v>
      </c>
      <c r="G84" s="4">
        <f t="shared" si="8"/>
        <v>5.6628500233894883</v>
      </c>
      <c r="I84" s="4">
        <f t="shared" si="9"/>
        <v>1.0493820019131486</v>
      </c>
    </row>
    <row r="85" spans="1:9" x14ac:dyDescent="0.2">
      <c r="A85" s="4">
        <f>IF('True_Odds_Calculator_3-way'!A86="","",'True_Odds_Calculator_3-way'!A86)</f>
        <v>1.89</v>
      </c>
      <c r="B85" s="4">
        <f>IF('True_Odds_Calculator_3-way'!B86="","",'True_Odds_Calculator_3-way'!B86)</f>
        <v>3.1</v>
      </c>
      <c r="C85" s="4">
        <f>IF('True_Odds_Calculator_3-way'!C86="","",'True_Odds_Calculator_3-way'!C86)</f>
        <v>5.12</v>
      </c>
      <c r="D85" s="4">
        <f t="shared" si="5"/>
        <v>4.6993674261819551E-2</v>
      </c>
      <c r="E85" s="4">
        <f t="shared" si="6"/>
        <v>1.9476625255268332</v>
      </c>
      <c r="F85" s="4">
        <f t="shared" si="7"/>
        <v>3.2582195659194495</v>
      </c>
      <c r="G85" s="4">
        <f t="shared" si="8"/>
        <v>5.5664428401066859</v>
      </c>
      <c r="I85" s="4">
        <f t="shared" si="9"/>
        <v>1.0469936742618196</v>
      </c>
    </row>
    <row r="86" spans="1:9" x14ac:dyDescent="0.2">
      <c r="A86" s="4">
        <f>IF('True_Odds_Calculator_3-way'!A87="","",'True_Odds_Calculator_3-way'!A87)</f>
        <v>2.0099999999999998</v>
      </c>
      <c r="B86" s="4">
        <f>IF('True_Odds_Calculator_3-way'!B87="","",'True_Odds_Calculator_3-way'!B87)</f>
        <v>3.26</v>
      </c>
      <c r="C86" s="4">
        <f>IF('True_Odds_Calculator_3-way'!C87="","",'True_Odds_Calculator_3-way'!C87)</f>
        <v>3.96</v>
      </c>
      <c r="D86" s="4">
        <f t="shared" si="5"/>
        <v>5.6786156593866544E-2</v>
      </c>
      <c r="E86" s="4">
        <f t="shared" si="6"/>
        <v>2.0894985775982025</v>
      </c>
      <c r="F86" s="4">
        <f t="shared" si="7"/>
        <v>3.4743967676213692</v>
      </c>
      <c r="G86" s="4">
        <f t="shared" si="8"/>
        <v>4.2808854409321091</v>
      </c>
      <c r="I86" s="4">
        <f t="shared" si="9"/>
        <v>1.0567861565938665</v>
      </c>
    </row>
    <row r="87" spans="1:9" x14ac:dyDescent="0.2">
      <c r="A87" s="4">
        <f>IF('True_Odds_Calculator_3-way'!A88="","",'True_Odds_Calculator_3-way'!A88)</f>
        <v>1.64</v>
      </c>
      <c r="B87" s="4">
        <f>IF('True_Odds_Calculator_3-way'!B88="","",'True_Odds_Calculator_3-way'!B88)</f>
        <v>3.6</v>
      </c>
      <c r="C87" s="4">
        <f>IF('True_Odds_Calculator_3-way'!C88="","",'True_Odds_Calculator_3-way'!C88)</f>
        <v>5.8</v>
      </c>
      <c r="D87" s="4">
        <f t="shared" si="5"/>
        <v>5.9947668442201785E-2</v>
      </c>
      <c r="E87" s="4">
        <f t="shared" si="6"/>
        <v>1.6955660601579214</v>
      </c>
      <c r="F87" s="4">
        <f t="shared" si="7"/>
        <v>3.879047849202514</v>
      </c>
      <c r="G87" s="4">
        <f t="shared" si="8"/>
        <v>6.5603351384489645</v>
      </c>
      <c r="I87" s="4">
        <f t="shared" si="9"/>
        <v>1.0599476684422018</v>
      </c>
    </row>
    <row r="88" spans="1:9" x14ac:dyDescent="0.2">
      <c r="A88" s="4">
        <f>IF('True_Odds_Calculator_3-way'!A89="","",'True_Odds_Calculator_3-way'!A89)</f>
        <v>2.81</v>
      </c>
      <c r="B88" s="4">
        <f>IF('True_Odds_Calculator_3-way'!B89="","",'True_Odds_Calculator_3-way'!B89)</f>
        <v>3.11</v>
      </c>
      <c r="C88" s="4">
        <f>IF('True_Odds_Calculator_3-way'!C89="","",'True_Odds_Calculator_3-way'!C89)</f>
        <v>2.65</v>
      </c>
      <c r="D88" s="4">
        <f t="shared" si="5"/>
        <v>5.4773785047162793E-2</v>
      </c>
      <c r="E88" s="4">
        <f t="shared" si="6"/>
        <v>2.9619628483354909</v>
      </c>
      <c r="F88" s="4">
        <f t="shared" si="7"/>
        <v>3.2972234607587723</v>
      </c>
      <c r="G88" s="4">
        <f t="shared" si="8"/>
        <v>2.784735266985626</v>
      </c>
      <c r="I88" s="4">
        <f t="shared" si="9"/>
        <v>1.0547737850471628</v>
      </c>
    </row>
    <row r="89" spans="1:9" x14ac:dyDescent="0.2">
      <c r="A89" s="4">
        <f>IF('True_Odds_Calculator_3-way'!A90="","",'True_Odds_Calculator_3-way'!A90)</f>
        <v>2.04</v>
      </c>
      <c r="B89" s="4">
        <f>IF('True_Odds_Calculator_3-way'!B90="","",'True_Odds_Calculator_3-way'!B90)</f>
        <v>2.94</v>
      </c>
      <c r="C89" s="4">
        <f>IF('True_Odds_Calculator_3-way'!C90="","",'True_Odds_Calculator_3-way'!C90)</f>
        <v>4.3899999999999997</v>
      </c>
      <c r="D89" s="4">
        <f t="shared" si="5"/>
        <v>5.8122565654963543E-2</v>
      </c>
      <c r="E89" s="4">
        <f t="shared" si="6"/>
        <v>2.1239454271241982</v>
      </c>
      <c r="F89" s="4">
        <f t="shared" si="7"/>
        <v>3.1175775751501864</v>
      </c>
      <c r="G89" s="4">
        <f t="shared" si="8"/>
        <v>4.7980904924074546</v>
      </c>
      <c r="I89" s="4">
        <f t="shared" si="9"/>
        <v>1.0581225656549635</v>
      </c>
    </row>
    <row r="90" spans="1:9" x14ac:dyDescent="0.2">
      <c r="A90" s="4">
        <f>IF('True_Odds_Calculator_3-way'!A91="","",'True_Odds_Calculator_3-way'!A91)</f>
        <v>1.47</v>
      </c>
      <c r="B90" s="4">
        <f>IF('True_Odds_Calculator_3-way'!B91="","",'True_Odds_Calculator_3-way'!B91)</f>
        <v>4.68</v>
      </c>
      <c r="C90" s="4">
        <f>IF('True_Odds_Calculator_3-way'!C91="","",'True_Odds_Calculator_3-way'!C91)</f>
        <v>7.6</v>
      </c>
      <c r="D90" s="4">
        <f t="shared" si="5"/>
        <v>2.5526269887172104E-2</v>
      </c>
      <c r="E90" s="4">
        <f t="shared" si="6"/>
        <v>1.4886194620523463</v>
      </c>
      <c r="F90" s="4">
        <f t="shared" si="7"/>
        <v>4.8740910887544828</v>
      </c>
      <c r="G90" s="4">
        <f t="shared" si="8"/>
        <v>8.1254444637839711</v>
      </c>
      <c r="I90" s="4">
        <f t="shared" si="9"/>
        <v>1.0255262698871721</v>
      </c>
    </row>
    <row r="91" spans="1:9" x14ac:dyDescent="0.2">
      <c r="A91" s="4">
        <f>IF('True_Odds_Calculator_3-way'!A92="","",'True_Odds_Calculator_3-way'!A92)</f>
        <v>1.53</v>
      </c>
      <c r="B91" s="4">
        <f>IF('True_Odds_Calculator_3-way'!B92="","",'True_Odds_Calculator_3-way'!B92)</f>
        <v>4.7</v>
      </c>
      <c r="C91" s="4">
        <f>IF('True_Odds_Calculator_3-way'!C92="","",'True_Odds_Calculator_3-way'!C92)</f>
        <v>6.36</v>
      </c>
      <c r="D91" s="4">
        <f t="shared" si="5"/>
        <v>2.3593433091154248E-2</v>
      </c>
      <c r="E91" s="4">
        <f t="shared" si="6"/>
        <v>1.5486341743554179</v>
      </c>
      <c r="F91" s="4">
        <f t="shared" si="7"/>
        <v>4.8803942324930212</v>
      </c>
      <c r="G91" s="4">
        <f t="shared" si="8"/>
        <v>6.6948642429281602</v>
      </c>
      <c r="I91" s="4">
        <f t="shared" si="9"/>
        <v>1.0235934330911542</v>
      </c>
    </row>
    <row r="92" spans="1:9" x14ac:dyDescent="0.2">
      <c r="A92" s="4">
        <f>IF('True_Odds_Calculator_3-way'!A93="","",'True_Odds_Calculator_3-way'!A93)</f>
        <v>5.79</v>
      </c>
      <c r="B92" s="4">
        <f>IF('True_Odds_Calculator_3-way'!B93="","",'True_Odds_Calculator_3-way'!B93)</f>
        <v>4.0999999999999996</v>
      </c>
      <c r="C92" s="4">
        <f>IF('True_Odds_Calculator_3-way'!C93="","",'True_Odds_Calculator_3-way'!C93)</f>
        <v>1.65</v>
      </c>
      <c r="D92" s="4">
        <f t="shared" si="5"/>
        <v>2.2674616760298694E-2</v>
      </c>
      <c r="E92" s="4">
        <f t="shared" si="6"/>
        <v>6.0549780103417117</v>
      </c>
      <c r="F92" s="4">
        <f t="shared" si="7"/>
        <v>4.2311165601758587</v>
      </c>
      <c r="G92" s="4">
        <f t="shared" si="8"/>
        <v>1.6708370746855663</v>
      </c>
      <c r="I92" s="4">
        <f t="shared" si="9"/>
        <v>1.0226746167602987</v>
      </c>
    </row>
    <row r="93" spans="1:9" x14ac:dyDescent="0.2">
      <c r="A93" s="4">
        <f>IF('True_Odds_Calculator_3-way'!A94="","",'True_Odds_Calculator_3-way'!A94)</f>
        <v>1.52</v>
      </c>
      <c r="B93" s="4">
        <f>IF('True_Odds_Calculator_3-way'!B94="","",'True_Odds_Calculator_3-way'!B94)</f>
        <v>4.33</v>
      </c>
      <c r="C93" s="4">
        <f>IF('True_Odds_Calculator_3-way'!C94="","",'True_Odds_Calculator_3-way'!C94)</f>
        <v>6.93</v>
      </c>
      <c r="D93" s="4">
        <f t="shared" si="5"/>
        <v>3.3141763359339604E-2</v>
      </c>
      <c r="E93" s="4">
        <f t="shared" si="6"/>
        <v>1.5459594838441901</v>
      </c>
      <c r="F93" s="4">
        <f t="shared" si="7"/>
        <v>4.5475292985639886</v>
      </c>
      <c r="G93" s="4">
        <f t="shared" si="8"/>
        <v>7.504527677770886</v>
      </c>
      <c r="I93" s="4">
        <f t="shared" si="9"/>
        <v>1.0331417633593396</v>
      </c>
    </row>
    <row r="94" spans="1:9" x14ac:dyDescent="0.2">
      <c r="A94" s="4">
        <f>IF('True_Odds_Calculator_3-way'!A95="","",'True_Odds_Calculator_3-way'!A95)</f>
        <v>2.97</v>
      </c>
      <c r="B94" s="4">
        <f>IF('True_Odds_Calculator_3-way'!B95="","",'True_Odds_Calculator_3-way'!B95)</f>
        <v>3.34</v>
      </c>
      <c r="C94" s="4">
        <f>IF('True_Odds_Calculator_3-way'!C95="","",'True_Odds_Calculator_3-way'!C95)</f>
        <v>2.5499999999999998</v>
      </c>
      <c r="D94" s="4">
        <f t="shared" si="5"/>
        <v>2.8258397050225259E-2</v>
      </c>
      <c r="E94" s="4">
        <f t="shared" si="6"/>
        <v>3.0554795240332759</v>
      </c>
      <c r="F94" s="4">
        <f t="shared" si="7"/>
        <v>3.4484930942860692</v>
      </c>
      <c r="G94" s="4">
        <f t="shared" si="8"/>
        <v>2.6127574877111366</v>
      </c>
      <c r="I94" s="4">
        <f t="shared" si="9"/>
        <v>1.0282583970502253</v>
      </c>
    </row>
    <row r="95" spans="1:9" x14ac:dyDescent="0.2">
      <c r="A95" s="4">
        <f>IF('True_Odds_Calculator_3-way'!A96="","",'True_Odds_Calculator_3-way'!A96)</f>
        <v>2.15</v>
      </c>
      <c r="B95" s="4">
        <f>IF('True_Odds_Calculator_3-way'!B96="","",'True_Odds_Calculator_3-way'!B96)</f>
        <v>3.12</v>
      </c>
      <c r="C95" s="4">
        <f>IF('True_Odds_Calculator_3-way'!C96="","",'True_Odds_Calculator_3-way'!C96)</f>
        <v>4.1100000000000003</v>
      </c>
      <c r="D95" s="4">
        <f t="shared" si="5"/>
        <v>2.8938102015677813E-2</v>
      </c>
      <c r="E95" s="4">
        <f t="shared" si="6"/>
        <v>2.1955331019665114</v>
      </c>
      <c r="F95" s="4">
        <f t="shared" si="7"/>
        <v>3.2168119702796543</v>
      </c>
      <c r="G95" s="4">
        <f t="shared" si="8"/>
        <v>4.2796683048590047</v>
      </c>
      <c r="I95" s="4">
        <f t="shared" si="9"/>
        <v>1.0289381020156778</v>
      </c>
    </row>
    <row r="96" spans="1:9" x14ac:dyDescent="0.2">
      <c r="A96" s="4">
        <f>IF('True_Odds_Calculator_3-way'!A97="","",'True_Odds_Calculator_3-way'!A97)</f>
        <v>1.91</v>
      </c>
      <c r="B96" s="4">
        <f>IF('True_Odds_Calculator_3-way'!B97="","",'True_Odds_Calculator_3-way'!B97)</f>
        <v>3.57</v>
      </c>
      <c r="C96" s="4">
        <f>IF('True_Odds_Calculator_3-way'!C97="","",'True_Odds_Calculator_3-way'!C97)</f>
        <v>4.43</v>
      </c>
      <c r="D96" s="4">
        <f t="shared" si="5"/>
        <v>2.9405888553523329E-2</v>
      </c>
      <c r="E96" s="4">
        <f t="shared" si="6"/>
        <v>1.9464407757357256</v>
      </c>
      <c r="F96" s="4">
        <f t="shared" si="7"/>
        <v>3.6994550581468757</v>
      </c>
      <c r="G96" s="4">
        <f t="shared" si="8"/>
        <v>4.6310946107953344</v>
      </c>
      <c r="I96" s="4">
        <f t="shared" si="9"/>
        <v>1.0294058885535233</v>
      </c>
    </row>
    <row r="97" spans="1:9" x14ac:dyDescent="0.2">
      <c r="A97" s="4">
        <f>IF('True_Odds_Calculator_3-way'!A98="","",'True_Odds_Calculator_3-way'!A98)</f>
        <v>2.2799999999999998</v>
      </c>
      <c r="B97" s="4">
        <f>IF('True_Odds_Calculator_3-way'!B98="","",'True_Odds_Calculator_3-way'!B98)</f>
        <v>3.37</v>
      </c>
      <c r="C97" s="4">
        <f>IF('True_Odds_Calculator_3-way'!C98="","",'True_Odds_Calculator_3-way'!C98)</f>
        <v>3.42</v>
      </c>
      <c r="D97" s="4">
        <f t="shared" si="5"/>
        <v>2.7730057091293947E-2</v>
      </c>
      <c r="E97" s="4">
        <f t="shared" si="6"/>
        <v>2.3290851038031981</v>
      </c>
      <c r="F97" s="4">
        <f t="shared" si="7"/>
        <v>3.4783509717918792</v>
      </c>
      <c r="G97" s="4">
        <f t="shared" si="8"/>
        <v>3.5316432423598623</v>
      </c>
      <c r="I97" s="4">
        <f t="shared" si="9"/>
        <v>1.0277300570912939</v>
      </c>
    </row>
    <row r="98" spans="1:9" x14ac:dyDescent="0.2">
      <c r="A98" s="4">
        <f>IF('True_Odds_Calculator_3-way'!A99="","",'True_Odds_Calculator_3-way'!A99)</f>
        <v>2.0699999999999998</v>
      </c>
      <c r="B98" s="4">
        <f>IF('True_Odds_Calculator_3-way'!B99="","",'True_Odds_Calculator_3-way'!B99)</f>
        <v>3.79</v>
      </c>
      <c r="C98" s="4">
        <f>IF('True_Odds_Calculator_3-way'!C99="","",'True_Odds_Calculator_3-way'!C99)</f>
        <v>3.54</v>
      </c>
      <c r="D98" s="4">
        <f t="shared" si="5"/>
        <v>2.9429905889891694E-2</v>
      </c>
      <c r="E98" s="4">
        <f t="shared" si="6"/>
        <v>2.1129060112959723</v>
      </c>
      <c r="F98" s="4">
        <f t="shared" si="7"/>
        <v>3.9363527329741368</v>
      </c>
      <c r="G98" s="4">
        <f t="shared" si="8"/>
        <v>3.6673573793975174</v>
      </c>
      <c r="I98" s="4">
        <f t="shared" si="9"/>
        <v>1.0294299058898917</v>
      </c>
    </row>
    <row r="99" spans="1:9" x14ac:dyDescent="0.2">
      <c r="A99" s="4">
        <f>IF('True_Odds_Calculator_3-way'!A100="","",'True_Odds_Calculator_3-way'!A100)</f>
        <v>1.69</v>
      </c>
      <c r="B99" s="4">
        <f>IF('True_Odds_Calculator_3-way'!B100="","",'True_Odds_Calculator_3-way'!B100)</f>
        <v>3.91</v>
      </c>
      <c r="C99" s="4">
        <f>IF('True_Odds_Calculator_3-way'!C100="","",'True_Odds_Calculator_3-way'!C100)</f>
        <v>5.46</v>
      </c>
      <c r="D99" s="4">
        <f t="shared" si="5"/>
        <v>3.0620635184869016E-2</v>
      </c>
      <c r="E99" s="4">
        <f t="shared" si="6"/>
        <v>1.7196635504907658</v>
      </c>
      <c r="F99" s="4">
        <f t="shared" si="7"/>
        <v>4.0725301772925118</v>
      </c>
      <c r="G99" s="4">
        <f t="shared" si="8"/>
        <v>5.7822417665450407</v>
      </c>
      <c r="I99" s="4">
        <f t="shared" si="9"/>
        <v>1.030620635184869</v>
      </c>
    </row>
    <row r="100" spans="1:9" x14ac:dyDescent="0.2">
      <c r="A100" s="4">
        <f>IF('True_Odds_Calculator_3-way'!A101="","",'True_Odds_Calculator_3-way'!A101)</f>
        <v>2.6</v>
      </c>
      <c r="B100" s="4">
        <f>IF('True_Odds_Calculator_3-way'!B101="","",'True_Odds_Calculator_3-way'!B101)</f>
        <v>3.33</v>
      </c>
      <c r="C100" s="4">
        <f>IF('True_Odds_Calculator_3-way'!C101="","",'True_Odds_Calculator_3-way'!C101)</f>
        <v>2.92</v>
      </c>
      <c r="D100" s="4">
        <f t="shared" si="5"/>
        <v>2.7381438340342346E-2</v>
      </c>
      <c r="E100" s="4">
        <f t="shared" si="6"/>
        <v>2.6631992628840782</v>
      </c>
      <c r="F100" s="4">
        <f t="shared" si="7"/>
        <v>3.4343825507975092</v>
      </c>
      <c r="G100" s="4">
        <f t="shared" si="8"/>
        <v>2.9999525349500984</v>
      </c>
      <c r="I100" s="4">
        <f t="shared" si="9"/>
        <v>1.0273814383403423</v>
      </c>
    </row>
    <row r="101" spans="1:9" x14ac:dyDescent="0.2">
      <c r="A101" s="4">
        <f>IF('True_Odds_Calculator_3-way'!A102="","",'True_Odds_Calculator_3-way'!A102)</f>
        <v>2.66</v>
      </c>
      <c r="B101" s="4">
        <f>IF('True_Odds_Calculator_3-way'!B102="","",'True_Odds_Calculator_3-way'!B102)</f>
        <v>3.4</v>
      </c>
      <c r="C101" s="4">
        <f>IF('True_Odds_Calculator_3-way'!C102="","",'True_Odds_Calculator_3-way'!C102)</f>
        <v>2.8</v>
      </c>
      <c r="D101" s="4">
        <f t="shared" si="5"/>
        <v>2.720035382574082E-2</v>
      </c>
      <c r="E101" s="4">
        <f t="shared" si="6"/>
        <v>2.7257383966244726</v>
      </c>
      <c r="F101" s="4">
        <f t="shared" si="7"/>
        <v>3.5081458494957327</v>
      </c>
      <c r="G101" s="4">
        <f t="shared" si="8"/>
        <v>2.8729351969504444</v>
      </c>
      <c r="I101" s="4">
        <f t="shared" si="9"/>
        <v>1.0272003538257408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3.91</v>
      </c>
      <c r="C102" s="4">
        <f>IF('True_Odds_Calculator_3-way'!C103="","",'True_Odds_Calculator_3-way'!C103)</f>
        <v>6.85</v>
      </c>
      <c r="D102" s="4">
        <f t="shared" si="5"/>
        <v>3.0670694773241802E-2</v>
      </c>
      <c r="E102" s="4">
        <f t="shared" si="6"/>
        <v>1.6162732789364558</v>
      </c>
      <c r="F102" s="4">
        <f t="shared" si="7"/>
        <v>4.0728069505694684</v>
      </c>
      <c r="G102" s="4">
        <f t="shared" si="8"/>
        <v>7.3658402502455393</v>
      </c>
      <c r="I102" s="4">
        <f t="shared" si="9"/>
        <v>1.0306706947732418</v>
      </c>
    </row>
    <row r="103" spans="1:9" x14ac:dyDescent="0.2">
      <c r="A103" s="4">
        <f>IF('True_Odds_Calculator_3-way'!A104="","",'True_Odds_Calculator_3-way'!A104)</f>
        <v>5.16</v>
      </c>
      <c r="B103" s="4">
        <f>IF('True_Odds_Calculator_3-way'!B104="","",'True_Odds_Calculator_3-way'!B104)</f>
        <v>4.08</v>
      </c>
      <c r="C103" s="4">
        <f>IF('True_Odds_Calculator_3-way'!C104="","",'True_Odds_Calculator_3-way'!C104)</f>
        <v>1.69</v>
      </c>
      <c r="D103" s="4">
        <f t="shared" si="5"/>
        <v>3.0612465159450375E-2</v>
      </c>
      <c r="E103" s="4">
        <f t="shared" si="6"/>
        <v>5.4467923548531703</v>
      </c>
      <c r="F103" s="4">
        <f t="shared" si="7"/>
        <v>4.2572415351097197</v>
      </c>
      <c r="G103" s="4">
        <f t="shared" si="8"/>
        <v>1.7196554969457332</v>
      </c>
      <c r="I103" s="4">
        <f t="shared" si="9"/>
        <v>1.0306124651594504</v>
      </c>
    </row>
    <row r="104" spans="1:9" x14ac:dyDescent="0.2">
      <c r="A104" s="4">
        <f>IF('True_Odds_Calculator_3-way'!A105="","",'True_Odds_Calculator_3-way'!A105)</f>
        <v>2.41</v>
      </c>
      <c r="B104" s="4">
        <f>IF('True_Odds_Calculator_3-way'!B105="","",'True_Odds_Calculator_3-way'!B105)</f>
        <v>3.25</v>
      </c>
      <c r="C104" s="4">
        <f>IF('True_Odds_Calculator_3-way'!C105="","",'True_Odds_Calculator_3-way'!C105)</f>
        <v>3.29</v>
      </c>
      <c r="D104" s="4">
        <f t="shared" si="5"/>
        <v>2.6581434809562321E-2</v>
      </c>
      <c r="E104" s="4">
        <f t="shared" si="6"/>
        <v>2.4625854403237715</v>
      </c>
      <c r="F104" s="4">
        <f t="shared" si="7"/>
        <v>3.3463637455644548</v>
      </c>
      <c r="G104" s="4">
        <f t="shared" si="8"/>
        <v>3.3887864232477556</v>
      </c>
      <c r="I104" s="4">
        <f t="shared" si="9"/>
        <v>1.0265814348095623</v>
      </c>
    </row>
    <row r="105" spans="1:9" x14ac:dyDescent="0.2">
      <c r="A105" s="4">
        <f>IF('True_Odds_Calculator_3-way'!A106="","",'True_Odds_Calculator_3-way'!A106)</f>
        <v>1.1499999999999999</v>
      </c>
      <c r="B105" s="4">
        <f>IF('True_Odds_Calculator_3-way'!B106="","",'True_Odds_Calculator_3-way'!B106)</f>
        <v>8.5299999999999994</v>
      </c>
      <c r="C105" s="4">
        <f>IF('True_Odds_Calculator_3-way'!C106="","",'True_Odds_Calculator_3-way'!C106)</f>
        <v>20</v>
      </c>
      <c r="D105" s="4">
        <f t="shared" si="5"/>
        <v>3.6798511646872978E-2</v>
      </c>
      <c r="E105" s="4">
        <f t="shared" si="6"/>
        <v>1.1664541138629019</v>
      </c>
      <c r="F105" s="4">
        <f t="shared" si="7"/>
        <v>9.5267924345060333</v>
      </c>
      <c r="G105" s="4">
        <f t="shared" si="8"/>
        <v>26.50141834391464</v>
      </c>
      <c r="I105" s="4">
        <f t="shared" si="9"/>
        <v>1.036798511646873</v>
      </c>
    </row>
    <row r="106" spans="1:9" x14ac:dyDescent="0.2">
      <c r="A106" s="4">
        <f>IF('True_Odds_Calculator_3-way'!A107="","",'True_Odds_Calculator_3-way'!A107)</f>
        <v>1.69</v>
      </c>
      <c r="B106" s="4">
        <f>IF('True_Odds_Calculator_3-way'!B107="","",'True_Odds_Calculator_3-way'!B107)</f>
        <v>3.8</v>
      </c>
      <c r="C106" s="4">
        <f>IF('True_Odds_Calculator_3-way'!C107="","",'True_Odds_Calculator_3-way'!C107)</f>
        <v>5.64</v>
      </c>
      <c r="D106" s="4">
        <f t="shared" si="5"/>
        <v>3.2178835607210132E-2</v>
      </c>
      <c r="E106" s="4">
        <f t="shared" si="6"/>
        <v>1.7212009159442476</v>
      </c>
      <c r="F106" s="4">
        <f t="shared" si="7"/>
        <v>3.9614689120531046</v>
      </c>
      <c r="G106" s="4">
        <f t="shared" si="8"/>
        <v>6.0031689767343179</v>
      </c>
      <c r="I106" s="4">
        <f t="shared" si="9"/>
        <v>1.0321788356072101</v>
      </c>
    </row>
    <row r="107" spans="1:9" x14ac:dyDescent="0.2">
      <c r="A107" s="4">
        <f>IF('True_Odds_Calculator_3-way'!A108="","",'True_Odds_Calculator_3-way'!A108)</f>
        <v>2.63</v>
      </c>
      <c r="B107" s="4">
        <f>IF('True_Odds_Calculator_3-way'!B108="","",'True_Odds_Calculator_3-way'!B108)</f>
        <v>3.05</v>
      </c>
      <c r="C107" s="4">
        <f>IF('True_Odds_Calculator_3-way'!C108="","",'True_Odds_Calculator_3-way'!C108)</f>
        <v>3.13</v>
      </c>
      <c r="D107" s="4">
        <f t="shared" si="5"/>
        <v>2.7585807232519466E-2</v>
      </c>
      <c r="E107" s="4">
        <f t="shared" si="6"/>
        <v>2.6951790172038788</v>
      </c>
      <c r="F107" s="4">
        <f t="shared" si="7"/>
        <v>3.1380072028211359</v>
      </c>
      <c r="G107" s="4">
        <f t="shared" si="8"/>
        <v>3.2227547231407638</v>
      </c>
      <c r="I107" s="4">
        <f t="shared" si="9"/>
        <v>1.0275858072325195</v>
      </c>
    </row>
    <row r="108" spans="1:9" x14ac:dyDescent="0.2">
      <c r="A108" s="4">
        <f>IF('True_Odds_Calculator_3-way'!A109="","",'True_Odds_Calculator_3-way'!A109)</f>
        <v>2.2799999999999998</v>
      </c>
      <c r="B108" s="4">
        <f>IF('True_Odds_Calculator_3-way'!B109="","",'True_Odds_Calculator_3-way'!B109)</f>
        <v>3.16</v>
      </c>
      <c r="C108" s="4">
        <f>IF('True_Odds_Calculator_3-way'!C109="","",'True_Odds_Calculator_3-way'!C109)</f>
        <v>3.66</v>
      </c>
      <c r="D108" s="4">
        <f t="shared" si="5"/>
        <v>2.8276231146448616E-2</v>
      </c>
      <c r="E108" s="4">
        <f t="shared" si="6"/>
        <v>2.3300731214902526</v>
      </c>
      <c r="F108" s="4">
        <f t="shared" si="7"/>
        <v>3.2570076835515076</v>
      </c>
      <c r="G108" s="4">
        <f t="shared" si="8"/>
        <v>3.7907702074219225</v>
      </c>
      <c r="I108" s="4">
        <f t="shared" si="9"/>
        <v>1.0282762311464486</v>
      </c>
    </row>
    <row r="109" spans="1:9" x14ac:dyDescent="0.2">
      <c r="A109" s="4">
        <f>IF('True_Odds_Calculator_3-way'!A110="","",'True_Odds_Calculator_3-way'!A110)</f>
        <v>1.74</v>
      </c>
      <c r="B109" s="4">
        <f>IF('True_Odds_Calculator_3-way'!B110="","",'True_Odds_Calculator_3-way'!B110)</f>
        <v>3.63</v>
      </c>
      <c r="C109" s="4">
        <f>IF('True_Odds_Calculator_3-way'!C110="","",'True_Odds_Calculator_3-way'!C110)</f>
        <v>4.75</v>
      </c>
      <c r="D109" s="4">
        <f t="shared" si="5"/>
        <v>6.0721053131546299E-2</v>
      </c>
      <c r="E109" s="4">
        <f t="shared" si="6"/>
        <v>1.8035166288453732</v>
      </c>
      <c r="F109" s="4">
        <f t="shared" si="7"/>
        <v>3.9178544611667911</v>
      </c>
      <c r="G109" s="4">
        <f t="shared" si="8"/>
        <v>5.2552483381357327</v>
      </c>
      <c r="I109" s="4">
        <f t="shared" si="9"/>
        <v>1.0607210531315463</v>
      </c>
    </row>
    <row r="110" spans="1:9" x14ac:dyDescent="0.2">
      <c r="A110" s="4">
        <f>IF('True_Odds_Calculator_3-way'!A111="","",'True_Odds_Calculator_3-way'!A111)</f>
        <v>1.72</v>
      </c>
      <c r="B110" s="4">
        <f>IF('True_Odds_Calculator_3-way'!B111="","",'True_Odds_Calculator_3-way'!B111)</f>
        <v>3.64</v>
      </c>
      <c r="C110" s="4">
        <f>IF('True_Odds_Calculator_3-way'!C111="","",'True_Odds_Calculator_3-way'!C111)</f>
        <v>4.87</v>
      </c>
      <c r="D110" s="4">
        <f t="shared" si="5"/>
        <v>6.1459432597391617E-2</v>
      </c>
      <c r="E110" s="4">
        <f t="shared" si="6"/>
        <v>1.7828207952458885</v>
      </c>
      <c r="F110" s="4">
        <f t="shared" si="7"/>
        <v>3.933309986680023</v>
      </c>
      <c r="G110" s="4">
        <f t="shared" si="8"/>
        <v>5.4097234904866749</v>
      </c>
      <c r="I110" s="4">
        <f t="shared" si="9"/>
        <v>1.0614594325973916</v>
      </c>
    </row>
    <row r="111" spans="1:9" x14ac:dyDescent="0.2">
      <c r="A111" s="4">
        <f>IF('True_Odds_Calculator_3-way'!A112="","",'True_Odds_Calculator_3-way'!A112)</f>
        <v>1.85</v>
      </c>
      <c r="B111" s="4">
        <f>IF('True_Odds_Calculator_3-way'!B112="","",'True_Odds_Calculator_3-way'!B112)</f>
        <v>3.65</v>
      </c>
      <c r="C111" s="4">
        <f>IF('True_Odds_Calculator_3-way'!C112="","",'True_Odds_Calculator_3-way'!C112)</f>
        <v>4.1100000000000003</v>
      </c>
      <c r="D111" s="4">
        <f t="shared" si="5"/>
        <v>5.7822145713356532E-2</v>
      </c>
      <c r="E111" s="4">
        <f t="shared" si="6"/>
        <v>1.9184045308990658</v>
      </c>
      <c r="F111" s="4">
        <f t="shared" si="7"/>
        <v>3.9262099593153277</v>
      </c>
      <c r="G111" s="4">
        <f t="shared" si="8"/>
        <v>4.4635891978539393</v>
      </c>
      <c r="I111" s="4">
        <f t="shared" si="9"/>
        <v>1.0578221457133565</v>
      </c>
    </row>
    <row r="112" spans="1:9" x14ac:dyDescent="0.2">
      <c r="A112" s="4">
        <f>IF('True_Odds_Calculator_3-way'!A113="","",'True_Odds_Calculator_3-way'!A113)</f>
        <v>2.73</v>
      </c>
      <c r="B112" s="4">
        <f>IF('True_Odds_Calculator_3-way'!B113="","",'True_Odds_Calculator_3-way'!B113)</f>
        <v>3.1</v>
      </c>
      <c r="C112" s="4">
        <f>IF('True_Odds_Calculator_3-way'!C113="","",'True_Odds_Calculator_3-way'!C113)</f>
        <v>2.74</v>
      </c>
      <c r="D112" s="4">
        <f t="shared" si="5"/>
        <v>5.3844515111291624E-2</v>
      </c>
      <c r="E112" s="4">
        <f t="shared" si="6"/>
        <v>2.8706579591324708</v>
      </c>
      <c r="F112" s="4">
        <f t="shared" si="7"/>
        <v>3.2826441273649234</v>
      </c>
      <c r="G112" s="4">
        <f t="shared" si="8"/>
        <v>2.8817170538043664</v>
      </c>
      <c r="I112" s="4">
        <f t="shared" si="9"/>
        <v>1.0538445151112916</v>
      </c>
    </row>
    <row r="113" spans="1:9" x14ac:dyDescent="0.2">
      <c r="A113" s="4">
        <f>IF('True_Odds_Calculator_3-way'!A114="","",'True_Odds_Calculator_3-way'!A114)</f>
        <v>1.99</v>
      </c>
      <c r="B113" s="4">
        <f>IF('True_Odds_Calculator_3-way'!B114="","",'True_Odds_Calculator_3-way'!B114)</f>
        <v>3.42</v>
      </c>
      <c r="C113" s="4">
        <f>IF('True_Odds_Calculator_3-way'!C114="","",'True_Odds_Calculator_3-way'!C114)</f>
        <v>3.7</v>
      </c>
      <c r="D113" s="4">
        <f t="shared" si="5"/>
        <v>6.5180493903054026E-2</v>
      </c>
      <c r="E113" s="4">
        <f t="shared" si="6"/>
        <v>2.079928613632021</v>
      </c>
      <c r="F113" s="4">
        <f t="shared" si="7"/>
        <v>3.6945244590334538</v>
      </c>
      <c r="G113" s="4">
        <f t="shared" si="8"/>
        <v>4.0234415527006204</v>
      </c>
      <c r="I113" s="4">
        <f t="shared" si="9"/>
        <v>1.065180493903054</v>
      </c>
    </row>
    <row r="114" spans="1:9" x14ac:dyDescent="0.2">
      <c r="A114" s="4">
        <f>IF('True_Odds_Calculator_3-way'!A115="","",'True_Odds_Calculator_3-way'!A115)</f>
        <v>2.52</v>
      </c>
      <c r="B114" s="4">
        <f>IF('True_Odds_Calculator_3-way'!B115="","",'True_Odds_Calculator_3-way'!B115)</f>
        <v>3.3</v>
      </c>
      <c r="C114" s="4">
        <f>IF('True_Odds_Calculator_3-way'!C115="","",'True_Odds_Calculator_3-way'!C115)</f>
        <v>2.74</v>
      </c>
      <c r="D114" s="4">
        <f t="shared" si="5"/>
        <v>6.4819203505334766E-2</v>
      </c>
      <c r="E114" s="4">
        <f t="shared" si="6"/>
        <v>2.6651102731330294</v>
      </c>
      <c r="F114" s="4">
        <f t="shared" si="7"/>
        <v>3.5533584510205092</v>
      </c>
      <c r="G114" s="4">
        <f t="shared" si="8"/>
        <v>2.9124197308683382</v>
      </c>
      <c r="I114" s="4">
        <f t="shared" si="9"/>
        <v>1.0648192035053348</v>
      </c>
    </row>
    <row r="115" spans="1:9" x14ac:dyDescent="0.2">
      <c r="A115" s="4">
        <f>IF('True_Odds_Calculator_3-way'!A116="","",'True_Odds_Calculator_3-way'!A116)</f>
        <v>2.66</v>
      </c>
      <c r="B115" s="4">
        <f>IF('True_Odds_Calculator_3-way'!B116="","",'True_Odds_Calculator_3-way'!B116)</f>
        <v>3.66</v>
      </c>
      <c r="C115" s="4">
        <f>IF('True_Odds_Calculator_3-way'!C116="","",'True_Odds_Calculator_3-way'!C116)</f>
        <v>2.4</v>
      </c>
      <c r="D115" s="4">
        <f t="shared" si="5"/>
        <v>6.5830560006573835E-2</v>
      </c>
      <c r="E115" s="4">
        <f t="shared" si="6"/>
        <v>2.8248880463483284</v>
      </c>
      <c r="F115" s="4">
        <f t="shared" si="7"/>
        <v>3.9796160292133913</v>
      </c>
      <c r="G115" s="4">
        <f t="shared" si="8"/>
        <v>2.5334212306784862</v>
      </c>
      <c r="I115" s="4">
        <f t="shared" si="9"/>
        <v>1.0658305600065738</v>
      </c>
    </row>
    <row r="116" spans="1:9" x14ac:dyDescent="0.2">
      <c r="A116" s="4">
        <f>IF('True_Odds_Calculator_3-way'!A117="","",'True_Odds_Calculator_3-way'!A117)</f>
        <v>3.12</v>
      </c>
      <c r="B116" s="4">
        <f>IF('True_Odds_Calculator_3-way'!B117="","",'True_Odds_Calculator_3-way'!B117)</f>
        <v>3.43</v>
      </c>
      <c r="C116" s="4">
        <f>IF('True_Odds_Calculator_3-way'!C117="","",'True_Odds_Calculator_3-way'!C117)</f>
        <v>2.0299999999999998</v>
      </c>
      <c r="D116" s="4">
        <f t="shared" si="5"/>
        <v>0.10466884745561744</v>
      </c>
      <c r="E116" s="4">
        <f t="shared" si="6"/>
        <v>3.5011160982888501</v>
      </c>
      <c r="F116" s="4">
        <f t="shared" si="7"/>
        <v>3.8962722906772962</v>
      </c>
      <c r="G116" s="4">
        <f t="shared" si="8"/>
        <v>2.1847359326294291</v>
      </c>
      <c r="I116" s="4">
        <f t="shared" si="9"/>
        <v>1.1046688474556174</v>
      </c>
    </row>
    <row r="117" spans="1:9" x14ac:dyDescent="0.2">
      <c r="A117" s="4">
        <f>IF('True_Odds_Calculator_3-way'!A118="","",'True_Odds_Calculator_3-way'!A118)</f>
        <v>2.98</v>
      </c>
      <c r="B117" s="4">
        <f>IF('True_Odds_Calculator_3-way'!B118="","",'True_Odds_Calculator_3-way'!B118)</f>
        <v>3.42</v>
      </c>
      <c r="C117" s="4">
        <f>IF('True_Odds_Calculator_3-way'!C118="","",'True_Odds_Calculator_3-way'!C118)</f>
        <v>2.29</v>
      </c>
      <c r="D117" s="4">
        <f t="shared" si="5"/>
        <v>6.4649353324794934E-2</v>
      </c>
      <c r="E117" s="4">
        <f t="shared" si="6"/>
        <v>3.184503590465523</v>
      </c>
      <c r="F117" s="4">
        <f t="shared" si="7"/>
        <v>3.6921094356584492</v>
      </c>
      <c r="G117" s="4">
        <f t="shared" si="8"/>
        <v>2.4088756182316886</v>
      </c>
      <c r="I117" s="4">
        <f t="shared" si="9"/>
        <v>1.0646493533247949</v>
      </c>
    </row>
    <row r="118" spans="1:9" x14ac:dyDescent="0.2">
      <c r="A118" s="4">
        <f>IF('True_Odds_Calculator_3-way'!A119="","",'True_Odds_Calculator_3-way'!A119)</f>
        <v>3.71</v>
      </c>
      <c r="B118" s="4">
        <f>IF('True_Odds_Calculator_3-way'!B119="","",'True_Odds_Calculator_3-way'!B119)</f>
        <v>3.36</v>
      </c>
      <c r="C118" s="4">
        <f>IF('True_Odds_Calculator_3-way'!C119="","",'True_Odds_Calculator_3-way'!C119)</f>
        <v>1.85</v>
      </c>
      <c r="D118" s="4">
        <f t="shared" si="5"/>
        <v>0.1077013671353293</v>
      </c>
      <c r="E118" s="4">
        <f t="shared" si="6"/>
        <v>4.2800647849019988</v>
      </c>
      <c r="F118" s="4">
        <f t="shared" si="7"/>
        <v>3.8208978304235539</v>
      </c>
      <c r="G118" s="4">
        <f t="shared" si="8"/>
        <v>1.9816103200349671</v>
      </c>
      <c r="I118" s="4">
        <f t="shared" si="9"/>
        <v>1.1077013671353293</v>
      </c>
    </row>
    <row r="119" spans="1:9" x14ac:dyDescent="0.2">
      <c r="A119" s="4">
        <f>IF('True_Odds_Calculator_3-way'!A120="","",'True_Odds_Calculator_3-way'!A120)</f>
        <v>3.66</v>
      </c>
      <c r="B119" s="4">
        <f>IF('True_Odds_Calculator_3-way'!B120="","",'True_Odds_Calculator_3-way'!B120)</f>
        <v>3.23</v>
      </c>
      <c r="C119" s="4">
        <f>IF('True_Odds_Calculator_3-way'!C120="","",'True_Odds_Calculator_3-way'!C120)</f>
        <v>2.08</v>
      </c>
      <c r="D119" s="4">
        <f t="shared" si="5"/>
        <v>6.3590797704891955E-2</v>
      </c>
      <c r="E119" s="4">
        <f t="shared" si="6"/>
        <v>3.9678270938658997</v>
      </c>
      <c r="F119" s="4">
        <f t="shared" si="7"/>
        <v>3.4673992786940233</v>
      </c>
      <c r="G119" s="4">
        <f t="shared" si="8"/>
        <v>2.1759361996244206</v>
      </c>
      <c r="I119" s="4">
        <f t="shared" si="9"/>
        <v>1.063590797704892</v>
      </c>
    </row>
    <row r="120" spans="1:9" x14ac:dyDescent="0.2">
      <c r="A120" s="4">
        <f>IF('True_Odds_Calculator_3-way'!A121="","",'True_Odds_Calculator_3-way'!A121)</f>
        <v>4.45</v>
      </c>
      <c r="B120" s="4">
        <f>IF('True_Odds_Calculator_3-way'!B121="","",'True_Odds_Calculator_3-way'!B121)</f>
        <v>3.74</v>
      </c>
      <c r="C120" s="4">
        <f>IF('True_Odds_Calculator_3-way'!C121="","",'True_Odds_Calculator_3-way'!C121)</f>
        <v>1.67</v>
      </c>
      <c r="D120" s="4">
        <f t="shared" si="5"/>
        <v>9.0901175477561491E-2</v>
      </c>
      <c r="E120" s="4">
        <f t="shared" si="6"/>
        <v>5.1435379013269475</v>
      </c>
      <c r="F120" s="4">
        <f t="shared" si="7"/>
        <v>4.2179981697702509</v>
      </c>
      <c r="G120" s="4">
        <f t="shared" si="8"/>
        <v>1.7590087529120295</v>
      </c>
      <c r="I120" s="4">
        <f t="shared" si="9"/>
        <v>1.0909011754775615</v>
      </c>
    </row>
    <row r="121" spans="1:9" x14ac:dyDescent="0.2">
      <c r="A121" s="4">
        <f>IF('True_Odds_Calculator_3-way'!A122="","",'True_Odds_Calculator_3-way'!A122)</f>
        <v>2.64</v>
      </c>
      <c r="B121" s="4">
        <f>IF('True_Odds_Calculator_3-way'!B122="","",'True_Odds_Calculator_3-way'!B122)</f>
        <v>3.43</v>
      </c>
      <c r="C121" s="4">
        <f>IF('True_Odds_Calculator_3-way'!C122="","",'True_Odds_Calculator_3-way'!C122)</f>
        <v>2.5299999999999998</v>
      </c>
      <c r="D121" s="4">
        <f t="shared" si="5"/>
        <v>6.5589985288299513E-2</v>
      </c>
      <c r="E121" s="4">
        <f t="shared" si="6"/>
        <v>2.8017125720148375</v>
      </c>
      <c r="F121" s="4">
        <f t="shared" si="7"/>
        <v>3.7080728975024284</v>
      </c>
      <c r="G121" s="4">
        <f t="shared" si="8"/>
        <v>2.6781391824075143</v>
      </c>
      <c r="I121" s="4">
        <f t="shared" si="9"/>
        <v>1.0655899852882995</v>
      </c>
    </row>
    <row r="122" spans="1:9" x14ac:dyDescent="0.2">
      <c r="A122" s="4">
        <f>IF('True_Odds_Calculator_3-way'!A123="","",'True_Odds_Calculator_3-way'!A123)</f>
        <v>2.06</v>
      </c>
      <c r="B122" s="4">
        <f>IF('True_Odds_Calculator_3-way'!B123="","",'True_Odds_Calculator_3-way'!B123)</f>
        <v>3.32</v>
      </c>
      <c r="C122" s="4">
        <f>IF('True_Odds_Calculator_3-way'!C123="","",'True_Odds_Calculator_3-way'!C123)</f>
        <v>4.22</v>
      </c>
      <c r="D122" s="4">
        <f t="shared" si="5"/>
        <v>2.3608537125541673E-2</v>
      </c>
      <c r="E122" s="4">
        <f t="shared" si="6"/>
        <v>2.0939453575425135</v>
      </c>
      <c r="F122" s="4">
        <f t="shared" si="7"/>
        <v>3.409067972626747</v>
      </c>
      <c r="G122" s="4">
        <f t="shared" si="8"/>
        <v>4.3649573628529303</v>
      </c>
      <c r="I122" s="4">
        <f t="shared" si="9"/>
        <v>1.0236085371255417</v>
      </c>
    </row>
    <row r="123" spans="1:9" x14ac:dyDescent="0.2">
      <c r="A123" s="4">
        <f>IF('True_Odds_Calculator_3-way'!A124="","",'True_Odds_Calculator_3-way'!A124)</f>
        <v>2.79</v>
      </c>
      <c r="B123" s="4">
        <f>IF('True_Odds_Calculator_3-way'!B124="","",'True_Odds_Calculator_3-way'!B124)</f>
        <v>3.18</v>
      </c>
      <c r="C123" s="4">
        <f>IF('True_Odds_Calculator_3-way'!C124="","",'True_Odds_Calculator_3-way'!C124)</f>
        <v>2.86</v>
      </c>
      <c r="D123" s="4">
        <f t="shared" si="5"/>
        <v>2.2538697523481588E-2</v>
      </c>
      <c r="E123" s="4">
        <f t="shared" si="6"/>
        <v>2.8497332259378876</v>
      </c>
      <c r="F123" s="4">
        <f t="shared" si="7"/>
        <v>3.2578329501317547</v>
      </c>
      <c r="G123" s="4">
        <f t="shared" si="8"/>
        <v>2.9228019283161424</v>
      </c>
      <c r="I123" s="4">
        <f t="shared" si="9"/>
        <v>1.0225386975234816</v>
      </c>
    </row>
    <row r="124" spans="1:9" x14ac:dyDescent="0.2">
      <c r="A124" s="4">
        <f>IF('True_Odds_Calculator_3-way'!A125="","",'True_Odds_Calculator_3-way'!A125)</f>
        <v>1.93</v>
      </c>
      <c r="B124" s="4">
        <f>IF('True_Odds_Calculator_3-way'!B125="","",'True_Odds_Calculator_3-way'!B125)</f>
        <v>3.6</v>
      </c>
      <c r="C124" s="4">
        <f>IF('True_Odds_Calculator_3-way'!C125="","",'True_Odds_Calculator_3-way'!C125)</f>
        <v>4.41</v>
      </c>
      <c r="D124" s="4">
        <f t="shared" si="5"/>
        <v>2.2669862418197129E-2</v>
      </c>
      <c r="E124" s="4">
        <f t="shared" si="6"/>
        <v>1.9585642457457784</v>
      </c>
      <c r="F124" s="4">
        <f t="shared" si="7"/>
        <v>3.700672483260385</v>
      </c>
      <c r="G124" s="4">
        <f t="shared" si="8"/>
        <v>4.5620282112898769</v>
      </c>
      <c r="I124" s="4">
        <f t="shared" si="9"/>
        <v>1.0226698624181971</v>
      </c>
    </row>
    <row r="125" spans="1:9" x14ac:dyDescent="0.2">
      <c r="A125" s="4">
        <f>IF('True_Odds_Calculator_3-way'!A126="","",'True_Odds_Calculator_3-way'!A126)</f>
        <v>4.0999999999999996</v>
      </c>
      <c r="B125" s="4">
        <f>IF('True_Odds_Calculator_3-way'!B126="","",'True_Odds_Calculator_3-way'!B126)</f>
        <v>3.44</v>
      </c>
      <c r="C125" s="4">
        <f>IF('True_Odds_Calculator_3-way'!C126="","",'True_Odds_Calculator_3-way'!C126)</f>
        <v>2.0499999999999998</v>
      </c>
      <c r="D125" s="4">
        <f t="shared" si="5"/>
        <v>2.2404991491775439E-2</v>
      </c>
      <c r="E125" s="4">
        <f t="shared" si="6"/>
        <v>4.2295081967213113</v>
      </c>
      <c r="F125" s="4">
        <f t="shared" si="7"/>
        <v>3.5307076101468629</v>
      </c>
      <c r="G125" s="4">
        <f t="shared" si="8"/>
        <v>2.0818736469198975</v>
      </c>
      <c r="I125" s="4">
        <f t="shared" si="9"/>
        <v>1.0224049914917754</v>
      </c>
    </row>
    <row r="126" spans="1:9" x14ac:dyDescent="0.2">
      <c r="A126" s="4">
        <f>IF('True_Odds_Calculator_3-way'!A127="","",'True_Odds_Calculator_3-way'!A127)</f>
        <v>2.27</v>
      </c>
      <c r="B126" s="4">
        <f>IF('True_Odds_Calculator_3-way'!B127="","",'True_Odds_Calculator_3-way'!B127)</f>
        <v>3.42</v>
      </c>
      <c r="C126" s="4">
        <f>IF('True_Odds_Calculator_3-way'!C127="","",'True_Odds_Calculator_3-way'!C127)</f>
        <v>3.26</v>
      </c>
      <c r="D126" s="4">
        <f t="shared" si="5"/>
        <v>3.9674761437615613E-2</v>
      </c>
      <c r="E126" s="4">
        <f t="shared" si="6"/>
        <v>2.3402558122302772</v>
      </c>
      <c r="F126" s="4">
        <f t="shared" si="7"/>
        <v>3.5820116204178012</v>
      </c>
      <c r="G126" s="4">
        <f t="shared" si="8"/>
        <v>3.4068817114751964</v>
      </c>
      <c r="I126" s="4">
        <f t="shared" si="9"/>
        <v>1.0396747614376156</v>
      </c>
    </row>
    <row r="127" spans="1:9" x14ac:dyDescent="0.2">
      <c r="A127" s="4">
        <f>IF('True_Odds_Calculator_3-way'!A128="","",'True_Odds_Calculator_3-way'!A128)</f>
        <v>2.2599999999999998</v>
      </c>
      <c r="B127" s="4">
        <f>IF('True_Odds_Calculator_3-way'!B128="","",'True_Odds_Calculator_3-way'!B128)</f>
        <v>3.32</v>
      </c>
      <c r="C127" s="4">
        <f>IF('True_Odds_Calculator_3-way'!C128="","",'True_Odds_Calculator_3-way'!C128)</f>
        <v>3.39</v>
      </c>
      <c r="D127" s="4">
        <f t="shared" si="5"/>
        <v>3.8667946120766183E-2</v>
      </c>
      <c r="E127" s="4">
        <f t="shared" si="6"/>
        <v>2.3278087253874573</v>
      </c>
      <c r="F127" s="4">
        <f t="shared" si="7"/>
        <v>3.4684225664625874</v>
      </c>
      <c r="G127" s="4">
        <f t="shared" si="8"/>
        <v>3.544893331093566</v>
      </c>
      <c r="I127" s="4">
        <f t="shared" si="9"/>
        <v>1.0386679461207662</v>
      </c>
    </row>
    <row r="128" spans="1:9" x14ac:dyDescent="0.2">
      <c r="A128" s="4">
        <f>IF('True_Odds_Calculator_3-way'!A129="","",'True_Odds_Calculator_3-way'!A129)</f>
        <v>2.1</v>
      </c>
      <c r="B128" s="4">
        <f>IF('True_Odds_Calculator_3-way'!B129="","",'True_Odds_Calculator_3-way'!B129)</f>
        <v>3.09</v>
      </c>
      <c r="C128" s="4">
        <f>IF('True_Odds_Calculator_3-way'!C129="","",'True_Odds_Calculator_3-way'!C129)</f>
        <v>4.16</v>
      </c>
      <c r="D128" s="4">
        <f t="shared" si="5"/>
        <v>4.0199687044347288E-2</v>
      </c>
      <c r="E128" s="4">
        <f t="shared" si="6"/>
        <v>2.1608045671545262</v>
      </c>
      <c r="F128" s="4">
        <f t="shared" si="7"/>
        <v>3.2234699580143009</v>
      </c>
      <c r="G128" s="4">
        <f t="shared" si="8"/>
        <v>4.405582901385281</v>
      </c>
      <c r="I128" s="4">
        <f t="shared" si="9"/>
        <v>1.0401996870443473</v>
      </c>
    </row>
    <row r="129" spans="1:9" x14ac:dyDescent="0.2">
      <c r="A129" s="4">
        <f>IF('True_Odds_Calculator_3-way'!A130="","",'True_Odds_Calculator_3-way'!A130)</f>
        <v>2.86</v>
      </c>
      <c r="B129" s="4">
        <f>IF('True_Odds_Calculator_3-way'!B130="","",'True_Odds_Calculator_3-way'!B130)</f>
        <v>3</v>
      </c>
      <c r="C129" s="4">
        <f>IF('True_Odds_Calculator_3-way'!C130="","",'True_Odds_Calculator_3-way'!C130)</f>
        <v>2.82</v>
      </c>
      <c r="D129" s="4">
        <f t="shared" si="5"/>
        <v>3.7593612061697312E-2</v>
      </c>
      <c r="E129" s="4">
        <f t="shared" si="6"/>
        <v>2.9663103177716756</v>
      </c>
      <c r="F129" s="4">
        <f t="shared" si="7"/>
        <v>3.1171862921927342</v>
      </c>
      <c r="G129" s="4">
        <f t="shared" si="8"/>
        <v>2.9233036922482118</v>
      </c>
      <c r="I129" s="4">
        <f t="shared" si="9"/>
        <v>1.0375936120616973</v>
      </c>
    </row>
    <row r="130" spans="1:9" x14ac:dyDescent="0.2">
      <c r="A130" s="4">
        <f>IF('True_Odds_Calculator_3-way'!A131="","",'True_Odds_Calculator_3-way'!A131)</f>
        <v>1.6</v>
      </c>
      <c r="B130" s="4">
        <f>IF('True_Odds_Calculator_3-way'!B131="","",'True_Odds_Calculator_3-way'!B131)</f>
        <v>4.07</v>
      </c>
      <c r="C130" s="4">
        <f>IF('True_Odds_Calculator_3-way'!C131="","",'True_Odds_Calculator_3-way'!C131)</f>
        <v>5.78</v>
      </c>
      <c r="D130" s="4">
        <f t="shared" si="5"/>
        <v>4.371062632308309E-2</v>
      </c>
      <c r="E130" s="4">
        <f t="shared" si="6"/>
        <v>1.6381900332750317</v>
      </c>
      <c r="F130" s="4">
        <f t="shared" si="7"/>
        <v>4.3265687718496979</v>
      </c>
      <c r="G130" s="4">
        <f t="shared" si="8"/>
        <v>6.3115306448691957</v>
      </c>
      <c r="I130" s="4">
        <f t="shared" si="9"/>
        <v>1.0437106263230831</v>
      </c>
    </row>
    <row r="131" spans="1:9" x14ac:dyDescent="0.2">
      <c r="A131" s="4">
        <f>IF('True_Odds_Calculator_3-way'!A132="","",'True_Odds_Calculator_3-way'!A132)</f>
        <v>1.94</v>
      </c>
      <c r="B131" s="4">
        <f>IF('True_Odds_Calculator_3-way'!B132="","",'True_Odds_Calculator_3-way'!B132)</f>
        <v>3.44</v>
      </c>
      <c r="C131" s="4">
        <f>IF('True_Odds_Calculator_3-way'!C132="","",'True_Odds_Calculator_3-way'!C132)</f>
        <v>4.26</v>
      </c>
      <c r="D131" s="4">
        <f t="shared" ref="D131:D194" si="10">IF(A131="","",((1/A131)+(1/B131)+(1/C131))-1)</f>
        <v>4.0903375981936607E-2</v>
      </c>
      <c r="E131" s="4">
        <f t="shared" ref="E131:E194" si="11">IF(A131="","",(3*A131)/(3-($D131*A131)))</f>
        <v>1.9927088422857244</v>
      </c>
      <c r="F131" s="4">
        <f t="shared" ref="F131:F194" si="12">IF(B131="","",(3*B131)/(3-($D131*B131)))</f>
        <v>3.6092846077178082</v>
      </c>
      <c r="G131" s="4">
        <f t="shared" ref="G131:G194" si="13">IF(C131="","",(3*C131)/(3-($D131*C131)))</f>
        <v>4.5226905001692659</v>
      </c>
      <c r="I131" s="4">
        <f t="shared" ref="I131:I194" si="14">IF(A131="","",D131+1)</f>
        <v>1.0409033759819366</v>
      </c>
    </row>
    <row r="132" spans="1:9" x14ac:dyDescent="0.2">
      <c r="A132" s="4">
        <f>IF('True_Odds_Calculator_3-way'!A133="","",'True_Odds_Calculator_3-way'!A133)</f>
        <v>4.05</v>
      </c>
      <c r="B132" s="4">
        <f>IF('True_Odds_Calculator_3-way'!B133="","",'True_Odds_Calculator_3-way'!B133)</f>
        <v>3.88</v>
      </c>
      <c r="C132" s="4">
        <f>IF('True_Odds_Calculator_3-way'!C133="","",'True_Odds_Calculator_3-way'!C133)</f>
        <v>1.91</v>
      </c>
      <c r="D132" s="4">
        <f t="shared" si="10"/>
        <v>2.8205748433884015E-2</v>
      </c>
      <c r="E132" s="4">
        <f t="shared" si="11"/>
        <v>4.2103195385357788</v>
      </c>
      <c r="F132" s="4">
        <f t="shared" si="12"/>
        <v>4.0268989988345236</v>
      </c>
      <c r="G132" s="4">
        <f t="shared" si="13"/>
        <v>1.9449263253573137</v>
      </c>
      <c r="I132" s="4">
        <f t="shared" si="14"/>
        <v>1.028205748433884</v>
      </c>
    </row>
    <row r="133" spans="1:9" x14ac:dyDescent="0.2">
      <c r="A133" s="4">
        <f>IF('True_Odds_Calculator_3-way'!A134="","",'True_Odds_Calculator_3-way'!A134)</f>
        <v>2.41</v>
      </c>
      <c r="B133" s="4">
        <f>IF('True_Odds_Calculator_3-way'!B134="","",'True_Odds_Calculator_3-way'!B134)</f>
        <v>3.56</v>
      </c>
      <c r="C133" s="4">
        <f>IF('True_Odds_Calculator_3-way'!C134="","",'True_Odds_Calculator_3-way'!C134)</f>
        <v>3.01</v>
      </c>
      <c r="D133" s="4">
        <f t="shared" si="10"/>
        <v>2.8062549361856481E-2</v>
      </c>
      <c r="E133" s="4">
        <f t="shared" si="11"/>
        <v>2.4655830724977736</v>
      </c>
      <c r="F133" s="4">
        <f t="shared" si="12"/>
        <v>3.6826350311128708</v>
      </c>
      <c r="G133" s="4">
        <f t="shared" si="13"/>
        <v>3.0972051918246417</v>
      </c>
      <c r="I133" s="4">
        <f t="shared" si="14"/>
        <v>1.0280625493618565</v>
      </c>
    </row>
    <row r="134" spans="1:9" x14ac:dyDescent="0.2">
      <c r="A134" s="4">
        <f>IF('True_Odds_Calculator_3-way'!A135="","",'True_Odds_Calculator_3-way'!A135)</f>
        <v>2.54</v>
      </c>
      <c r="B134" s="4">
        <f>IF('True_Odds_Calculator_3-way'!B135="","",'True_Odds_Calculator_3-way'!B135)</f>
        <v>3.51</v>
      </c>
      <c r="C134" s="4">
        <f>IF('True_Odds_Calculator_3-way'!C135="","",'True_Odds_Calculator_3-way'!C135)</f>
        <v>2.87</v>
      </c>
      <c r="D134" s="4">
        <f t="shared" si="10"/>
        <v>2.7033128050988564E-2</v>
      </c>
      <c r="E134" s="4">
        <f t="shared" si="11"/>
        <v>2.5994974228733008</v>
      </c>
      <c r="F134" s="4">
        <f t="shared" si="12"/>
        <v>3.6246429616665603</v>
      </c>
      <c r="G134" s="4">
        <f t="shared" si="13"/>
        <v>2.9461935516853939</v>
      </c>
      <c r="I134" s="4">
        <f t="shared" si="14"/>
        <v>1.0270331280509886</v>
      </c>
    </row>
    <row r="135" spans="1:9" x14ac:dyDescent="0.2">
      <c r="A135" s="4">
        <f>IF('True_Odds_Calculator_3-way'!A136="","",'True_Odds_Calculator_3-way'!A136)</f>
        <v>1.74</v>
      </c>
      <c r="B135" s="4">
        <f>IF('True_Odds_Calculator_3-way'!B136="","",'True_Odds_Calculator_3-way'!B136)</f>
        <v>4.04</v>
      </c>
      <c r="C135" s="4">
        <f>IF('True_Odds_Calculator_3-way'!C136="","",'True_Odds_Calculator_3-way'!C136)</f>
        <v>4.84</v>
      </c>
      <c r="D135" s="4">
        <f t="shared" si="10"/>
        <v>2.8848966401342269E-2</v>
      </c>
      <c r="E135" s="4">
        <f t="shared" si="11"/>
        <v>1.7696098202640034</v>
      </c>
      <c r="F135" s="4">
        <f t="shared" si="12"/>
        <v>4.2032978762657276</v>
      </c>
      <c r="G135" s="4">
        <f t="shared" si="13"/>
        <v>5.0762645778162554</v>
      </c>
      <c r="I135" s="4">
        <f t="shared" si="14"/>
        <v>1.0288489664013423</v>
      </c>
    </row>
    <row r="136" spans="1:9" x14ac:dyDescent="0.2">
      <c r="A136" s="4">
        <f>IF('True_Odds_Calculator_3-way'!A137="","",'True_Odds_Calculator_3-way'!A137)</f>
        <v>1.74</v>
      </c>
      <c r="B136" s="4">
        <f>IF('True_Odds_Calculator_3-way'!B137="","",'True_Odds_Calculator_3-way'!B137)</f>
        <v>4.26</v>
      </c>
      <c r="C136" s="4">
        <f>IF('True_Odds_Calculator_3-way'!C137="","",'True_Odds_Calculator_3-way'!C137)</f>
        <v>4.2300000000000004</v>
      </c>
      <c r="D136" s="4">
        <f t="shared" si="10"/>
        <v>4.5861047101062313E-2</v>
      </c>
      <c r="E136" s="4">
        <f t="shared" si="11"/>
        <v>1.7875477096299053</v>
      </c>
      <c r="F136" s="4">
        <f t="shared" si="12"/>
        <v>4.556747650447238</v>
      </c>
      <c r="G136" s="4">
        <f t="shared" si="13"/>
        <v>4.5224393646463827</v>
      </c>
      <c r="I136" s="4">
        <f t="shared" si="14"/>
        <v>1.0458610471010623</v>
      </c>
    </row>
    <row r="137" spans="1:9" x14ac:dyDescent="0.2">
      <c r="A137" s="4">
        <f>IF('True_Odds_Calculator_3-way'!A138="","",'True_Odds_Calculator_3-way'!A138)</f>
        <v>2.39</v>
      </c>
      <c r="B137" s="4">
        <f>IF('True_Odds_Calculator_3-way'!B138="","",'True_Odds_Calculator_3-way'!B138)</f>
        <v>3.6</v>
      </c>
      <c r="C137" s="4">
        <f>IF('True_Odds_Calculator_3-way'!C138="","",'True_Odds_Calculator_3-way'!C138)</f>
        <v>2.87</v>
      </c>
      <c r="D137" s="4">
        <f t="shared" si="10"/>
        <v>4.4619875367910788E-2</v>
      </c>
      <c r="E137" s="4">
        <f t="shared" si="11"/>
        <v>2.4780890460952598</v>
      </c>
      <c r="F137" s="4">
        <f t="shared" si="12"/>
        <v>3.8036627493828328</v>
      </c>
      <c r="G137" s="4">
        <f t="shared" si="13"/>
        <v>2.9979724955463696</v>
      </c>
      <c r="I137" s="4">
        <f t="shared" si="14"/>
        <v>1.0446198753679108</v>
      </c>
    </row>
    <row r="138" spans="1:9" x14ac:dyDescent="0.2">
      <c r="A138" s="4">
        <f>IF('True_Odds_Calculator_3-way'!A139="","",'True_Odds_Calculator_3-way'!A139)</f>
        <v>2.3199999999999998</v>
      </c>
      <c r="B138" s="4">
        <f>IF('True_Odds_Calculator_3-way'!B139="","",'True_Odds_Calculator_3-way'!B139)</f>
        <v>3.26</v>
      </c>
      <c r="C138" s="4">
        <f>IF('True_Odds_Calculator_3-way'!C139="","",'True_Odds_Calculator_3-way'!C139)</f>
        <v>3.26</v>
      </c>
      <c r="D138" s="4">
        <f t="shared" si="10"/>
        <v>4.4531415273958208E-2</v>
      </c>
      <c r="E138" s="4">
        <f t="shared" si="11"/>
        <v>2.4027448322602507</v>
      </c>
      <c r="F138" s="4">
        <f t="shared" si="12"/>
        <v>3.4257760599106173</v>
      </c>
      <c r="G138" s="4">
        <f t="shared" si="13"/>
        <v>3.4257760599106173</v>
      </c>
      <c r="I138" s="4">
        <f t="shared" si="14"/>
        <v>1.0445314152739582</v>
      </c>
    </row>
    <row r="139" spans="1:9" x14ac:dyDescent="0.2">
      <c r="A139" s="4">
        <f>IF('True_Odds_Calculator_3-way'!A140="","",'True_Odds_Calculator_3-way'!A140)</f>
        <v>1.56</v>
      </c>
      <c r="B139" s="4">
        <f>IF('True_Odds_Calculator_3-way'!B140="","",'True_Odds_Calculator_3-way'!B140)</f>
        <v>4.21</v>
      </c>
      <c r="C139" s="4">
        <f>IF('True_Odds_Calculator_3-way'!C140="","",'True_Odds_Calculator_3-way'!C140)</f>
        <v>5.87</v>
      </c>
      <c r="D139" s="4">
        <f t="shared" si="10"/>
        <v>4.8913083514725564E-2</v>
      </c>
      <c r="E139" s="4">
        <f t="shared" si="11"/>
        <v>1.6007138419129869</v>
      </c>
      <c r="F139" s="4">
        <f t="shared" si="12"/>
        <v>4.5202780342557256</v>
      </c>
      <c r="G139" s="4">
        <f t="shared" si="13"/>
        <v>6.4912560464344606</v>
      </c>
      <c r="I139" s="4">
        <f t="shared" si="14"/>
        <v>1.0489130835147256</v>
      </c>
    </row>
    <row r="140" spans="1:9" x14ac:dyDescent="0.2">
      <c r="A140" s="4">
        <f>IF('True_Odds_Calculator_3-way'!A141="","",'True_Odds_Calculator_3-way'!A141)</f>
        <v>1.43</v>
      </c>
      <c r="B140" s="4">
        <f>IF('True_Odds_Calculator_3-way'!B141="","",'True_Odds_Calculator_3-way'!B141)</f>
        <v>5.14</v>
      </c>
      <c r="C140" s="4">
        <f>IF('True_Odds_Calculator_3-way'!C141="","",'True_Odds_Calculator_3-way'!C141)</f>
        <v>7.53</v>
      </c>
      <c r="D140" s="4">
        <f t="shared" si="10"/>
        <v>2.6655353317575958E-2</v>
      </c>
      <c r="E140" s="4">
        <f t="shared" si="11"/>
        <v>1.4484030006776327</v>
      </c>
      <c r="F140" s="4">
        <f t="shared" si="12"/>
        <v>5.3859748051845413</v>
      </c>
      <c r="G140" s="4">
        <f t="shared" si="13"/>
        <v>8.0699173076696873</v>
      </c>
      <c r="I140" s="4">
        <f t="shared" si="14"/>
        <v>1.026655353317576</v>
      </c>
    </row>
    <row r="141" spans="1: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3.55</v>
      </c>
      <c r="C141" s="4">
        <f>IF('True_Odds_Calculator_3-way'!C142="","",'True_Odds_Calculator_3-way'!C142)</f>
        <v>2.41</v>
      </c>
      <c r="D141" s="4">
        <f t="shared" si="10"/>
        <v>2.3425285802085138E-2</v>
      </c>
      <c r="E141" s="4">
        <f t="shared" si="11"/>
        <v>3.1349047607833405</v>
      </c>
      <c r="F141" s="4">
        <f t="shared" si="12"/>
        <v>3.6512112904702949</v>
      </c>
      <c r="G141" s="4">
        <f t="shared" si="13"/>
        <v>2.4562219533377347</v>
      </c>
      <c r="I141" s="4">
        <f t="shared" si="14"/>
        <v>1.0234252858020851</v>
      </c>
    </row>
    <row r="142" spans="1:9" x14ac:dyDescent="0.2">
      <c r="A142" s="4">
        <f>IF('True_Odds_Calculator_3-way'!A143="","",'True_Odds_Calculator_3-way'!A143)</f>
        <v>3.56</v>
      </c>
      <c r="B142" s="4">
        <f>IF('True_Odds_Calculator_3-way'!B143="","",'True_Odds_Calculator_3-way'!B143)</f>
        <v>3.97</v>
      </c>
      <c r="C142" s="4">
        <f>IF('True_Odds_Calculator_3-way'!C143="","",'True_Odds_Calculator_3-way'!C143)</f>
        <v>2.04</v>
      </c>
      <c r="D142" s="4">
        <f t="shared" si="10"/>
        <v>2.2984123601609951E-2</v>
      </c>
      <c r="E142" s="4">
        <f t="shared" si="11"/>
        <v>3.6598197288214531</v>
      </c>
      <c r="F142" s="4">
        <f t="shared" si="12"/>
        <v>4.0945380649451666</v>
      </c>
      <c r="G142" s="4">
        <f t="shared" si="13"/>
        <v>2.0723898031019439</v>
      </c>
      <c r="I142" s="4">
        <f t="shared" si="14"/>
        <v>1.02298412360161</v>
      </c>
    </row>
    <row r="143" spans="1:9" x14ac:dyDescent="0.2">
      <c r="A143" s="4">
        <f>IF('True_Odds_Calculator_3-way'!A144="","",'True_Odds_Calculator_3-way'!A144)</f>
        <v>1.72</v>
      </c>
      <c r="B143" s="4">
        <f>IF('True_Odds_Calculator_3-way'!B144="","",'True_Odds_Calculator_3-way'!B144)</f>
        <v>4.0199999999999996</v>
      </c>
      <c r="C143" s="4">
        <f>IF('True_Odds_Calculator_3-way'!C144="","",'True_Odds_Calculator_3-way'!C144)</f>
        <v>4.96</v>
      </c>
      <c r="D143" s="4">
        <f t="shared" si="10"/>
        <v>3.1764470968488556E-2</v>
      </c>
      <c r="E143" s="4">
        <f t="shared" si="11"/>
        <v>1.7519050465411659</v>
      </c>
      <c r="F143" s="4">
        <f t="shared" si="12"/>
        <v>4.1987157805935826</v>
      </c>
      <c r="G143" s="4">
        <f t="shared" si="13"/>
        <v>5.2349238499337343</v>
      </c>
      <c r="I143" s="4">
        <f t="shared" si="14"/>
        <v>1.0317644709684886</v>
      </c>
    </row>
    <row r="144" spans="1:9" x14ac:dyDescent="0.2">
      <c r="A144" s="4">
        <f>IF('True_Odds_Calculator_3-way'!A145="","",'True_Odds_Calculator_3-way'!A145)</f>
        <v>1.89</v>
      </c>
      <c r="B144" s="4">
        <f>IF('True_Odds_Calculator_3-way'!B145="","",'True_Odds_Calculator_3-way'!B145)</f>
        <v>3.76</v>
      </c>
      <c r="C144" s="4">
        <f>IF('True_Odds_Calculator_3-way'!C145="","",'True_Odds_Calculator_3-way'!C145)</f>
        <v>4.25</v>
      </c>
      <c r="D144" s="4">
        <f t="shared" si="10"/>
        <v>3.0352093556098581E-2</v>
      </c>
      <c r="E144" s="4">
        <f t="shared" si="11"/>
        <v>1.9268447769510009</v>
      </c>
      <c r="F144" s="4">
        <f t="shared" si="12"/>
        <v>3.9086916758696852</v>
      </c>
      <c r="G144" s="4">
        <f t="shared" si="13"/>
        <v>4.4409557652248504</v>
      </c>
      <c r="I144" s="4">
        <f t="shared" si="14"/>
        <v>1.0303520935560986</v>
      </c>
    </row>
    <row r="145" spans="1:9" x14ac:dyDescent="0.2">
      <c r="A145" s="4">
        <f>IF('True_Odds_Calculator_3-way'!A146="","",'True_Odds_Calculator_3-way'!A146)</f>
        <v>2.65</v>
      </c>
      <c r="B145" s="4">
        <f>IF('True_Odds_Calculator_3-way'!B146="","",'True_Odds_Calculator_3-way'!B146)</f>
        <v>3.57</v>
      </c>
      <c r="C145" s="4">
        <f>IF('True_Odds_Calculator_3-way'!C146="","",'True_Odds_Calculator_3-way'!C146)</f>
        <v>2.7</v>
      </c>
      <c r="D145" s="4">
        <f t="shared" si="10"/>
        <v>2.7840905754335399E-2</v>
      </c>
      <c r="E145" s="4">
        <f t="shared" si="11"/>
        <v>2.7168140651673327</v>
      </c>
      <c r="F145" s="4">
        <f t="shared" si="12"/>
        <v>3.6923293750316208</v>
      </c>
      <c r="G145" s="4">
        <f t="shared" si="13"/>
        <v>2.7693921471900436</v>
      </c>
      <c r="I145" s="4">
        <f t="shared" si="14"/>
        <v>1.0278409057543354</v>
      </c>
    </row>
    <row r="146" spans="1:9" x14ac:dyDescent="0.2">
      <c r="A146" s="4">
        <f>IF('True_Odds_Calculator_3-way'!A147="","",'True_Odds_Calculator_3-way'!A147)</f>
        <v>2.25</v>
      </c>
      <c r="B146" s="4">
        <f>IF('True_Odds_Calculator_3-way'!B147="","",'True_Odds_Calculator_3-way'!B147)</f>
        <v>3.49</v>
      </c>
      <c r="C146" s="4">
        <f>IF('True_Odds_Calculator_3-way'!C147="","",'True_Odds_Calculator_3-way'!C147)</f>
        <v>3.43</v>
      </c>
      <c r="D146" s="4">
        <f t="shared" si="10"/>
        <v>2.252258523821582E-2</v>
      </c>
      <c r="E146" s="4">
        <f t="shared" si="11"/>
        <v>2.288659903315279</v>
      </c>
      <c r="F146" s="4">
        <f t="shared" si="12"/>
        <v>3.5839028203607093</v>
      </c>
      <c r="G146" s="4">
        <f t="shared" si="13"/>
        <v>3.5206598876949133</v>
      </c>
      <c r="I146" s="4">
        <f t="shared" si="14"/>
        <v>1.0225225852382158</v>
      </c>
    </row>
    <row r="147" spans="1:9" x14ac:dyDescent="0.2">
      <c r="A147" s="4">
        <f>IF('True_Odds_Calculator_3-way'!A148="","",'True_Odds_Calculator_3-way'!A148)</f>
        <v>1.78</v>
      </c>
      <c r="B147" s="4">
        <f>IF('True_Odds_Calculator_3-way'!B148="","",'True_Odds_Calculator_3-way'!B148)</f>
        <v>3.89</v>
      </c>
      <c r="C147" s="4">
        <f>IF('True_Odds_Calculator_3-way'!C148="","",'True_Odds_Calculator_3-way'!C148)</f>
        <v>4.92</v>
      </c>
      <c r="D147" s="4">
        <f t="shared" si="10"/>
        <v>2.2119194069673886E-2</v>
      </c>
      <c r="E147" s="4">
        <f t="shared" si="11"/>
        <v>1.8036714840252339</v>
      </c>
      <c r="F147" s="4">
        <f t="shared" si="12"/>
        <v>4.0048644036128938</v>
      </c>
      <c r="G147" s="4">
        <f t="shared" si="13"/>
        <v>5.1051933297181131</v>
      </c>
      <c r="I147" s="4">
        <f t="shared" si="14"/>
        <v>1.0221191940696739</v>
      </c>
    </row>
    <row r="148" spans="1:9" x14ac:dyDescent="0.2">
      <c r="A148" s="4">
        <f>IF('True_Odds_Calculator_3-way'!A149="","",'True_Odds_Calculator_3-way'!A149)</f>
        <v>1.52</v>
      </c>
      <c r="B148" s="4">
        <f>IF('True_Odds_Calculator_3-way'!B149="","",'True_Odds_Calculator_3-way'!B149)</f>
        <v>4.2300000000000004</v>
      </c>
      <c r="C148" s="4">
        <f>IF('True_Odds_Calculator_3-way'!C149="","",'True_Odds_Calculator_3-way'!C149)</f>
        <v>7.19</v>
      </c>
      <c r="D148" s="4">
        <f t="shared" si="10"/>
        <v>3.3383414641912523E-2</v>
      </c>
      <c r="E148" s="4">
        <f t="shared" si="11"/>
        <v>1.5461520225953309</v>
      </c>
      <c r="F148" s="4">
        <f t="shared" si="12"/>
        <v>4.4389438136852126</v>
      </c>
      <c r="G148" s="4">
        <f t="shared" si="13"/>
        <v>7.8152931409633206</v>
      </c>
      <c r="I148" s="4">
        <f t="shared" si="14"/>
        <v>1.0333834146419125</v>
      </c>
    </row>
    <row r="149" spans="1:9" x14ac:dyDescent="0.2">
      <c r="A149" s="4">
        <f>IF('True_Odds_Calculator_3-way'!A150="","",'True_Odds_Calculator_3-way'!A150)</f>
        <v>3.77</v>
      </c>
      <c r="B149" s="4">
        <f>IF('True_Odds_Calculator_3-way'!B150="","",'True_Odds_Calculator_3-way'!B150)</f>
        <v>3.96</v>
      </c>
      <c r="C149" s="4">
        <f>IF('True_Odds_Calculator_3-way'!C150="","",'True_Odds_Calculator_3-way'!C150)</f>
        <v>1.98</v>
      </c>
      <c r="D149" s="4">
        <f t="shared" si="10"/>
        <v>2.2827746965678131E-2</v>
      </c>
      <c r="E149" s="4">
        <f t="shared" si="11"/>
        <v>3.8813435940099841</v>
      </c>
      <c r="F149" s="4">
        <f t="shared" si="12"/>
        <v>4.0830324909747295</v>
      </c>
      <c r="G149" s="4">
        <f t="shared" si="13"/>
        <v>2.0102876225358184</v>
      </c>
      <c r="I149" s="4">
        <f t="shared" si="14"/>
        <v>1.0228277469656781</v>
      </c>
    </row>
    <row r="150" spans="1:9" x14ac:dyDescent="0.2">
      <c r="A150" s="4">
        <f>IF('True_Odds_Calculator_3-way'!A151="","",'True_Odds_Calculator_3-way'!A151)</f>
        <v>2.2599999999999998</v>
      </c>
      <c r="B150" s="4">
        <f>IF('True_Odds_Calculator_3-way'!B151="","",'True_Odds_Calculator_3-way'!B151)</f>
        <v>3.24</v>
      </c>
      <c r="C150" s="4">
        <f>IF('True_Odds_Calculator_3-way'!C151="","",'True_Odds_Calculator_3-way'!C151)</f>
        <v>3.69</v>
      </c>
      <c r="D150" s="4">
        <f t="shared" si="10"/>
        <v>2.2122561441936917E-2</v>
      </c>
      <c r="E150" s="4">
        <f t="shared" si="11"/>
        <v>2.2983027388087729</v>
      </c>
      <c r="F150" s="4">
        <f t="shared" si="12"/>
        <v>3.319306076839843</v>
      </c>
      <c r="G150" s="4">
        <f t="shared" si="13"/>
        <v>3.7932162615651048</v>
      </c>
      <c r="I150" s="4">
        <f t="shared" si="14"/>
        <v>1.0221225614419369</v>
      </c>
    </row>
    <row r="151" spans="1:9" x14ac:dyDescent="0.2">
      <c r="A151" s="4">
        <f>IF('True_Odds_Calculator_3-way'!A152="","",'True_Odds_Calculator_3-way'!A152)</f>
        <v>2.56</v>
      </c>
      <c r="B151" s="4">
        <f>IF('True_Odds_Calculator_3-way'!B152="","",'True_Odds_Calculator_3-way'!B152)</f>
        <v>3.62</v>
      </c>
      <c r="C151" s="4">
        <f>IF('True_Odds_Calculator_3-way'!C152="","",'True_Odds_Calculator_3-way'!C152)</f>
        <v>2.81</v>
      </c>
      <c r="D151" s="4">
        <f t="shared" si="10"/>
        <v>2.27399800436483E-2</v>
      </c>
      <c r="E151" s="4">
        <f t="shared" si="11"/>
        <v>2.6106592766739896</v>
      </c>
      <c r="F151" s="4">
        <f t="shared" si="12"/>
        <v>3.7221337722248875</v>
      </c>
      <c r="G151" s="4">
        <f t="shared" si="13"/>
        <v>2.8711549730255301</v>
      </c>
      <c r="I151" s="4">
        <f t="shared" si="14"/>
        <v>1.0227399800436483</v>
      </c>
    </row>
    <row r="152" spans="1:9" x14ac:dyDescent="0.2">
      <c r="A152" s="4">
        <f>IF('True_Odds_Calculator_3-way'!A153="","",'True_Odds_Calculator_3-way'!A153)</f>
        <v>3.61</v>
      </c>
      <c r="B152" s="4">
        <f>IF('True_Odds_Calculator_3-way'!B153="","",'True_Odds_Calculator_3-way'!B153)</f>
        <v>3.4</v>
      </c>
      <c r="C152" s="4">
        <f>IF('True_Odds_Calculator_3-way'!C153="","",'True_Odds_Calculator_3-way'!C153)</f>
        <v>2.2200000000000002</v>
      </c>
      <c r="D152" s="4">
        <f t="shared" si="10"/>
        <v>2.1576407758581606E-2</v>
      </c>
      <c r="E152" s="4">
        <f t="shared" si="11"/>
        <v>3.7062270358105343</v>
      </c>
      <c r="F152" s="4">
        <f t="shared" si="12"/>
        <v>3.4852251235147955</v>
      </c>
      <c r="G152" s="4">
        <f t="shared" si="13"/>
        <v>2.2560208510882576</v>
      </c>
      <c r="I152" s="4">
        <f t="shared" si="14"/>
        <v>1.0215764077585816</v>
      </c>
    </row>
    <row r="153" spans="1:9" x14ac:dyDescent="0.2">
      <c r="A153" s="4">
        <f>IF('True_Odds_Calculator_3-way'!A154="","",'True_Odds_Calculator_3-way'!A154)</f>
        <v>1.3</v>
      </c>
      <c r="B153" s="4">
        <f>IF('True_Odds_Calculator_3-way'!B154="","",'True_Odds_Calculator_3-way'!B154)</f>
        <v>5.59</v>
      </c>
      <c r="C153" s="4">
        <f>IF('True_Odds_Calculator_3-way'!C154="","",'True_Odds_Calculator_3-way'!C154)</f>
        <v>12.98</v>
      </c>
      <c r="D153" s="4">
        <f t="shared" si="10"/>
        <v>2.516324826139571E-2</v>
      </c>
      <c r="E153" s="4">
        <f t="shared" si="11"/>
        <v>1.3143315690131763</v>
      </c>
      <c r="F153" s="4">
        <f t="shared" si="12"/>
        <v>5.8649950692726778</v>
      </c>
      <c r="G153" s="4">
        <f t="shared" si="13"/>
        <v>14.565824868510862</v>
      </c>
      <c r="I153" s="4">
        <f t="shared" si="14"/>
        <v>1.0251632482613957</v>
      </c>
    </row>
    <row r="154" spans="1:9" x14ac:dyDescent="0.2">
      <c r="A154" s="4">
        <f>IF('True_Odds_Calculator_3-way'!A155="","",'True_Odds_Calculator_3-way'!A155)</f>
        <v>4.3499999999999996</v>
      </c>
      <c r="B154" s="4">
        <f>IF('True_Odds_Calculator_3-way'!B155="","",'True_Odds_Calculator_3-way'!B155)</f>
        <v>3.78</v>
      </c>
      <c r="C154" s="4">
        <f>IF('True_Odds_Calculator_3-way'!C155="","",'True_Odds_Calculator_3-way'!C155)</f>
        <v>1.89</v>
      </c>
      <c r="D154" s="4">
        <f t="shared" si="10"/>
        <v>2.3535851122058027E-2</v>
      </c>
      <c r="E154" s="4">
        <f t="shared" si="11"/>
        <v>4.5036976170912073</v>
      </c>
      <c r="F154" s="4">
        <f t="shared" si="12"/>
        <v>3.8955223880597019</v>
      </c>
      <c r="G154" s="4">
        <f t="shared" si="13"/>
        <v>1.9184459222961148</v>
      </c>
      <c r="I154" s="4">
        <f t="shared" si="14"/>
        <v>1.023535851122058</v>
      </c>
    </row>
    <row r="155" spans="1:9" x14ac:dyDescent="0.2">
      <c r="A155" s="4">
        <f>IF('True_Odds_Calculator_3-way'!A156="","",'True_Odds_Calculator_3-way'!A156)</f>
        <v>2.21</v>
      </c>
      <c r="B155" s="4">
        <f>IF('True_Odds_Calculator_3-way'!B156="","",'True_Odds_Calculator_3-way'!B156)</f>
        <v>3.42</v>
      </c>
      <c r="C155" s="4">
        <f>IF('True_Odds_Calculator_3-way'!C156="","",'True_Odds_Calculator_3-way'!C156)</f>
        <v>3.61</v>
      </c>
      <c r="D155" s="4">
        <f t="shared" si="10"/>
        <v>2.1894658850826421E-2</v>
      </c>
      <c r="E155" s="4">
        <f t="shared" si="11"/>
        <v>2.2462295837552233</v>
      </c>
      <c r="F155" s="4">
        <f t="shared" si="12"/>
        <v>3.5075480884309322</v>
      </c>
      <c r="G155" s="4">
        <f t="shared" si="13"/>
        <v>3.7076847872298315</v>
      </c>
      <c r="I155" s="4">
        <f t="shared" si="14"/>
        <v>1.0218946588508264</v>
      </c>
    </row>
    <row r="156" spans="1:9" x14ac:dyDescent="0.2">
      <c r="A156" s="4">
        <f>IF('True_Odds_Calculator_3-way'!A157="","",'True_Odds_Calculator_3-way'!A157)</f>
        <v>5.46</v>
      </c>
      <c r="B156" s="4">
        <f>IF('True_Odds_Calculator_3-way'!B157="","",'True_Odds_Calculator_3-way'!B157)</f>
        <v>3.4</v>
      </c>
      <c r="C156" s="4">
        <f>IF('True_Odds_Calculator_3-way'!C157="","",'True_Odds_Calculator_3-way'!C157)</f>
        <v>1.71</v>
      </c>
      <c r="D156" s="4">
        <f t="shared" si="10"/>
        <v>6.2063151846433406E-2</v>
      </c>
      <c r="E156" s="4">
        <f t="shared" si="11"/>
        <v>6.1552678931529767</v>
      </c>
      <c r="F156" s="4">
        <f t="shared" si="12"/>
        <v>3.6572441093655663</v>
      </c>
      <c r="G156" s="4">
        <f t="shared" si="13"/>
        <v>1.7727114335622158</v>
      </c>
      <c r="I156" s="4">
        <f t="shared" si="14"/>
        <v>1.0620631518464334</v>
      </c>
    </row>
    <row r="157" spans="1:9" x14ac:dyDescent="0.2">
      <c r="A157" s="4">
        <f>IF('True_Odds_Calculator_3-way'!A158="","",'True_Odds_Calculator_3-way'!A158)</f>
        <v>2.21</v>
      </c>
      <c r="B157" s="4">
        <f>IF('True_Odds_Calculator_3-way'!B158="","",'True_Odds_Calculator_3-way'!B158)</f>
        <v>2.85</v>
      </c>
      <c r="C157" s="4">
        <f>IF('True_Odds_Calculator_3-way'!C158="","",'True_Odds_Calculator_3-way'!C158)</f>
        <v>3.97</v>
      </c>
      <c r="D157" s="4">
        <f t="shared" si="10"/>
        <v>5.5255049531004463E-2</v>
      </c>
      <c r="E157" s="4">
        <f t="shared" si="11"/>
        <v>2.3037740951103967</v>
      </c>
      <c r="F157" s="4">
        <f t="shared" si="12"/>
        <v>3.0078911138559814</v>
      </c>
      <c r="G157" s="4">
        <f t="shared" si="13"/>
        <v>4.283190527265714</v>
      </c>
      <c r="I157" s="4">
        <f t="shared" si="14"/>
        <v>1.0552550495310045</v>
      </c>
    </row>
    <row r="158" spans="1:9" x14ac:dyDescent="0.2">
      <c r="A158" s="4">
        <f>IF('True_Odds_Calculator_3-way'!A159="","",'True_Odds_Calculator_3-way'!A159)</f>
        <v>2.02</v>
      </c>
      <c r="B158" s="4">
        <f>IF('True_Odds_Calculator_3-way'!B159="","",'True_Odds_Calculator_3-way'!B159)</f>
        <v>3.31</v>
      </c>
      <c r="C158" s="4">
        <f>IF('True_Odds_Calculator_3-way'!C159="","",'True_Odds_Calculator_3-way'!C159)</f>
        <v>3.85</v>
      </c>
      <c r="D158" s="4">
        <f t="shared" si="10"/>
        <v>5.690456831613222E-2</v>
      </c>
      <c r="E158" s="4">
        <f t="shared" si="11"/>
        <v>2.1004815089729085</v>
      </c>
      <c r="F158" s="4">
        <f t="shared" si="12"/>
        <v>3.5317392117595343</v>
      </c>
      <c r="G158" s="4">
        <f t="shared" si="13"/>
        <v>4.1533056502258541</v>
      </c>
      <c r="I158" s="4">
        <f t="shared" si="14"/>
        <v>1.0569045683161322</v>
      </c>
    </row>
    <row r="159" spans="1:9" x14ac:dyDescent="0.2">
      <c r="A159" s="4">
        <f>IF('True_Odds_Calculator_3-way'!A160="","",'True_Odds_Calculator_3-way'!A160)</f>
        <v>2.81</v>
      </c>
      <c r="B159" s="4">
        <f>IF('True_Odds_Calculator_3-way'!B160="","",'True_Odds_Calculator_3-way'!B160)</f>
        <v>3.31</v>
      </c>
      <c r="C159" s="4">
        <f>IF('True_Odds_Calculator_3-way'!C160="","",'True_Odds_Calculator_3-way'!C160)</f>
        <v>2.74</v>
      </c>
      <c r="D159" s="4">
        <f t="shared" si="10"/>
        <v>2.2950193396009233E-2</v>
      </c>
      <c r="E159" s="4">
        <f t="shared" si="11"/>
        <v>2.87173272268058</v>
      </c>
      <c r="F159" s="4">
        <f t="shared" si="12"/>
        <v>3.3959923447965061</v>
      </c>
      <c r="G159" s="4">
        <f t="shared" si="13"/>
        <v>2.7986632752545595</v>
      </c>
      <c r="I159" s="4">
        <f t="shared" si="14"/>
        <v>1.0229501933960092</v>
      </c>
    </row>
    <row r="160" spans="1:9" x14ac:dyDescent="0.2">
      <c r="A160" s="4">
        <f>IF('True_Odds_Calculator_3-way'!A161="","",'True_Odds_Calculator_3-way'!A161)</f>
        <v>2.7</v>
      </c>
      <c r="B160" s="4">
        <f>IF('True_Odds_Calculator_3-way'!B161="","",'True_Odds_Calculator_3-way'!B161)</f>
        <v>3.54</v>
      </c>
      <c r="C160" s="4">
        <f>IF('True_Odds_Calculator_3-way'!C161="","",'True_Odds_Calculator_3-way'!C161)</f>
        <v>2.72</v>
      </c>
      <c r="D160" s="4">
        <f t="shared" si="10"/>
        <v>2.0503304900114427E-2</v>
      </c>
      <c r="E160" s="4">
        <f t="shared" si="11"/>
        <v>2.7507596983214695</v>
      </c>
      <c r="F160" s="4">
        <f t="shared" si="12"/>
        <v>3.6277699014277904</v>
      </c>
      <c r="G160" s="4">
        <f t="shared" si="13"/>
        <v>2.7715216538454976</v>
      </c>
      <c r="I160" s="4">
        <f t="shared" si="14"/>
        <v>1.0205033049001144</v>
      </c>
    </row>
    <row r="161" spans="1:9" x14ac:dyDescent="0.2">
      <c r="A161" s="4">
        <f>IF('True_Odds_Calculator_3-way'!A162="","",'True_Odds_Calculator_3-way'!A162)</f>
        <v>1.2</v>
      </c>
      <c r="B161" s="4">
        <f>IF('True_Odds_Calculator_3-way'!B162="","",'True_Odds_Calculator_3-way'!B162)</f>
        <v>7.31</v>
      </c>
      <c r="C161" s="4">
        <f>IF('True_Odds_Calculator_3-way'!C162="","",'True_Odds_Calculator_3-way'!C162)</f>
        <v>16.39</v>
      </c>
      <c r="D161" s="4">
        <f t="shared" si="10"/>
        <v>3.1145051632753606E-2</v>
      </c>
      <c r="E161" s="4">
        <f t="shared" si="11"/>
        <v>1.2151382170038061</v>
      </c>
      <c r="F161" s="4">
        <f t="shared" si="12"/>
        <v>7.910314641517159</v>
      </c>
      <c r="G161" s="4">
        <f t="shared" si="13"/>
        <v>19.750695341827949</v>
      </c>
      <c r="I161" s="4">
        <f t="shared" si="14"/>
        <v>1.0311450516327536</v>
      </c>
    </row>
    <row r="162" spans="1:9" x14ac:dyDescent="0.2">
      <c r="A162" s="4">
        <f>IF('True_Odds_Calculator_3-way'!A163="","",'True_Odds_Calculator_3-way'!A163)</f>
        <v>2.68</v>
      </c>
      <c r="B162" s="4">
        <f>IF('True_Odds_Calculator_3-way'!B163="","",'True_Odds_Calculator_3-way'!B163)</f>
        <v>3.47</v>
      </c>
      <c r="C162" s="4">
        <f>IF('True_Odds_Calculator_3-way'!C163="","",'True_Odds_Calculator_3-way'!C163)</f>
        <v>2.77</v>
      </c>
      <c r="D162" s="4">
        <f t="shared" si="10"/>
        <v>2.2329596723464462E-2</v>
      </c>
      <c r="E162" s="4">
        <f t="shared" si="11"/>
        <v>2.7345481458709213</v>
      </c>
      <c r="F162" s="4">
        <f t="shared" si="12"/>
        <v>3.5619989535201433</v>
      </c>
      <c r="G162" s="4">
        <f t="shared" si="13"/>
        <v>2.8283132027443534</v>
      </c>
      <c r="I162" s="4">
        <f t="shared" si="14"/>
        <v>1.0223295967234645</v>
      </c>
    </row>
    <row r="163" spans="1:9" x14ac:dyDescent="0.2">
      <c r="A163" s="4">
        <f>IF('True_Odds_Calculator_3-way'!A164="","",'True_Odds_Calculator_3-way'!A164)</f>
        <v>4.53</v>
      </c>
      <c r="B163" s="4">
        <f>IF('True_Odds_Calculator_3-way'!B164="","",'True_Odds_Calculator_3-way'!B164)</f>
        <v>3.71</v>
      </c>
      <c r="C163" s="4">
        <f>IF('True_Odds_Calculator_3-way'!C164="","",'True_Odds_Calculator_3-way'!C164)</f>
        <v>1.88</v>
      </c>
      <c r="D163" s="4">
        <f t="shared" si="10"/>
        <v>2.220722446914225E-2</v>
      </c>
      <c r="E163" s="4">
        <f t="shared" si="11"/>
        <v>4.6871745990554006</v>
      </c>
      <c r="F163" s="4">
        <f t="shared" si="12"/>
        <v>3.8147646302588294</v>
      </c>
      <c r="G163" s="4">
        <f t="shared" si="13"/>
        <v>1.9065323089912223</v>
      </c>
      <c r="I163" s="4">
        <f t="shared" si="14"/>
        <v>1.0222072244691423</v>
      </c>
    </row>
    <row r="164" spans="1:9" x14ac:dyDescent="0.2">
      <c r="A164" s="4">
        <f>IF('True_Odds_Calculator_3-way'!A165="","",'True_Odds_Calculator_3-way'!A165)</f>
        <v>1.75</v>
      </c>
      <c r="B164" s="4">
        <f>IF('True_Odds_Calculator_3-way'!B165="","",'True_Odds_Calculator_3-way'!B165)</f>
        <v>3.48</v>
      </c>
      <c r="C164" s="4">
        <f>IF('True_Odds_Calculator_3-way'!C165="","",'True_Odds_Calculator_3-way'!C165)</f>
        <v>5.8</v>
      </c>
      <c r="D164" s="4">
        <f t="shared" si="10"/>
        <v>3.1198686371100237E-2</v>
      </c>
      <c r="E164" s="4">
        <f t="shared" si="11"/>
        <v>1.7824390243902439</v>
      </c>
      <c r="F164" s="4">
        <f t="shared" si="12"/>
        <v>3.6106719367588935</v>
      </c>
      <c r="G164" s="4">
        <f t="shared" si="13"/>
        <v>6.1722972972972974</v>
      </c>
      <c r="I164" s="4">
        <f t="shared" si="14"/>
        <v>1.0311986863711002</v>
      </c>
    </row>
    <row r="165" spans="1:9" x14ac:dyDescent="0.2">
      <c r="A165" s="4">
        <f>IF('True_Odds_Calculator_3-way'!A166="","",'True_Odds_Calculator_3-way'!A166)</f>
        <v>1.99</v>
      </c>
      <c r="B165" s="4">
        <f>IF('True_Odds_Calculator_3-way'!B166="","",'True_Odds_Calculator_3-way'!B166)</f>
        <v>3.25</v>
      </c>
      <c r="C165" s="4">
        <f>IF('True_Odds_Calculator_3-way'!C166="","",'True_Odds_Calculator_3-way'!C166)</f>
        <v>4.58</v>
      </c>
      <c r="D165" s="4">
        <f t="shared" si="10"/>
        <v>2.8545481860089872E-2</v>
      </c>
      <c r="E165" s="4">
        <f t="shared" si="11"/>
        <v>2.0284082543834718</v>
      </c>
      <c r="F165" s="4">
        <f t="shared" si="12"/>
        <v>3.3537110734968607</v>
      </c>
      <c r="G165" s="4">
        <f t="shared" si="13"/>
        <v>4.7886883350981719</v>
      </c>
      <c r="I165" s="4">
        <f t="shared" si="14"/>
        <v>1.0285454818600899</v>
      </c>
    </row>
    <row r="166" spans="1:9" x14ac:dyDescent="0.2">
      <c r="A166" s="4">
        <f>IF('True_Odds_Calculator_3-way'!A167="","",'True_Odds_Calculator_3-way'!A167)</f>
        <v>2.34</v>
      </c>
      <c r="B166" s="4">
        <f>IF('True_Odds_Calculator_3-way'!B167="","",'True_Odds_Calculator_3-way'!B167)</f>
        <v>3.41</v>
      </c>
      <c r="C166" s="4">
        <f>IF('True_Odds_Calculator_3-way'!C167="","",'True_Odds_Calculator_3-way'!C167)</f>
        <v>3.25</v>
      </c>
      <c r="D166" s="4">
        <f t="shared" si="10"/>
        <v>2.8297867007544442E-2</v>
      </c>
      <c r="E166" s="4">
        <f t="shared" si="11"/>
        <v>2.3928150176925693</v>
      </c>
      <c r="F166" s="4">
        <f t="shared" si="12"/>
        <v>3.5233287215566222</v>
      </c>
      <c r="G166" s="4">
        <f t="shared" si="13"/>
        <v>3.3527829911201996</v>
      </c>
      <c r="I166" s="4">
        <f t="shared" si="14"/>
        <v>1.0282978670075444</v>
      </c>
    </row>
    <row r="167" spans="1:9" x14ac:dyDescent="0.2">
      <c r="A167" s="4">
        <f>IF('True_Odds_Calculator_3-way'!A168="","",'True_Odds_Calculator_3-way'!A168)</f>
        <v>5.35</v>
      </c>
      <c r="B167" s="4">
        <f>IF('True_Odds_Calculator_3-way'!B168="","",'True_Odds_Calculator_3-way'!B168)</f>
        <v>3.4</v>
      </c>
      <c r="C167" s="4">
        <f>IF('True_Odds_Calculator_3-way'!C168="","",'True_Odds_Calculator_3-way'!C168)</f>
        <v>1.82</v>
      </c>
      <c r="D167" s="4">
        <f t="shared" si="10"/>
        <v>3.048408435984018E-2</v>
      </c>
      <c r="E167" s="4">
        <f t="shared" si="11"/>
        <v>5.6575637432497077</v>
      </c>
      <c r="F167" s="4">
        <f t="shared" si="12"/>
        <v>3.5216688296491707</v>
      </c>
      <c r="G167" s="4">
        <f t="shared" si="13"/>
        <v>1.8542926916700271</v>
      </c>
      <c r="I167" s="4">
        <f t="shared" si="14"/>
        <v>1.0304840843598402</v>
      </c>
    </row>
    <row r="168" spans="1:9" x14ac:dyDescent="0.2">
      <c r="A168" s="4">
        <f>IF('True_Odds_Calculator_3-way'!A169="","",'True_Odds_Calculator_3-way'!A169)</f>
        <v>3.36</v>
      </c>
      <c r="B168" s="4">
        <f>IF('True_Odds_Calculator_3-way'!B169="","",'True_Odds_Calculator_3-way'!B169)</f>
        <v>3.2</v>
      </c>
      <c r="C168" s="4">
        <f>IF('True_Odds_Calculator_3-way'!C169="","",'True_Odds_Calculator_3-way'!C169)</f>
        <v>2.4</v>
      </c>
      <c r="D168" s="4">
        <f t="shared" si="10"/>
        <v>2.6785714285714413E-2</v>
      </c>
      <c r="E168" s="4">
        <f t="shared" si="11"/>
        <v>3.4639175257731964</v>
      </c>
      <c r="F168" s="4">
        <f t="shared" si="12"/>
        <v>3.2941176470588247</v>
      </c>
      <c r="G168" s="4">
        <f t="shared" si="13"/>
        <v>2.4525547445255476</v>
      </c>
      <c r="I168" s="4">
        <f t="shared" si="14"/>
        <v>1.0267857142857144</v>
      </c>
    </row>
    <row r="169" spans="1:9" x14ac:dyDescent="0.2">
      <c r="A169" s="4">
        <f>IF('True_Odds_Calculator_3-way'!A170="","",'True_Odds_Calculator_3-way'!A170)</f>
        <v>1.73</v>
      </c>
      <c r="B169" s="4">
        <f>IF('True_Odds_Calculator_3-way'!B170="","",'True_Odds_Calculator_3-way'!B170)</f>
        <v>3.62</v>
      </c>
      <c r="C169" s="4">
        <f>IF('True_Odds_Calculator_3-way'!C170="","",'True_Odds_Calculator_3-way'!C170)</f>
        <v>5.68</v>
      </c>
      <c r="D169" s="4">
        <f t="shared" si="10"/>
        <v>3.0334114031745907E-2</v>
      </c>
      <c r="E169" s="4">
        <f t="shared" si="11"/>
        <v>1.7608011171477935</v>
      </c>
      <c r="F169" s="4">
        <f t="shared" si="12"/>
        <v>3.7575377723117698</v>
      </c>
      <c r="G169" s="4">
        <f t="shared" si="13"/>
        <v>6.026094192436199</v>
      </c>
      <c r="I169" s="4">
        <f t="shared" si="14"/>
        <v>1.0303341140317459</v>
      </c>
    </row>
    <row r="170" spans="1:9" x14ac:dyDescent="0.2">
      <c r="A170" s="4">
        <f>IF('True_Odds_Calculator_3-way'!A171="","",'True_Odds_Calculator_3-way'!A171)</f>
        <v>1.46</v>
      </c>
      <c r="B170" s="4">
        <f>IF('True_Odds_Calculator_3-way'!B171="","",'True_Odds_Calculator_3-way'!B171)</f>
        <v>5</v>
      </c>
      <c r="C170" s="4">
        <f>IF('True_Odds_Calculator_3-way'!C171="","",'True_Odds_Calculator_3-way'!C171)</f>
        <v>6.88</v>
      </c>
      <c r="D170" s="4">
        <f t="shared" si="10"/>
        <v>3.0280344058617459E-2</v>
      </c>
      <c r="E170" s="4">
        <f t="shared" si="11"/>
        <v>1.4818369932100173</v>
      </c>
      <c r="F170" s="4">
        <f t="shared" si="12"/>
        <v>5.2657477563116846</v>
      </c>
      <c r="G170" s="4">
        <f t="shared" si="13"/>
        <v>7.3934207427180674</v>
      </c>
      <c r="I170" s="4">
        <f t="shared" si="14"/>
        <v>1.0302803440586175</v>
      </c>
    </row>
    <row r="171" spans="1:9" x14ac:dyDescent="0.2">
      <c r="A171" s="4">
        <f>IF('True_Odds_Calculator_3-way'!A172="","",'True_Odds_Calculator_3-way'!A172)</f>
        <v>1.1100000000000001</v>
      </c>
      <c r="B171" s="4">
        <f>IF('True_Odds_Calculator_3-way'!B172="","",'True_Odds_Calculator_3-way'!B172)</f>
        <v>10.51</v>
      </c>
      <c r="C171" s="4">
        <f>IF('True_Odds_Calculator_3-way'!C172="","",'True_Odds_Calculator_3-way'!C172)</f>
        <v>27.08</v>
      </c>
      <c r="D171" s="4">
        <f t="shared" si="10"/>
        <v>3.2976001353870243E-2</v>
      </c>
      <c r="E171" s="4">
        <f t="shared" si="11"/>
        <v>1.1237105275548629</v>
      </c>
      <c r="F171" s="4">
        <f t="shared" si="12"/>
        <v>11.882767730582524</v>
      </c>
      <c r="G171" s="4">
        <f t="shared" si="13"/>
        <v>38.557009458032432</v>
      </c>
      <c r="I171" s="4">
        <f t="shared" si="14"/>
        <v>1.0329760013538702</v>
      </c>
    </row>
    <row r="172" spans="1:9" x14ac:dyDescent="0.2">
      <c r="A172" s="4">
        <f>IF('True_Odds_Calculator_3-way'!A173="","",'True_Odds_Calculator_3-way'!A173)</f>
        <v>1.64</v>
      </c>
      <c r="B172" s="4">
        <f>IF('True_Odds_Calculator_3-way'!B173="","",'True_Odds_Calculator_3-way'!B173)</f>
        <v>4.1500000000000004</v>
      </c>
      <c r="C172" s="4">
        <f>IF('True_Odds_Calculator_3-way'!C173="","",'True_Odds_Calculator_3-way'!C173)</f>
        <v>5.51</v>
      </c>
      <c r="D172" s="4">
        <f t="shared" si="10"/>
        <v>3.220815624945006E-2</v>
      </c>
      <c r="E172" s="4">
        <f t="shared" si="11"/>
        <v>1.6693932157183839</v>
      </c>
      <c r="F172" s="4">
        <f t="shared" si="12"/>
        <v>4.3435240466137692</v>
      </c>
      <c r="G172" s="4">
        <f t="shared" si="13"/>
        <v>5.8564415913245913</v>
      </c>
      <c r="I172" s="4">
        <f t="shared" si="14"/>
        <v>1.0322081562494501</v>
      </c>
    </row>
    <row r="173" spans="1:9" x14ac:dyDescent="0.2">
      <c r="A173" s="4">
        <f>IF('True_Odds_Calculator_3-way'!A174="","",'True_Odds_Calculator_3-way'!A174)</f>
        <v>5.9</v>
      </c>
      <c r="B173" s="4">
        <f>IF('True_Odds_Calculator_3-way'!B174="","",'True_Odds_Calculator_3-way'!B174)</f>
        <v>4.01</v>
      </c>
      <c r="C173" s="4">
        <f>IF('True_Odds_Calculator_3-way'!C174="","",'True_Odds_Calculator_3-way'!C174)</f>
        <v>1.63</v>
      </c>
      <c r="D173" s="4">
        <f t="shared" si="10"/>
        <v>3.2365016542557523E-2</v>
      </c>
      <c r="E173" s="4">
        <f t="shared" si="11"/>
        <v>6.3010707067296208</v>
      </c>
      <c r="F173" s="4">
        <f t="shared" si="12"/>
        <v>4.1913217719751596</v>
      </c>
      <c r="G173" s="4">
        <f t="shared" si="13"/>
        <v>1.6591766079100376</v>
      </c>
      <c r="I173" s="4">
        <f t="shared" si="14"/>
        <v>1.0323650165425575</v>
      </c>
    </row>
    <row r="174" spans="1:9" x14ac:dyDescent="0.2">
      <c r="A174" s="4">
        <f>IF('True_Odds_Calculator_3-way'!A175="","",'True_Odds_Calculator_3-way'!A175)</f>
        <v>1.81</v>
      </c>
      <c r="B174" s="4">
        <f>IF('True_Odds_Calculator_3-way'!B175="","",'True_Odds_Calculator_3-way'!B175)</f>
        <v>3.68</v>
      </c>
      <c r="C174" s="4">
        <f>IF('True_Odds_Calculator_3-way'!C175="","",'True_Odds_Calculator_3-way'!C175)</f>
        <v>4.71</v>
      </c>
      <c r="D174" s="4">
        <f t="shared" si="10"/>
        <v>3.6539543333165003E-2</v>
      </c>
      <c r="E174" s="4">
        <f t="shared" si="11"/>
        <v>1.8508018985579897</v>
      </c>
      <c r="F174" s="4">
        <f t="shared" si="12"/>
        <v>3.8526844032052439</v>
      </c>
      <c r="G174" s="4">
        <f t="shared" si="13"/>
        <v>4.9966428237570595</v>
      </c>
      <c r="I174" s="4">
        <f t="shared" si="14"/>
        <v>1.036539543333165</v>
      </c>
    </row>
    <row r="175" spans="1:9" x14ac:dyDescent="0.2">
      <c r="A175" s="4">
        <f>IF('True_Odds_Calculator_3-way'!A176="","",'True_Odds_Calculator_3-way'!A176)</f>
        <v>2.3199999999999998</v>
      </c>
      <c r="B175" s="4">
        <f>IF('True_Odds_Calculator_3-way'!B176="","",'True_Odds_Calculator_3-way'!B176)</f>
        <v>3.28</v>
      </c>
      <c r="C175" s="4">
        <f>IF('True_Odds_Calculator_3-way'!C176="","",'True_Odds_Calculator_3-way'!C176)</f>
        <v>3.43</v>
      </c>
      <c r="D175" s="4">
        <f t="shared" si="10"/>
        <v>2.7457721043481653E-2</v>
      </c>
      <c r="E175" s="4">
        <f t="shared" si="11"/>
        <v>2.3703315512787104</v>
      </c>
      <c r="F175" s="4">
        <f t="shared" si="12"/>
        <v>3.381514560638117</v>
      </c>
      <c r="G175" s="4">
        <f t="shared" si="13"/>
        <v>3.5411690815103825</v>
      </c>
      <c r="I175" s="4">
        <f t="shared" si="14"/>
        <v>1.0274577210434817</v>
      </c>
    </row>
    <row r="176" spans="1:9" x14ac:dyDescent="0.2">
      <c r="A176" s="4">
        <f>IF('True_Odds_Calculator_3-way'!A177="","",'True_Odds_Calculator_3-way'!A177)</f>
        <v>1.34</v>
      </c>
      <c r="B176" s="4">
        <f>IF('True_Odds_Calculator_3-way'!B177="","",'True_Odds_Calculator_3-way'!B177)</f>
        <v>5.37</v>
      </c>
      <c r="C176" s="4">
        <f>IF('True_Odds_Calculator_3-way'!C177="","",'True_Odds_Calculator_3-way'!C177)</f>
        <v>10.1</v>
      </c>
      <c r="D176" s="4">
        <f t="shared" si="10"/>
        <v>3.1498296998881958E-2</v>
      </c>
      <c r="E176" s="4">
        <f t="shared" si="11"/>
        <v>1.3591218100185649</v>
      </c>
      <c r="F176" s="4">
        <f t="shared" si="12"/>
        <v>5.6908619003893737</v>
      </c>
      <c r="G176" s="4">
        <f t="shared" si="13"/>
        <v>11.298098577171526</v>
      </c>
      <c r="I176" s="4">
        <f t="shared" si="14"/>
        <v>1.031498296998882</v>
      </c>
    </row>
    <row r="177" spans="1:9" x14ac:dyDescent="0.2">
      <c r="A177" s="4">
        <f>IF('True_Odds_Calculator_3-way'!A178="","",'True_Odds_Calculator_3-way'!A178)</f>
        <v>4.45</v>
      </c>
      <c r="B177" s="4">
        <f>IF('True_Odds_Calculator_3-way'!B178="","",'True_Odds_Calculator_3-way'!B178)</f>
        <v>3.37</v>
      </c>
      <c r="C177" s="4">
        <f>IF('True_Odds_Calculator_3-way'!C178="","",'True_Odds_Calculator_3-way'!C178)</f>
        <v>1.94</v>
      </c>
      <c r="D177" s="4">
        <f t="shared" si="10"/>
        <v>3.6918923693879169E-2</v>
      </c>
      <c r="E177" s="4">
        <f t="shared" si="11"/>
        <v>4.7078143684959164</v>
      </c>
      <c r="F177" s="4">
        <f t="shared" si="12"/>
        <v>3.5158085165263442</v>
      </c>
      <c r="G177" s="4">
        <f t="shared" si="13"/>
        <v>1.9874488249113469</v>
      </c>
      <c r="I177" s="4">
        <f t="shared" si="14"/>
        <v>1.0369189236938792</v>
      </c>
    </row>
    <row r="178" spans="1:9" x14ac:dyDescent="0.2">
      <c r="A178" s="4">
        <f>IF('True_Odds_Calculator_3-way'!A179="","",'True_Odds_Calculator_3-way'!A179)</f>
        <v>8.4499999999999993</v>
      </c>
      <c r="B178" s="4">
        <f>IF('True_Odds_Calculator_3-way'!B179="","",'True_Odds_Calculator_3-way'!B179)</f>
        <v>4.72</v>
      </c>
      <c r="C178" s="4">
        <f>IF('True_Odds_Calculator_3-way'!C179="","",'True_Odds_Calculator_3-way'!C179)</f>
        <v>1.43</v>
      </c>
      <c r="D178" s="4">
        <f t="shared" si="10"/>
        <v>2.9508301346632626E-2</v>
      </c>
      <c r="E178" s="4">
        <f t="shared" si="11"/>
        <v>9.2159872281429021</v>
      </c>
      <c r="F178" s="4">
        <f t="shared" si="12"/>
        <v>4.9498014320957946</v>
      </c>
      <c r="G178" s="4">
        <f t="shared" si="13"/>
        <v>1.4504007916654729</v>
      </c>
      <c r="I178" s="4">
        <f t="shared" si="14"/>
        <v>1.0295083013466326</v>
      </c>
    </row>
    <row r="179" spans="1:9" x14ac:dyDescent="0.2">
      <c r="A179" s="4">
        <f>IF('True_Odds_Calculator_3-way'!A180="","",'True_Odds_Calculator_3-way'!A180)</f>
        <v>12.34</v>
      </c>
      <c r="B179" s="4">
        <f>IF('True_Odds_Calculator_3-way'!B180="","",'True_Odds_Calculator_3-way'!B180)</f>
        <v>5.9</v>
      </c>
      <c r="C179" s="4">
        <f>IF('True_Odds_Calculator_3-way'!C180="","",'True_Odds_Calculator_3-way'!C180)</f>
        <v>1.28</v>
      </c>
      <c r="D179" s="4">
        <f t="shared" si="10"/>
        <v>3.177880257121668E-2</v>
      </c>
      <c r="E179" s="4">
        <f t="shared" si="11"/>
        <v>14.195604047428517</v>
      </c>
      <c r="F179" s="4">
        <f t="shared" si="12"/>
        <v>6.2933220001404653</v>
      </c>
      <c r="G179" s="4">
        <f t="shared" si="13"/>
        <v>1.297594019915298</v>
      </c>
      <c r="I179" s="4">
        <f t="shared" si="14"/>
        <v>1.0317788025712167</v>
      </c>
    </row>
    <row r="180" spans="1:9" x14ac:dyDescent="0.2">
      <c r="A180" s="4">
        <f>IF('True_Odds_Calculator_3-way'!A181="","",'True_Odds_Calculator_3-way'!A181)</f>
        <v>2.15</v>
      </c>
      <c r="B180" s="4">
        <f>IF('True_Odds_Calculator_3-way'!B181="","",'True_Odds_Calculator_3-way'!B181)</f>
        <v>3.48</v>
      </c>
      <c r="C180" s="4">
        <f>IF('True_Odds_Calculator_3-way'!C181="","",'True_Odds_Calculator_3-way'!C181)</f>
        <v>3.7</v>
      </c>
      <c r="D180" s="4">
        <f t="shared" si="10"/>
        <v>2.2742871179117996E-2</v>
      </c>
      <c r="E180" s="4">
        <f t="shared" si="11"/>
        <v>2.1856236052044293</v>
      </c>
      <c r="F180" s="4">
        <f t="shared" si="12"/>
        <v>3.5742961171316172</v>
      </c>
      <c r="G180" s="4">
        <f t="shared" si="13"/>
        <v>3.8067783869015965</v>
      </c>
      <c r="I180" s="4">
        <f t="shared" si="14"/>
        <v>1.022742871179118</v>
      </c>
    </row>
    <row r="181" spans="1:9" x14ac:dyDescent="0.2">
      <c r="A181" s="4">
        <f>IF('True_Odds_Calculator_3-way'!A182="","",'True_Odds_Calculator_3-way'!A182)</f>
        <v>4.9400000000000004</v>
      </c>
      <c r="B181" s="4">
        <f>IF('True_Odds_Calculator_3-way'!B182="","",'True_Odds_Calculator_3-way'!B182)</f>
        <v>3.58</v>
      </c>
      <c r="C181" s="4">
        <f>IF('True_Odds_Calculator_3-way'!C182="","",'True_Odds_Calculator_3-way'!C182)</f>
        <v>1.85</v>
      </c>
      <c r="D181" s="4">
        <f t="shared" si="10"/>
        <v>2.2299299276658857E-2</v>
      </c>
      <c r="E181" s="4">
        <f t="shared" si="11"/>
        <v>5.128309008318956</v>
      </c>
      <c r="F181" s="4">
        <f t="shared" si="12"/>
        <v>3.6778699477131922</v>
      </c>
      <c r="G181" s="4">
        <f t="shared" si="13"/>
        <v>1.8757944900070751</v>
      </c>
      <c r="I181" s="4">
        <f t="shared" si="14"/>
        <v>1.0222992992766589</v>
      </c>
    </row>
    <row r="182" spans="1:9" x14ac:dyDescent="0.2">
      <c r="A182" s="4">
        <f>IF('True_Odds_Calculator_3-way'!A183="","",'True_Odds_Calculator_3-way'!A183)</f>
        <v>2.2200000000000002</v>
      </c>
      <c r="B182" s="4">
        <f>IF('True_Odds_Calculator_3-way'!B183="","",'True_Odds_Calculator_3-way'!B183)</f>
        <v>3.54</v>
      </c>
      <c r="C182" s="4">
        <f>IF('True_Odds_Calculator_3-way'!C183="","",'True_Odds_Calculator_3-way'!C183)</f>
        <v>3.45</v>
      </c>
      <c r="D182" s="4">
        <f t="shared" si="10"/>
        <v>2.2791398620433112E-2</v>
      </c>
      <c r="E182" s="4">
        <f t="shared" si="11"/>
        <v>2.2580840208478037</v>
      </c>
      <c r="F182" s="4">
        <f t="shared" si="12"/>
        <v>3.6378354009515603</v>
      </c>
      <c r="G182" s="4">
        <f t="shared" si="13"/>
        <v>3.5428587109065677</v>
      </c>
      <c r="I182" s="4">
        <f t="shared" si="14"/>
        <v>1.0227913986204331</v>
      </c>
    </row>
    <row r="183" spans="1:9" x14ac:dyDescent="0.2">
      <c r="A183" s="4">
        <f>IF('True_Odds_Calculator_3-way'!A184="","",'True_Odds_Calculator_3-way'!A184)</f>
        <v>2.16</v>
      </c>
      <c r="B183" s="4">
        <f>IF('True_Odds_Calculator_3-way'!B184="","",'True_Odds_Calculator_3-way'!B184)</f>
        <v>3.21</v>
      </c>
      <c r="C183" s="4">
        <f>IF('True_Odds_Calculator_3-way'!C184="","",'True_Odds_Calculator_3-way'!C184)</f>
        <v>4.01</v>
      </c>
      <c r="D183" s="4">
        <f t="shared" si="10"/>
        <v>2.3866001317232932E-2</v>
      </c>
      <c r="E183" s="4">
        <f t="shared" si="11"/>
        <v>2.1977653468777585</v>
      </c>
      <c r="F183" s="4">
        <f t="shared" si="12"/>
        <v>3.2941207135386277</v>
      </c>
      <c r="G183" s="4">
        <f t="shared" si="13"/>
        <v>4.1421378783066345</v>
      </c>
      <c r="I183" s="4">
        <f t="shared" si="14"/>
        <v>1.0238660013172329</v>
      </c>
    </row>
    <row r="184" spans="1:9" x14ac:dyDescent="0.2">
      <c r="A184" s="4">
        <f>IF('True_Odds_Calculator_3-way'!A185="","",'True_Odds_Calculator_3-way'!A185)</f>
        <v>2.2000000000000002</v>
      </c>
      <c r="B184" s="4">
        <f>IF('True_Odds_Calculator_3-way'!B185="","",'True_Odds_Calculator_3-way'!B185)</f>
        <v>3.73</v>
      </c>
      <c r="C184" s="4">
        <f>IF('True_Odds_Calculator_3-way'!C185="","",'True_Odds_Calculator_3-way'!C185)</f>
        <v>3.34</v>
      </c>
      <c r="D184" s="4">
        <f t="shared" si="10"/>
        <v>2.2043166895553412E-2</v>
      </c>
      <c r="E184" s="4">
        <f t="shared" si="11"/>
        <v>2.2361472965784475</v>
      </c>
      <c r="F184" s="4">
        <f t="shared" si="12"/>
        <v>3.8351088440958518</v>
      </c>
      <c r="G184" s="4">
        <f t="shared" si="13"/>
        <v>3.4240304757589795</v>
      </c>
      <c r="I184" s="4">
        <f t="shared" si="14"/>
        <v>1.0220431668955534</v>
      </c>
    </row>
    <row r="185" spans="1:9" x14ac:dyDescent="0.2">
      <c r="A185" s="4">
        <f>IF('True_Odds_Calculator_3-way'!A186="","",'True_Odds_Calculator_3-way'!A186)</f>
        <v>1.94</v>
      </c>
      <c r="B185" s="4">
        <f>IF('True_Odds_Calculator_3-way'!B186="","",'True_Odds_Calculator_3-way'!B186)</f>
        <v>3.27</v>
      </c>
      <c r="C185" s="4">
        <f>IF('True_Odds_Calculator_3-way'!C186="","",'True_Odds_Calculator_3-way'!C186)</f>
        <v>4.55</v>
      </c>
      <c r="D185" s="4">
        <f t="shared" si="10"/>
        <v>4.1054534859509939E-2</v>
      </c>
      <c r="E185" s="4">
        <f t="shared" si="11"/>
        <v>1.9929089407277112</v>
      </c>
      <c r="F185" s="4">
        <f t="shared" si="12"/>
        <v>3.4231856511644736</v>
      </c>
      <c r="G185" s="4">
        <f t="shared" si="13"/>
        <v>4.8521224740689854</v>
      </c>
      <c r="I185" s="4">
        <f t="shared" si="14"/>
        <v>1.0410545348595099</v>
      </c>
    </row>
    <row r="186" spans="1:9" x14ac:dyDescent="0.2">
      <c r="A186" s="4">
        <f>IF('True_Odds_Calculator_3-way'!A187="","",'True_Odds_Calculator_3-way'!A187)</f>
        <v>2.8</v>
      </c>
      <c r="B186" s="4">
        <f>IF('True_Odds_Calculator_3-way'!B187="","",'True_Odds_Calculator_3-way'!B187)</f>
        <v>3</v>
      </c>
      <c r="C186" s="4">
        <f>IF('True_Odds_Calculator_3-way'!C187="","",'True_Odds_Calculator_3-way'!C187)</f>
        <v>2.87</v>
      </c>
      <c r="D186" s="4">
        <f t="shared" si="10"/>
        <v>3.8908246225319409E-2</v>
      </c>
      <c r="E186" s="4">
        <f t="shared" si="11"/>
        <v>2.9055118110236213</v>
      </c>
      <c r="F186" s="4">
        <f t="shared" si="12"/>
        <v>3.121450151057402</v>
      </c>
      <c r="G186" s="4">
        <f t="shared" si="13"/>
        <v>2.9809578765147142</v>
      </c>
      <c r="I186" s="4">
        <f t="shared" si="14"/>
        <v>1.0389082462253194</v>
      </c>
    </row>
    <row r="187" spans="1:9" x14ac:dyDescent="0.2">
      <c r="A187" s="4">
        <f>IF('True_Odds_Calculator_3-way'!A188="","",'True_Odds_Calculator_3-way'!A188)</f>
        <v>2.2999999999999998</v>
      </c>
      <c r="B187" s="4">
        <f>IF('True_Odds_Calculator_3-way'!B188="","",'True_Odds_Calculator_3-way'!B188)</f>
        <v>3.03</v>
      </c>
      <c r="C187" s="4">
        <f>IF('True_Odds_Calculator_3-way'!C188="","",'True_Odds_Calculator_3-way'!C188)</f>
        <v>3.65</v>
      </c>
      <c r="D187" s="4">
        <f t="shared" si="10"/>
        <v>3.8788214735708149E-2</v>
      </c>
      <c r="E187" s="4">
        <f t="shared" si="11"/>
        <v>2.3704928421324025</v>
      </c>
      <c r="F187" s="4">
        <f t="shared" si="12"/>
        <v>3.1535435267280616</v>
      </c>
      <c r="G187" s="4">
        <f t="shared" si="13"/>
        <v>3.8307835956697542</v>
      </c>
      <c r="I187" s="4">
        <f t="shared" si="14"/>
        <v>1.0387882147357081</v>
      </c>
    </row>
    <row r="188" spans="1:9" x14ac:dyDescent="0.2">
      <c r="A188" s="4">
        <f>IF('True_Odds_Calculator_3-way'!A189="","",'True_Odds_Calculator_3-way'!A189)</f>
        <v>2.15</v>
      </c>
      <c r="B188" s="4">
        <f>IF('True_Odds_Calculator_3-way'!B189="","",'True_Odds_Calculator_3-way'!B189)</f>
        <v>3.37</v>
      </c>
      <c r="C188" s="4">
        <f>IF('True_Odds_Calculator_3-way'!C189="","",'True_Odds_Calculator_3-way'!C189)</f>
        <v>3.76</v>
      </c>
      <c r="D188" s="4">
        <f t="shared" si="10"/>
        <v>2.7809630922788431E-2</v>
      </c>
      <c r="E188" s="4">
        <f t="shared" si="11"/>
        <v>2.1937213837885889</v>
      </c>
      <c r="F188" s="4">
        <f t="shared" si="12"/>
        <v>3.4786719206891177</v>
      </c>
      <c r="G188" s="4">
        <f t="shared" si="13"/>
        <v>3.8957866196860835</v>
      </c>
      <c r="I188" s="4">
        <f t="shared" si="14"/>
        <v>1.0278096309227884</v>
      </c>
    </row>
    <row r="189" spans="1:9" x14ac:dyDescent="0.2">
      <c r="A189" s="4">
        <f>IF('True_Odds_Calculator_3-way'!A190="","",'True_Odds_Calculator_3-way'!A190)</f>
        <v>1.88</v>
      </c>
      <c r="B189" s="4">
        <f>IF('True_Odds_Calculator_3-way'!B190="","",'True_Odds_Calculator_3-way'!B190)</f>
        <v>3.53</v>
      </c>
      <c r="C189" s="4">
        <f>IF('True_Odds_Calculator_3-way'!C190="","",'True_Odds_Calculator_3-way'!C190)</f>
        <v>4.53</v>
      </c>
      <c r="D189" s="4">
        <f t="shared" si="10"/>
        <v>3.5951564473570841E-2</v>
      </c>
      <c r="E189" s="4">
        <f t="shared" si="11"/>
        <v>1.9233319909548539</v>
      </c>
      <c r="F189" s="4">
        <f t="shared" si="12"/>
        <v>3.6859257445278781</v>
      </c>
      <c r="G189" s="4">
        <f t="shared" si="13"/>
        <v>4.7900360264434676</v>
      </c>
      <c r="I189" s="4">
        <f t="shared" si="14"/>
        <v>1.0359515644735708</v>
      </c>
    </row>
    <row r="190" spans="1:9" x14ac:dyDescent="0.2">
      <c r="A190" s="4">
        <f>IF('True_Odds_Calculator_3-way'!A191="","",'True_Odds_Calculator_3-way'!A191)</f>
        <v>2.86</v>
      </c>
      <c r="B190" s="4">
        <f>IF('True_Odds_Calculator_3-way'!B191="","",'True_Odds_Calculator_3-way'!B191)</f>
        <v>3.53</v>
      </c>
      <c r="C190" s="4">
        <f>IF('True_Odds_Calculator_3-way'!C191="","",'True_Odds_Calculator_3-way'!C191)</f>
        <v>2.54</v>
      </c>
      <c r="D190" s="4">
        <f t="shared" si="10"/>
        <v>2.6637256032094436E-2</v>
      </c>
      <c r="E190" s="4">
        <f t="shared" si="11"/>
        <v>2.9345197343315408</v>
      </c>
      <c r="F190" s="4">
        <f t="shared" si="12"/>
        <v>3.6442214572604281</v>
      </c>
      <c r="G190" s="4">
        <f t="shared" si="13"/>
        <v>2.5986060418454979</v>
      </c>
      <c r="I190" s="4">
        <f t="shared" si="14"/>
        <v>1.0266372560320944</v>
      </c>
    </row>
    <row r="191" spans="1:9" x14ac:dyDescent="0.2">
      <c r="A191" s="4">
        <f>IF('True_Odds_Calculator_3-way'!A192="","",'True_Odds_Calculator_3-way'!A192)</f>
        <v>2.04</v>
      </c>
      <c r="B191" s="4">
        <f>IF('True_Odds_Calculator_3-way'!B192="","",'True_Odds_Calculator_3-way'!B192)</f>
        <v>3.56</v>
      </c>
      <c r="C191" s="4">
        <f>IF('True_Odds_Calculator_3-way'!C192="","",'True_Odds_Calculator_3-way'!C192)</f>
        <v>3.88</v>
      </c>
      <c r="D191" s="4">
        <f t="shared" si="10"/>
        <v>2.8826913598753556E-2</v>
      </c>
      <c r="E191" s="4">
        <f t="shared" si="11"/>
        <v>2.0807882378702645</v>
      </c>
      <c r="F191" s="4">
        <f t="shared" si="12"/>
        <v>3.686093661482476</v>
      </c>
      <c r="G191" s="4">
        <f t="shared" si="13"/>
        <v>4.0302593879774093</v>
      </c>
      <c r="I191" s="4">
        <f t="shared" si="14"/>
        <v>1.0288269135987536</v>
      </c>
    </row>
    <row r="192" spans="1:9" x14ac:dyDescent="0.2">
      <c r="A192" s="4">
        <f>IF('True_Odds_Calculator_3-way'!A193="","",'True_Odds_Calculator_3-way'!A193)</f>
        <v>3.7</v>
      </c>
      <c r="B192" s="4">
        <f>IF('True_Odds_Calculator_3-way'!B193="","",'True_Odds_Calculator_3-way'!B193)</f>
        <v>3.65</v>
      </c>
      <c r="C192" s="4">
        <f>IF('True_Odds_Calculator_3-way'!C193="","",'True_Odds_Calculator_3-way'!C193)</f>
        <v>1.99</v>
      </c>
      <c r="D192" s="4">
        <f t="shared" si="10"/>
        <v>4.6755435824066494E-2</v>
      </c>
      <c r="E192" s="4">
        <f t="shared" si="11"/>
        <v>3.9264169826068529</v>
      </c>
      <c r="F192" s="4">
        <f t="shared" si="12"/>
        <v>3.8701568946523324</v>
      </c>
      <c r="G192" s="4">
        <f t="shared" si="13"/>
        <v>2.0536941728468645</v>
      </c>
      <c r="I192" s="4">
        <f t="shared" si="14"/>
        <v>1.0467554358240665</v>
      </c>
    </row>
    <row r="193" spans="1:9" x14ac:dyDescent="0.2">
      <c r="A193" s="4">
        <f>IF('True_Odds_Calculator_3-way'!A194="","",'True_Odds_Calculator_3-way'!A194)</f>
        <v>2.42</v>
      </c>
      <c r="B193" s="4">
        <f>IF('True_Odds_Calculator_3-way'!B194="","",'True_Odds_Calculator_3-way'!B194)</f>
        <v>3.17</v>
      </c>
      <c r="C193" s="4">
        <f>IF('True_Odds_Calculator_3-way'!C194="","",'True_Odds_Calculator_3-way'!C194)</f>
        <v>3.22</v>
      </c>
      <c r="D193" s="4">
        <f t="shared" si="10"/>
        <v>3.9239559956259162E-2</v>
      </c>
      <c r="E193" s="4">
        <f t="shared" si="11"/>
        <v>2.499104775828394</v>
      </c>
      <c r="F193" s="4">
        <f t="shared" si="12"/>
        <v>3.3071237172162609</v>
      </c>
      <c r="G193" s="4">
        <f t="shared" si="13"/>
        <v>3.3615800982249504</v>
      </c>
      <c r="I193" s="4">
        <f t="shared" si="14"/>
        <v>1.0392395599562592</v>
      </c>
    </row>
    <row r="194" spans="1:9" x14ac:dyDescent="0.2">
      <c r="A194" s="4">
        <f>IF('True_Odds_Calculator_3-way'!A195="","",'True_Odds_Calculator_3-way'!A195)</f>
        <v>1.74</v>
      </c>
      <c r="B194" s="4">
        <f>IF('True_Odds_Calculator_3-way'!B195="","",'True_Odds_Calculator_3-way'!B195)</f>
        <v>3.83</v>
      </c>
      <c r="C194" s="4">
        <f>IF('True_Odds_Calculator_3-way'!C195="","",'True_Odds_Calculator_3-way'!C195)</f>
        <v>5.03</v>
      </c>
      <c r="D194" s="4">
        <f t="shared" si="10"/>
        <v>3.4616406479940132E-2</v>
      </c>
      <c r="E194" s="4">
        <f t="shared" si="11"/>
        <v>1.7756506539867709</v>
      </c>
      <c r="F194" s="4">
        <f t="shared" si="12"/>
        <v>4.0070876792391008</v>
      </c>
      <c r="G194" s="4">
        <f t="shared" si="13"/>
        <v>5.3399304999844404</v>
      </c>
      <c r="I194" s="4">
        <f t="shared" si="14"/>
        <v>1.0346164064799401</v>
      </c>
    </row>
    <row r="195" spans="1:9" x14ac:dyDescent="0.2">
      <c r="A195" s="4">
        <f>IF('True_Odds_Calculator_3-way'!A196="","",'True_Odds_Calculator_3-way'!A196)</f>
        <v>2.79</v>
      </c>
      <c r="B195" s="4">
        <f>IF('True_Odds_Calculator_3-way'!B196="","",'True_Odds_Calculator_3-way'!B196)</f>
        <v>3.16</v>
      </c>
      <c r="C195" s="4">
        <f>IF('True_Odds_Calculator_3-way'!C196="","",'True_Odds_Calculator_3-way'!C196)</f>
        <v>2.79</v>
      </c>
      <c r="D195" s="4">
        <f t="shared" ref="D195:D258" si="15">IF(A195="","",((1/A195)+(1/B195)+(1/C195))-1)</f>
        <v>3.3301574338732376E-2</v>
      </c>
      <c r="E195" s="4">
        <f t="shared" ref="E195:E258" si="16">IF(A195="","",(3*A195)/(3-($D195*A195)))</f>
        <v>2.8791692066533141</v>
      </c>
      <c r="F195" s="4">
        <f t="shared" ref="F195:F258" si="17">IF(B195="","",(3*B195)/(3-($D195*B195)))</f>
        <v>3.2748749442821059</v>
      </c>
      <c r="G195" s="4">
        <f t="shared" ref="G195:G258" si="18">IF(C195="","",(3*C195)/(3-($D195*C195)))</f>
        <v>2.8791692066533141</v>
      </c>
      <c r="I195" s="4">
        <f t="shared" ref="I195:I258" si="19">IF(A195="","",D195+1)</f>
        <v>1.0333015743387324</v>
      </c>
    </row>
    <row r="196" spans="1:9" x14ac:dyDescent="0.2">
      <c r="A196" s="4">
        <f>IF('True_Odds_Calculator_3-way'!A197="","",'True_Odds_Calculator_3-way'!A197)</f>
        <v>3.48</v>
      </c>
      <c r="B196" s="4">
        <f>IF('True_Odds_Calculator_3-way'!B197="","",'True_Odds_Calculator_3-way'!B197)</f>
        <v>3.41</v>
      </c>
      <c r="C196" s="4">
        <f>IF('True_Odds_Calculator_3-way'!C197="","",'True_Odds_Calculator_3-way'!C197)</f>
        <v>2.21</v>
      </c>
      <c r="D196" s="4">
        <f t="shared" si="15"/>
        <v>3.3100141586695164E-2</v>
      </c>
      <c r="E196" s="4">
        <f t="shared" si="16"/>
        <v>3.6189539502529593</v>
      </c>
      <c r="F196" s="4">
        <f t="shared" si="17"/>
        <v>3.543312997357992</v>
      </c>
      <c r="G196" s="4">
        <f t="shared" si="18"/>
        <v>2.2652349707166186</v>
      </c>
      <c r="I196" s="4">
        <f t="shared" si="19"/>
        <v>1.0331001415866952</v>
      </c>
    </row>
    <row r="197" spans="1:9" x14ac:dyDescent="0.2">
      <c r="A197" s="4">
        <f>IF('True_Odds_Calculator_3-way'!A198="","",'True_Odds_Calculator_3-way'!A198)</f>
        <v>2.42</v>
      </c>
      <c r="B197" s="4">
        <f>IF('True_Odds_Calculator_3-way'!B198="","",'True_Odds_Calculator_3-way'!B198)</f>
        <v>3.23</v>
      </c>
      <c r="C197" s="4">
        <f>IF('True_Odds_Calculator_3-way'!C198="","",'True_Odds_Calculator_3-way'!C198)</f>
        <v>3.23</v>
      </c>
      <c r="D197" s="4">
        <f t="shared" si="15"/>
        <v>3.2418186935496252E-2</v>
      </c>
      <c r="E197" s="4">
        <f t="shared" si="16"/>
        <v>2.4849839984740267</v>
      </c>
      <c r="F197" s="4">
        <f t="shared" si="17"/>
        <v>3.3468158593326294</v>
      </c>
      <c r="G197" s="4">
        <f t="shared" si="18"/>
        <v>3.3468158593326294</v>
      </c>
      <c r="I197" s="4">
        <f t="shared" si="19"/>
        <v>1.0324181869354963</v>
      </c>
    </row>
    <row r="198" spans="1:9" x14ac:dyDescent="0.2">
      <c r="A198" s="4">
        <f>IF('True_Odds_Calculator_3-way'!A199="","",'True_Odds_Calculator_3-way'!A199)</f>
        <v>2.75</v>
      </c>
      <c r="B198" s="4">
        <f>IF('True_Odds_Calculator_3-way'!B199="","",'True_Odds_Calculator_3-way'!B199)</f>
        <v>3.3</v>
      </c>
      <c r="C198" s="4">
        <f>IF('True_Odds_Calculator_3-way'!C199="","",'True_Odds_Calculator_3-way'!C199)</f>
        <v>2.73</v>
      </c>
      <c r="D198" s="4">
        <f t="shared" si="15"/>
        <v>3.2967032967033072E-2</v>
      </c>
      <c r="E198" s="4">
        <f t="shared" si="16"/>
        <v>2.8356940509915014</v>
      </c>
      <c r="F198" s="4">
        <f t="shared" si="17"/>
        <v>3.4241733181299887</v>
      </c>
      <c r="G198" s="4">
        <f t="shared" si="18"/>
        <v>2.8144329896907219</v>
      </c>
      <c r="I198" s="4">
        <f t="shared" si="19"/>
        <v>1.0329670329670331</v>
      </c>
    </row>
    <row r="199" spans="1:9" x14ac:dyDescent="0.2">
      <c r="A199" s="4">
        <f>IF('True_Odds_Calculator_3-way'!A200="","",'True_Odds_Calculator_3-way'!A200)</f>
        <v>3.81</v>
      </c>
      <c r="B199" s="4">
        <f>IF('True_Odds_Calculator_3-way'!B200="","",'True_Odds_Calculator_3-way'!B200)</f>
        <v>3.6</v>
      </c>
      <c r="C199" s="4">
        <f>IF('True_Odds_Calculator_3-way'!C200="","",'True_Odds_Calculator_3-way'!C200)</f>
        <v>1.98</v>
      </c>
      <c r="D199" s="4">
        <f t="shared" si="15"/>
        <v>4.5295474429332572E-2</v>
      </c>
      <c r="E199" s="4">
        <f t="shared" si="16"/>
        <v>4.042548630834359</v>
      </c>
      <c r="F199" s="4">
        <f t="shared" si="17"/>
        <v>3.8069236980218006</v>
      </c>
      <c r="G199" s="4">
        <f t="shared" si="18"/>
        <v>2.041016206271475</v>
      </c>
      <c r="I199" s="4">
        <f t="shared" si="19"/>
        <v>1.0452954744293326</v>
      </c>
    </row>
    <row r="200" spans="1:9" x14ac:dyDescent="0.2">
      <c r="A200" s="4">
        <f>IF('True_Odds_Calculator_3-way'!A201="","",'True_Odds_Calculator_3-way'!A201)</f>
        <v>4.01</v>
      </c>
      <c r="B200" s="4">
        <f>IF('True_Odds_Calculator_3-way'!B201="","",'True_Odds_Calculator_3-way'!B201)</f>
        <v>3.53</v>
      </c>
      <c r="C200" s="4">
        <f>IF('True_Odds_Calculator_3-way'!C201="","",'True_Odds_Calculator_3-way'!C201)</f>
        <v>1.94</v>
      </c>
      <c r="D200" s="4">
        <f t="shared" si="15"/>
        <v>4.8126595109434511E-2</v>
      </c>
      <c r="E200" s="4">
        <f t="shared" si="16"/>
        <v>4.28569542436236</v>
      </c>
      <c r="F200" s="4">
        <f t="shared" si="17"/>
        <v>3.7418999007202847</v>
      </c>
      <c r="G200" s="4">
        <f t="shared" si="18"/>
        <v>2.0023158017437273</v>
      </c>
      <c r="I200" s="4">
        <f t="shared" si="19"/>
        <v>1.0481265951094345</v>
      </c>
    </row>
    <row r="201" spans="1:9" x14ac:dyDescent="0.2">
      <c r="A201" s="4">
        <f>IF('True_Odds_Calculator_3-way'!A202="","",'True_Odds_Calculator_3-way'!A202)</f>
        <v>2.2200000000000002</v>
      </c>
      <c r="B201" s="4">
        <f>IF('True_Odds_Calculator_3-way'!B202="","",'True_Odds_Calculator_3-way'!B202)</f>
        <v>3.26</v>
      </c>
      <c r="C201" s="4">
        <f>IF('True_Odds_Calculator_3-way'!C202="","",'True_Odds_Calculator_3-way'!C202)</f>
        <v>3.47</v>
      </c>
      <c r="D201" s="4">
        <f t="shared" si="15"/>
        <v>4.5383354748464999E-2</v>
      </c>
      <c r="E201" s="4">
        <f t="shared" si="16"/>
        <v>2.2971466435652852</v>
      </c>
      <c r="F201" s="4">
        <f t="shared" si="17"/>
        <v>3.4291120760016027</v>
      </c>
      <c r="G201" s="4">
        <f t="shared" si="18"/>
        <v>3.6622436719942617</v>
      </c>
      <c r="I201" s="4">
        <f t="shared" si="19"/>
        <v>1.045383354748465</v>
      </c>
    </row>
    <row r="202" spans="1:9" x14ac:dyDescent="0.2">
      <c r="A202" s="4">
        <f>IF('True_Odds_Calculator_3-way'!A203="","",'True_Odds_Calculator_3-way'!A203)</f>
        <v>9.9</v>
      </c>
      <c r="B202" s="4">
        <f>IF('True_Odds_Calculator_3-way'!B203="","",'True_Odds_Calculator_3-way'!B203)</f>
        <v>5.41</v>
      </c>
      <c r="C202" s="4">
        <f>IF('True_Odds_Calculator_3-way'!C203="","",'True_Odds_Calculator_3-way'!C203)</f>
        <v>1.31</v>
      </c>
      <c r="D202" s="4">
        <f t="shared" si="15"/>
        <v>4.9211763185038393E-2</v>
      </c>
      <c r="E202" s="4">
        <f t="shared" si="16"/>
        <v>11.819467568558585</v>
      </c>
      <c r="F202" s="4">
        <f t="shared" si="17"/>
        <v>5.9368686747603014</v>
      </c>
      <c r="G202" s="4">
        <f t="shared" si="18"/>
        <v>1.3387689896828217</v>
      </c>
      <c r="I202" s="4">
        <f t="shared" si="19"/>
        <v>1.0492117631850384</v>
      </c>
    </row>
    <row r="203" spans="1:9" x14ac:dyDescent="0.2">
      <c r="A203" s="4">
        <f>IF('True_Odds_Calculator_3-way'!A204="","",'True_Odds_Calculator_3-way'!A204)</f>
        <v>3.07</v>
      </c>
      <c r="B203" s="4">
        <f>IF('True_Odds_Calculator_3-way'!B204="","",'True_Odds_Calculator_3-way'!B204)</f>
        <v>3.16</v>
      </c>
      <c r="C203" s="4">
        <f>IF('True_Odds_Calculator_3-way'!C204="","",'True_Odds_Calculator_3-way'!C204)</f>
        <v>2.4900000000000002</v>
      </c>
      <c r="D203" s="4">
        <f t="shared" si="15"/>
        <v>4.3795020928144135E-2</v>
      </c>
      <c r="E203" s="4">
        <f t="shared" si="16"/>
        <v>3.2140434805285669</v>
      </c>
      <c r="F203" s="4">
        <f t="shared" si="17"/>
        <v>3.3128230287486327</v>
      </c>
      <c r="G203" s="4">
        <f t="shared" si="18"/>
        <v>2.5839253435323108</v>
      </c>
      <c r="I203" s="4">
        <f t="shared" si="19"/>
        <v>1.0437950209281441</v>
      </c>
    </row>
    <row r="204" spans="1:9" x14ac:dyDescent="0.2">
      <c r="A204" s="4">
        <f>IF('True_Odds_Calculator_3-way'!A205="","",'True_Odds_Calculator_3-way'!A205)</f>
        <v>1.97</v>
      </c>
      <c r="B204" s="4">
        <f>IF('True_Odds_Calculator_3-way'!B205="","",'True_Odds_Calculator_3-way'!B205)</f>
        <v>3.45</v>
      </c>
      <c r="C204" s="4">
        <f>IF('True_Odds_Calculator_3-way'!C205="","",'True_Odds_Calculator_3-way'!C205)</f>
        <v>4.0199999999999996</v>
      </c>
      <c r="D204" s="4">
        <f t="shared" si="15"/>
        <v>4.6225504567210196E-2</v>
      </c>
      <c r="E204" s="4">
        <f t="shared" si="16"/>
        <v>2.0316708568777089</v>
      </c>
      <c r="F204" s="4">
        <f t="shared" si="17"/>
        <v>3.643696463650294</v>
      </c>
      <c r="G204" s="4">
        <f t="shared" si="18"/>
        <v>4.2854501051680565</v>
      </c>
      <c r="I204" s="4">
        <f t="shared" si="19"/>
        <v>1.0462255045672102</v>
      </c>
    </row>
    <row r="205" spans="1:9" x14ac:dyDescent="0.2">
      <c r="A205" s="4">
        <f>IF('True_Odds_Calculator_3-way'!A206="","",'True_Odds_Calculator_3-way'!A206)</f>
        <v>1.7</v>
      </c>
      <c r="B205" s="4">
        <f>IF('True_Odds_Calculator_3-way'!B206="","",'True_Odds_Calculator_3-way'!B206)</f>
        <v>3.85</v>
      </c>
      <c r="C205" s="4">
        <f>IF('True_Odds_Calculator_3-way'!C206="","",'True_Odds_Calculator_3-way'!C206)</f>
        <v>4.9400000000000004</v>
      </c>
      <c r="D205" s="4">
        <f t="shared" si="15"/>
        <v>5.0404703655477556E-2</v>
      </c>
      <c r="E205" s="4">
        <f t="shared" si="16"/>
        <v>1.749984213555414</v>
      </c>
      <c r="F205" s="4">
        <f t="shared" si="17"/>
        <v>4.116264858281383</v>
      </c>
      <c r="G205" s="4">
        <f t="shared" si="18"/>
        <v>5.3871304560323896</v>
      </c>
      <c r="I205" s="4">
        <f t="shared" si="19"/>
        <v>1.0504047036554776</v>
      </c>
    </row>
    <row r="206" spans="1:9" x14ac:dyDescent="0.2">
      <c r="A206" s="4">
        <f>IF('True_Odds_Calculator_3-way'!A207="","",'True_Odds_Calculator_3-way'!A207)</f>
        <v>1.66</v>
      </c>
      <c r="B206" s="4">
        <f>IF('True_Odds_Calculator_3-way'!B207="","",'True_Odds_Calculator_3-way'!B207)</f>
        <v>4.01</v>
      </c>
      <c r="C206" s="4">
        <f>IF('True_Odds_Calculator_3-way'!C207="","",'True_Odds_Calculator_3-way'!C207)</f>
        <v>5.05</v>
      </c>
      <c r="D206" s="4">
        <f t="shared" si="15"/>
        <v>4.9805999137906287E-2</v>
      </c>
      <c r="E206" s="4">
        <f t="shared" si="16"/>
        <v>1.7070449985552809</v>
      </c>
      <c r="F206" s="4">
        <f t="shared" si="17"/>
        <v>4.2960021265420307</v>
      </c>
      <c r="G206" s="4">
        <f t="shared" si="18"/>
        <v>5.5121382108088701</v>
      </c>
      <c r="I206" s="4">
        <f t="shared" si="19"/>
        <v>1.0498059991379063</v>
      </c>
    </row>
    <row r="207" spans="1:9" x14ac:dyDescent="0.2">
      <c r="A207" s="4">
        <f>IF('True_Odds_Calculator_3-way'!A208="","",'True_Odds_Calculator_3-way'!A208)</f>
        <v>1.79</v>
      </c>
      <c r="B207" s="4">
        <f>IF('True_Odds_Calculator_3-way'!B208="","",'True_Odds_Calculator_3-way'!B208)</f>
        <v>3.55</v>
      </c>
      <c r="C207" s="4">
        <f>IF('True_Odds_Calculator_3-way'!C208="","",'True_Odds_Calculator_3-way'!C208)</f>
        <v>4.82</v>
      </c>
      <c r="D207" s="4">
        <f t="shared" si="15"/>
        <v>4.781823839021504E-2</v>
      </c>
      <c r="E207" s="4">
        <f t="shared" si="16"/>
        <v>1.8425714164824649</v>
      </c>
      <c r="F207" s="4">
        <f t="shared" si="17"/>
        <v>3.7629247804661894</v>
      </c>
      <c r="G207" s="4">
        <f t="shared" si="18"/>
        <v>5.2211287189135209</v>
      </c>
      <c r="I207" s="4">
        <f t="shared" si="19"/>
        <v>1.047818238390215</v>
      </c>
    </row>
    <row r="208" spans="1:9" x14ac:dyDescent="0.2">
      <c r="A208" s="4">
        <f>IF('True_Odds_Calculator_3-way'!A209="","",'True_Odds_Calculator_3-way'!A209)</f>
        <v>2.9</v>
      </c>
      <c r="B208" s="4">
        <f>IF('True_Odds_Calculator_3-way'!B209="","",'True_Odds_Calculator_3-way'!B209)</f>
        <v>3.12</v>
      </c>
      <c r="C208" s="4">
        <f>IF('True_Odds_Calculator_3-way'!C209="","",'True_Odds_Calculator_3-way'!C209)</f>
        <v>2.64</v>
      </c>
      <c r="D208" s="4">
        <f t="shared" si="15"/>
        <v>4.4128285507595955E-2</v>
      </c>
      <c r="E208" s="4">
        <f t="shared" si="16"/>
        <v>3.0292184075967863</v>
      </c>
      <c r="F208" s="4">
        <f t="shared" si="17"/>
        <v>3.2700749112892624</v>
      </c>
      <c r="G208" s="4">
        <f t="shared" si="18"/>
        <v>2.746660779335468</v>
      </c>
      <c r="I208" s="4">
        <f t="shared" si="19"/>
        <v>1.044128285507596</v>
      </c>
    </row>
    <row r="209" spans="1:9" x14ac:dyDescent="0.2">
      <c r="A209" s="4">
        <f>IF('True_Odds_Calculator_3-way'!A210="","",'True_Odds_Calculator_3-way'!A210)</f>
        <v>3.09</v>
      </c>
      <c r="B209" s="4">
        <f>IF('True_Odds_Calculator_3-way'!B210="","",'True_Odds_Calculator_3-way'!B210)</f>
        <v>3.1</v>
      </c>
      <c r="C209" s="4">
        <f>IF('True_Odds_Calculator_3-way'!C210="","",'True_Odds_Calculator_3-way'!C210)</f>
        <v>2.5099999999999998</v>
      </c>
      <c r="D209" s="4">
        <f t="shared" si="15"/>
        <v>4.4611615132538196E-2</v>
      </c>
      <c r="E209" s="4">
        <f t="shared" si="16"/>
        <v>3.238823837391263</v>
      </c>
      <c r="F209" s="4">
        <f t="shared" si="17"/>
        <v>3.249812007971133</v>
      </c>
      <c r="G209" s="4">
        <f t="shared" si="18"/>
        <v>2.6073182889628148</v>
      </c>
      <c r="I209" s="4">
        <f t="shared" si="19"/>
        <v>1.0446116151325382</v>
      </c>
    </row>
    <row r="210" spans="1:9" x14ac:dyDescent="0.2">
      <c r="A210" s="4">
        <f>IF('True_Odds_Calculator_3-way'!A211="","",'True_Odds_Calculator_3-way'!A211)</f>
        <v>2.09</v>
      </c>
      <c r="B210" s="4">
        <f>IF('True_Odds_Calculator_3-way'!B211="","",'True_Odds_Calculator_3-way'!B211)</f>
        <v>3.29</v>
      </c>
      <c r="C210" s="4">
        <f>IF('True_Odds_Calculator_3-way'!C211="","",'True_Odds_Calculator_3-way'!C211)</f>
        <v>3.54</v>
      </c>
      <c r="D210" s="4">
        <f t="shared" si="15"/>
        <v>6.4906143008900852E-2</v>
      </c>
      <c r="E210" s="4">
        <f t="shared" si="16"/>
        <v>2.188981235971553</v>
      </c>
      <c r="F210" s="4">
        <f t="shared" si="17"/>
        <v>3.5421302612440679</v>
      </c>
      <c r="G210" s="4">
        <f t="shared" si="18"/>
        <v>3.8336135844313177</v>
      </c>
      <c r="I210" s="4">
        <f t="shared" si="19"/>
        <v>1.0649061430089009</v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1.72</v>
      </c>
      <c r="B2" s="4">
        <f>IF('True_Odds_Calculator_2-way'!B3="","",'True_Odds_Calculator_2-way'!B3)</f>
        <v>2.19</v>
      </c>
      <c r="C2" s="4">
        <f>1/A2</f>
        <v>0.58139534883720934</v>
      </c>
      <c r="D2">
        <f>1/B2</f>
        <v>0.45662100456621008</v>
      </c>
      <c r="E2">
        <f>C2+D2-1</f>
        <v>3.8016353403419467E-2</v>
      </c>
      <c r="F2">
        <f>C2+D2-(C2*D2)-1</f>
        <v>-0.22746097483274919</v>
      </c>
      <c r="G2">
        <v>0</v>
      </c>
      <c r="H2">
        <f>C2*D2</f>
        <v>0.26547732823616865</v>
      </c>
      <c r="I2">
        <f>((-4*F2*H2)^0.5)/(2*F2)</f>
        <v>-1.0803395392536077</v>
      </c>
      <c r="J2">
        <f>(-((-4*F2*H2)^0.5))/(2*F2)</f>
        <v>1.0803395392536077</v>
      </c>
      <c r="K2">
        <f>IF(A2="","",(C2/($J2+C2-($J2*C2))))</f>
        <v>0.5624788995053388</v>
      </c>
      <c r="L2">
        <f>IF(B2="","",(D2/($J2+D2-($J2*D2))))</f>
        <v>0.43752110049466114</v>
      </c>
      <c r="M2">
        <f>IF(A2="","",1/K2)</f>
        <v>1.7778444682625973</v>
      </c>
      <c r="N2">
        <f>IF(B2="","",1/L2)</f>
        <v>2.2856040517117928</v>
      </c>
    </row>
    <row r="3" spans="1:14" x14ac:dyDescent="0.25">
      <c r="A3" s="4">
        <f>IF('True_Odds_Calculator_2-way'!A4="","",'True_Odds_Calculator_2-way'!A4)</f>
        <v>1.76</v>
      </c>
      <c r="B3" s="4">
        <f>IF('True_Odds_Calculator_2-way'!B4="","",'True_Odds_Calculator_2-way'!B4)</f>
        <v>2.17</v>
      </c>
      <c r="C3" s="4">
        <f t="shared" ref="C3:C66" si="0">1/A3</f>
        <v>0.56818181818181823</v>
      </c>
      <c r="D3">
        <f t="shared" ref="D3:D66" si="1">1/B3</f>
        <v>0.46082949308755761</v>
      </c>
      <c r="E3">
        <f t="shared" ref="E3:E66" si="2">C3+D3-1</f>
        <v>2.9011311269375728E-2</v>
      </c>
      <c r="F3">
        <f t="shared" ref="F3:F66" si="3">C3+D3-(C3*D3)-1</f>
        <v>-0.2328236279849184</v>
      </c>
      <c r="G3">
        <v>0</v>
      </c>
      <c r="H3">
        <f t="shared" ref="H3:H66" si="4">C3*D3</f>
        <v>0.26183493925429413</v>
      </c>
      <c r="I3">
        <f t="shared" ref="I3:I66" si="5">((-4*F3*H3)^0.5)/(2*F3)</f>
        <v>-1.0604746049596294</v>
      </c>
      <c r="J3">
        <f t="shared" ref="J3:J66" si="6">(-((-4*F3*H3)^0.5))/(2*F3)</f>
        <v>1.0604746049596294</v>
      </c>
      <c r="K3">
        <f t="shared" ref="K3:K66" si="7">IF(A3="","",(C3/($J3+C3-($J3*C3))))</f>
        <v>0.55372190553633505</v>
      </c>
      <c r="L3">
        <f t="shared" ref="L3:L66" si="8">IF(B3="","",(D3/($J3+D3-($J3*D3))))</f>
        <v>0.44627809446366512</v>
      </c>
      <c r="M3">
        <f t="shared" ref="M3:M66" si="9">IF(A3="","",1/K3)</f>
        <v>1.8059606997693183</v>
      </c>
      <c r="N3">
        <f t="shared" ref="N3:N66" si="10">IF(B3="","",1/L3)</f>
        <v>2.2407552878027661</v>
      </c>
    </row>
    <row r="4" spans="1:14" x14ac:dyDescent="0.25">
      <c r="A4" s="4">
        <f>IF('True_Odds_Calculator_2-way'!A5="","",'True_Odds_Calculator_2-way'!A5)</f>
        <v>1.7</v>
      </c>
      <c r="B4" s="4">
        <f>IF('True_Odds_Calculator_2-way'!B5="","",'True_Odds_Calculator_2-way'!B5)</f>
        <v>2.25</v>
      </c>
      <c r="C4" s="4">
        <f t="shared" si="0"/>
        <v>0.58823529411764708</v>
      </c>
      <c r="D4">
        <f t="shared" si="1"/>
        <v>0.44444444444444442</v>
      </c>
      <c r="E4">
        <f t="shared" si="2"/>
        <v>3.2679738562091387E-2</v>
      </c>
      <c r="F4">
        <f t="shared" si="3"/>
        <v>-0.2287581699346406</v>
      </c>
      <c r="G4">
        <v>0</v>
      </c>
      <c r="H4">
        <f t="shared" si="4"/>
        <v>0.26143790849673204</v>
      </c>
      <c r="I4">
        <f t="shared" si="5"/>
        <v>-1.0690449676496974</v>
      </c>
      <c r="J4">
        <f t="shared" si="6"/>
        <v>1.0690449676496974</v>
      </c>
      <c r="K4">
        <f t="shared" si="7"/>
        <v>0.57197391510275408</v>
      </c>
      <c r="L4">
        <f t="shared" si="8"/>
        <v>0.42802608489724608</v>
      </c>
      <c r="M4">
        <f t="shared" si="9"/>
        <v>1.7483314773547878</v>
      </c>
      <c r="N4">
        <f t="shared" si="10"/>
        <v>2.3363062095621219</v>
      </c>
    </row>
    <row r="5" spans="1:14" x14ac:dyDescent="0.25">
      <c r="A5" s="4">
        <f>IF('True_Odds_Calculator_2-way'!A6="","",'True_Odds_Calculator_2-way'!A6)</f>
        <v>1.65</v>
      </c>
      <c r="B5" s="4">
        <f>IF('True_Odds_Calculator_2-way'!B6="","",'True_Odds_Calculator_2-way'!B6)</f>
        <v>2.35</v>
      </c>
      <c r="C5" s="4">
        <f t="shared" si="0"/>
        <v>0.60606060606060608</v>
      </c>
      <c r="D5">
        <f t="shared" si="1"/>
        <v>0.42553191489361702</v>
      </c>
      <c r="E5">
        <f t="shared" si="2"/>
        <v>3.1592520954223158E-2</v>
      </c>
      <c r="F5">
        <f t="shared" si="3"/>
        <v>-0.22630560928433263</v>
      </c>
      <c r="G5">
        <v>0</v>
      </c>
      <c r="H5">
        <f t="shared" si="4"/>
        <v>0.25789813023855579</v>
      </c>
      <c r="I5">
        <f t="shared" si="5"/>
        <v>-1.0675210253672478</v>
      </c>
      <c r="J5">
        <f t="shared" si="6"/>
        <v>1.0675210253672478</v>
      </c>
      <c r="K5">
        <f t="shared" si="7"/>
        <v>0.59035757177177173</v>
      </c>
      <c r="L5">
        <f t="shared" si="8"/>
        <v>0.40964242822822811</v>
      </c>
      <c r="M5">
        <f t="shared" si="9"/>
        <v>1.6938886664887112</v>
      </c>
      <c r="N5">
        <f t="shared" si="10"/>
        <v>2.4411533842457849</v>
      </c>
    </row>
    <row r="6" spans="1:14" x14ac:dyDescent="0.25">
      <c r="A6" s="4">
        <f>IF('True_Odds_Calculator_2-way'!A7="","",'True_Odds_Calculator_2-way'!A7)</f>
        <v>1.97</v>
      </c>
      <c r="B6" s="4">
        <f>IF('True_Odds_Calculator_2-way'!B7="","",'True_Odds_Calculator_2-way'!B7)</f>
        <v>1.93</v>
      </c>
      <c r="C6" s="4">
        <f t="shared" si="0"/>
        <v>0.50761421319796951</v>
      </c>
      <c r="D6">
        <f t="shared" si="1"/>
        <v>0.5181347150259068</v>
      </c>
      <c r="E6">
        <f t="shared" si="2"/>
        <v>2.5748928223876311E-2</v>
      </c>
      <c r="F6">
        <f t="shared" si="3"/>
        <v>-0.23726361747455349</v>
      </c>
      <c r="G6">
        <v>0</v>
      </c>
      <c r="H6">
        <f t="shared" si="4"/>
        <v>0.26301254569842986</v>
      </c>
      <c r="I6">
        <f t="shared" si="5"/>
        <v>-1.0528649266733445</v>
      </c>
      <c r="J6">
        <f t="shared" si="6"/>
        <v>1.0528649266733445</v>
      </c>
      <c r="K6">
        <f t="shared" si="7"/>
        <v>0.49473625880060179</v>
      </c>
      <c r="L6">
        <f t="shared" si="8"/>
        <v>0.50526374119939821</v>
      </c>
      <c r="M6">
        <f t="shared" si="9"/>
        <v>2.021278978873144</v>
      </c>
      <c r="N6">
        <f t="shared" si="10"/>
        <v>1.9791643818062103</v>
      </c>
    </row>
    <row r="7" spans="1:14" x14ac:dyDescent="0.25">
      <c r="A7" s="4">
        <f>IF('True_Odds_Calculator_2-way'!A8="","",'True_Odds_Calculator_2-way'!A8)</f>
        <v>2.06</v>
      </c>
      <c r="B7" s="4">
        <f>IF('True_Odds_Calculator_2-way'!B8="","",'True_Odds_Calculator_2-way'!B8)</f>
        <v>1.81</v>
      </c>
      <c r="C7" s="4">
        <f t="shared" si="0"/>
        <v>0.4854368932038835</v>
      </c>
      <c r="D7">
        <f t="shared" si="1"/>
        <v>0.5524861878453039</v>
      </c>
      <c r="E7">
        <f t="shared" si="2"/>
        <v>3.7923081049187513E-2</v>
      </c>
      <c r="F7">
        <f t="shared" si="3"/>
        <v>-0.23027409751649397</v>
      </c>
      <c r="G7">
        <v>0</v>
      </c>
      <c r="H7">
        <f t="shared" si="4"/>
        <v>0.26819717856568148</v>
      </c>
      <c r="I7">
        <f t="shared" si="5"/>
        <v>-1.079206513730294</v>
      </c>
      <c r="J7">
        <f t="shared" si="6"/>
        <v>1.079206513730294</v>
      </c>
      <c r="K7">
        <f t="shared" si="7"/>
        <v>0.46642685075531992</v>
      </c>
      <c r="L7">
        <f t="shared" si="8"/>
        <v>0.5335731492446798</v>
      </c>
      <c r="M7">
        <f t="shared" si="9"/>
        <v>2.1439589045541121</v>
      </c>
      <c r="N7">
        <f t="shared" si="10"/>
        <v>1.8741572761215382</v>
      </c>
    </row>
    <row r="8" spans="1:14" x14ac:dyDescent="0.25">
      <c r="A8" s="4">
        <f>IF('True_Odds_Calculator_2-way'!A9="","",'True_Odds_Calculator_2-way'!A9)</f>
        <v>2.3199999999999998</v>
      </c>
      <c r="B8" s="4">
        <f>IF('True_Odds_Calculator_2-way'!B9="","",'True_Odds_Calculator_2-way'!B9)</f>
        <v>1.68</v>
      </c>
      <c r="C8" s="4">
        <f t="shared" si="0"/>
        <v>0.43103448275862072</v>
      </c>
      <c r="D8">
        <f t="shared" si="1"/>
        <v>0.59523809523809523</v>
      </c>
      <c r="E8">
        <f t="shared" si="2"/>
        <v>2.6272577996715896E-2</v>
      </c>
      <c r="F8">
        <f t="shared" si="3"/>
        <v>-0.23029556650246308</v>
      </c>
      <c r="G8">
        <v>0</v>
      </c>
      <c r="H8">
        <f t="shared" si="4"/>
        <v>0.25656814449917897</v>
      </c>
      <c r="I8">
        <f t="shared" si="5"/>
        <v>-1.0555008273018727</v>
      </c>
      <c r="J8">
        <f t="shared" si="6"/>
        <v>1.0555008273018727</v>
      </c>
      <c r="K8">
        <f t="shared" si="7"/>
        <v>0.41783991029087642</v>
      </c>
      <c r="L8">
        <f t="shared" si="8"/>
        <v>0.58216008970912358</v>
      </c>
      <c r="M8">
        <f t="shared" si="9"/>
        <v>2.3932610920384718</v>
      </c>
      <c r="N8">
        <f t="shared" si="10"/>
        <v>1.7177405625652735</v>
      </c>
    </row>
    <row r="9" spans="1:14" x14ac:dyDescent="0.25">
      <c r="A9" s="4">
        <f>IF('True_Odds_Calculator_2-way'!A10="","",'True_Odds_Calculator_2-way'!A10)</f>
        <v>1.6</v>
      </c>
      <c r="B9" s="4">
        <f>IF('True_Odds_Calculator_2-way'!B10="","",'True_Odds_Calculator_2-way'!B10)</f>
        <v>2.4700000000000002</v>
      </c>
      <c r="C9" s="4">
        <f t="shared" si="0"/>
        <v>0.625</v>
      </c>
      <c r="D9">
        <f t="shared" si="1"/>
        <v>0.40485829959514169</v>
      </c>
      <c r="E9">
        <f t="shared" si="2"/>
        <v>2.9858299595141746E-2</v>
      </c>
      <c r="F9">
        <f t="shared" si="3"/>
        <v>-0.22317813765182182</v>
      </c>
      <c r="G9">
        <v>0</v>
      </c>
      <c r="H9">
        <f t="shared" si="4"/>
        <v>0.25303643724696356</v>
      </c>
      <c r="I9">
        <f t="shared" si="5"/>
        <v>-1.0647942749999</v>
      </c>
      <c r="J9">
        <f t="shared" si="6"/>
        <v>1.0647942749999</v>
      </c>
      <c r="K9">
        <f t="shared" si="7"/>
        <v>0.61017407982768768</v>
      </c>
      <c r="L9">
        <f t="shared" si="8"/>
        <v>0.38982592017231221</v>
      </c>
      <c r="M9">
        <f t="shared" si="9"/>
        <v>1.6388765649999402</v>
      </c>
      <c r="N9">
        <f t="shared" si="10"/>
        <v>2.5652475842498532</v>
      </c>
    </row>
    <row r="10" spans="1:14" x14ac:dyDescent="0.25">
      <c r="A10" s="4">
        <f>IF('True_Odds_Calculator_2-way'!A11="","",'True_Odds_Calculator_2-way'!A11)</f>
        <v>2.4300000000000002</v>
      </c>
      <c r="B10" s="4">
        <f>IF('True_Odds_Calculator_2-way'!B11="","",'True_Odds_Calculator_2-way'!B11)</f>
        <v>1.62</v>
      </c>
      <c r="C10" s="4">
        <f t="shared" si="0"/>
        <v>0.41152263374485593</v>
      </c>
      <c r="D10">
        <f t="shared" si="1"/>
        <v>0.61728395061728392</v>
      </c>
      <c r="E10">
        <f t="shared" si="2"/>
        <v>2.8806584362139898E-2</v>
      </c>
      <c r="F10">
        <f t="shared" si="3"/>
        <v>-0.2252197327643144</v>
      </c>
      <c r="G10">
        <v>0</v>
      </c>
      <c r="H10">
        <f t="shared" si="4"/>
        <v>0.25402631712645424</v>
      </c>
      <c r="I10">
        <f t="shared" si="5"/>
        <v>-1.0620284147379508</v>
      </c>
      <c r="J10">
        <f t="shared" si="6"/>
        <v>1.0620284147379508</v>
      </c>
      <c r="K10">
        <f t="shared" si="7"/>
        <v>0.39703011420576217</v>
      </c>
      <c r="L10">
        <f t="shared" si="8"/>
        <v>0.60296988579423783</v>
      </c>
      <c r="M10">
        <f t="shared" si="9"/>
        <v>2.5187006330752704</v>
      </c>
      <c r="N10">
        <f t="shared" si="10"/>
        <v>1.6584576171375296</v>
      </c>
    </row>
    <row r="11" spans="1:14" x14ac:dyDescent="0.25">
      <c r="A11" s="4">
        <f>IF('True_Odds_Calculator_2-way'!A12="","",'True_Odds_Calculator_2-way'!A12)</f>
        <v>2.2000000000000002</v>
      </c>
      <c r="B11" s="4">
        <f>IF('True_Odds_Calculator_2-way'!B12="","",'True_Odds_Calculator_2-way'!B12)</f>
        <v>1.72</v>
      </c>
      <c r="C11" s="4">
        <f t="shared" si="0"/>
        <v>0.45454545454545453</v>
      </c>
      <c r="D11">
        <f t="shared" si="1"/>
        <v>0.58139534883720934</v>
      </c>
      <c r="E11">
        <f t="shared" si="2"/>
        <v>3.5940803382663811E-2</v>
      </c>
      <c r="F11">
        <f t="shared" si="3"/>
        <v>-0.22832980972515859</v>
      </c>
      <c r="G11">
        <v>0</v>
      </c>
      <c r="H11">
        <f t="shared" si="4"/>
        <v>0.26427061310782241</v>
      </c>
      <c r="I11">
        <f t="shared" si="5"/>
        <v>-1.075828707279838</v>
      </c>
      <c r="J11">
        <f t="shared" si="6"/>
        <v>1.075828707279838</v>
      </c>
      <c r="K11">
        <f t="shared" si="7"/>
        <v>0.4364916731037084</v>
      </c>
      <c r="L11">
        <f t="shared" si="8"/>
        <v>0.5635083268962916</v>
      </c>
      <c r="M11">
        <f t="shared" si="9"/>
        <v>2.2909944487358058</v>
      </c>
      <c r="N11">
        <f t="shared" si="10"/>
        <v>1.7745966692414832</v>
      </c>
    </row>
    <row r="12" spans="1:14" x14ac:dyDescent="0.25">
      <c r="A12" s="4">
        <f>IF('True_Odds_Calculator_2-way'!A13="","",'True_Odds_Calculator_2-way'!A13)</f>
        <v>2.15</v>
      </c>
      <c r="B12" s="4">
        <f>IF('True_Odds_Calculator_2-way'!B13="","",'True_Odds_Calculator_2-way'!B13)</f>
        <v>1.76</v>
      </c>
      <c r="C12" s="4">
        <f t="shared" si="0"/>
        <v>0.46511627906976744</v>
      </c>
      <c r="D12">
        <f t="shared" si="1"/>
        <v>0.56818181818181823</v>
      </c>
      <c r="E12">
        <f t="shared" si="2"/>
        <v>3.3298097251585723E-2</v>
      </c>
      <c r="F12">
        <f t="shared" si="3"/>
        <v>-0.23097251585623668</v>
      </c>
      <c r="G12">
        <v>0</v>
      </c>
      <c r="H12">
        <f t="shared" si="4"/>
        <v>0.26427061310782241</v>
      </c>
      <c r="I12">
        <f t="shared" si="5"/>
        <v>-1.0696563746013956</v>
      </c>
      <c r="J12">
        <f t="shared" si="6"/>
        <v>1.0696563746013956</v>
      </c>
      <c r="K12">
        <f t="shared" si="7"/>
        <v>0.44840941385030625</v>
      </c>
      <c r="L12">
        <f t="shared" si="8"/>
        <v>0.5515905861496937</v>
      </c>
      <c r="M12">
        <f t="shared" si="9"/>
        <v>2.2301048307916052</v>
      </c>
      <c r="N12">
        <f t="shared" si="10"/>
        <v>1.8129388446970602</v>
      </c>
    </row>
    <row r="13" spans="1:14" x14ac:dyDescent="0.25">
      <c r="A13" s="4">
        <f>IF('True_Odds_Calculator_2-way'!A14="","",'True_Odds_Calculator_2-way'!A14)</f>
        <v>2.2799999999999998</v>
      </c>
      <c r="B13" s="4">
        <f>IF('True_Odds_Calculator_2-way'!B14="","",'True_Odds_Calculator_2-way'!B14)</f>
        <v>1.65</v>
      </c>
      <c r="C13" s="4">
        <f t="shared" si="0"/>
        <v>0.43859649122807021</v>
      </c>
      <c r="D13">
        <f t="shared" si="1"/>
        <v>0.60606060606060608</v>
      </c>
      <c r="E13">
        <f t="shared" si="2"/>
        <v>4.4657097288676173E-2</v>
      </c>
      <c r="F13">
        <f t="shared" si="3"/>
        <v>-0.22115895800106333</v>
      </c>
      <c r="G13">
        <v>0</v>
      </c>
      <c r="H13">
        <f t="shared" si="4"/>
        <v>0.26581605528973951</v>
      </c>
      <c r="I13">
        <f t="shared" si="5"/>
        <v>-1.0963225241337864</v>
      </c>
      <c r="J13">
        <f t="shared" si="6"/>
        <v>1.0963225241337864</v>
      </c>
      <c r="K13">
        <f t="shared" si="7"/>
        <v>0.41609577790366731</v>
      </c>
      <c r="L13">
        <f t="shared" si="8"/>
        <v>0.58390422209633297</v>
      </c>
      <c r="M13">
        <f t="shared" si="9"/>
        <v>2.4032928308912465</v>
      </c>
      <c r="N13">
        <f t="shared" si="10"/>
        <v>1.7126096406869604</v>
      </c>
    </row>
    <row r="14" spans="1:14" x14ac:dyDescent="0.25">
      <c r="A14" s="4">
        <f>IF('True_Odds_Calculator_2-way'!A15="","",'True_Odds_Calculator_2-way'!A15)</f>
        <v>1.92</v>
      </c>
      <c r="B14" s="4">
        <f>IF('True_Odds_Calculator_2-way'!B15="","",'True_Odds_Calculator_2-way'!B15)</f>
        <v>1.9</v>
      </c>
      <c r="C14" s="4">
        <f t="shared" si="0"/>
        <v>0.52083333333333337</v>
      </c>
      <c r="D14">
        <f t="shared" si="1"/>
        <v>0.52631578947368418</v>
      </c>
      <c r="E14">
        <f t="shared" si="2"/>
        <v>4.7149122807017552E-2</v>
      </c>
      <c r="F14">
        <f t="shared" si="3"/>
        <v>-0.22697368421052633</v>
      </c>
      <c r="G14">
        <v>0</v>
      </c>
      <c r="H14">
        <f t="shared" si="4"/>
        <v>0.27412280701754388</v>
      </c>
      <c r="I14">
        <f t="shared" si="5"/>
        <v>-1.0989674556596449</v>
      </c>
      <c r="J14">
        <f t="shared" si="6"/>
        <v>1.0989674556596449</v>
      </c>
      <c r="K14">
        <f t="shared" si="7"/>
        <v>0.49725266430930348</v>
      </c>
      <c r="L14">
        <f t="shared" si="8"/>
        <v>0.50274733569069663</v>
      </c>
      <c r="M14">
        <f t="shared" si="9"/>
        <v>2.0110500592068727</v>
      </c>
      <c r="N14">
        <f t="shared" si="10"/>
        <v>1.9890707100936806</v>
      </c>
    </row>
    <row r="15" spans="1:14" x14ac:dyDescent="0.25">
      <c r="A15" s="4">
        <f>IF('True_Odds_Calculator_2-way'!A16="","",'True_Odds_Calculator_2-way'!A16)</f>
        <v>2.83</v>
      </c>
      <c r="B15" s="4">
        <f>IF('True_Odds_Calculator_2-way'!B16="","",'True_Odds_Calculator_2-way'!B16)</f>
        <v>1.48</v>
      </c>
      <c r="C15" s="4">
        <f t="shared" si="0"/>
        <v>0.35335689045936397</v>
      </c>
      <c r="D15">
        <f t="shared" si="1"/>
        <v>0.67567567567567566</v>
      </c>
      <c r="E15">
        <f t="shared" si="2"/>
        <v>2.9032566135039684E-2</v>
      </c>
      <c r="F15">
        <f t="shared" si="3"/>
        <v>-0.20972208958074678</v>
      </c>
      <c r="G15">
        <v>0</v>
      </c>
      <c r="H15">
        <f t="shared" si="4"/>
        <v>0.23875465571578647</v>
      </c>
      <c r="I15">
        <f t="shared" si="5"/>
        <v>-1.0669739994407998</v>
      </c>
      <c r="J15">
        <f t="shared" si="6"/>
        <v>1.0669739994407998</v>
      </c>
      <c r="K15">
        <f t="shared" si="7"/>
        <v>0.33868886008059146</v>
      </c>
      <c r="L15">
        <f t="shared" si="8"/>
        <v>0.66131113991940849</v>
      </c>
      <c r="M15">
        <f t="shared" si="9"/>
        <v>2.9525624189766639</v>
      </c>
      <c r="N15">
        <f t="shared" si="10"/>
        <v>1.5121475197315839</v>
      </c>
    </row>
    <row r="16" spans="1:14" x14ac:dyDescent="0.25">
      <c r="A16" s="4">
        <f>IF('True_Odds_Calculator_2-way'!A17="","",'True_Odds_Calculator_2-way'!A17)</f>
        <v>2.0499999999999998</v>
      </c>
      <c r="B16" s="4">
        <f>IF('True_Odds_Calculator_2-way'!B17="","",'True_Odds_Calculator_2-way'!B17)</f>
        <v>1.85</v>
      </c>
      <c r="C16" s="4">
        <f t="shared" si="0"/>
        <v>0.48780487804878053</v>
      </c>
      <c r="D16">
        <f t="shared" si="1"/>
        <v>0.54054054054054046</v>
      </c>
      <c r="E16">
        <f t="shared" si="2"/>
        <v>2.8345418589321048E-2</v>
      </c>
      <c r="F16">
        <f t="shared" si="3"/>
        <v>-0.2353328938694792</v>
      </c>
      <c r="G16">
        <v>0</v>
      </c>
      <c r="H16">
        <f t="shared" si="4"/>
        <v>0.26367831245880025</v>
      </c>
      <c r="I16">
        <f t="shared" si="5"/>
        <v>-1.0585122480499263</v>
      </c>
      <c r="J16">
        <f t="shared" si="6"/>
        <v>1.0585122480499263</v>
      </c>
      <c r="K16">
        <f t="shared" si="7"/>
        <v>0.47361090692279612</v>
      </c>
      <c r="L16">
        <f t="shared" si="8"/>
        <v>0.52638909307720383</v>
      </c>
      <c r="M16">
        <f t="shared" si="9"/>
        <v>2.1114378604524222</v>
      </c>
      <c r="N16">
        <f t="shared" si="10"/>
        <v>1.8997354108424378</v>
      </c>
    </row>
    <row r="17" spans="1:14" x14ac:dyDescent="0.25">
      <c r="A17" s="4">
        <f>IF('True_Odds_Calculator_2-way'!A18="","",'True_Odds_Calculator_2-way'!A18)</f>
        <v>1.94</v>
      </c>
      <c r="B17" s="4">
        <f>IF('True_Odds_Calculator_2-way'!B18="","",'True_Odds_Calculator_2-way'!B18)</f>
        <v>1.94</v>
      </c>
      <c r="C17" s="4">
        <f t="shared" si="0"/>
        <v>0.51546391752577325</v>
      </c>
      <c r="D17">
        <f t="shared" si="1"/>
        <v>0.51546391752577325</v>
      </c>
      <c r="E17">
        <f t="shared" si="2"/>
        <v>3.0927835051546504E-2</v>
      </c>
      <c r="F17">
        <f t="shared" si="3"/>
        <v>-0.23477521521947065</v>
      </c>
      <c r="G17">
        <v>0</v>
      </c>
      <c r="H17">
        <f t="shared" si="4"/>
        <v>0.26570305027101715</v>
      </c>
      <c r="I17">
        <f t="shared" si="5"/>
        <v>-1.0638297872340428</v>
      </c>
      <c r="J17">
        <f t="shared" si="6"/>
        <v>1.0638297872340428</v>
      </c>
      <c r="K17">
        <f t="shared" si="7"/>
        <v>0.49999999999999989</v>
      </c>
      <c r="L17">
        <f t="shared" si="8"/>
        <v>0.49999999999999989</v>
      </c>
      <c r="M17">
        <f t="shared" si="9"/>
        <v>2.0000000000000004</v>
      </c>
      <c r="N17">
        <f t="shared" si="10"/>
        <v>2.0000000000000004</v>
      </c>
    </row>
    <row r="18" spans="1:14" x14ac:dyDescent="0.25">
      <c r="A18" s="4">
        <f>IF('True_Odds_Calculator_2-way'!A19="","",'True_Odds_Calculator_2-way'!A19)</f>
        <v>1.76</v>
      </c>
      <c r="B18" s="4">
        <f>IF('True_Odds_Calculator_2-way'!B19="","",'True_Odds_Calculator_2-way'!B19)</f>
        <v>2.15</v>
      </c>
      <c r="C18" s="4">
        <f t="shared" si="0"/>
        <v>0.56818181818181823</v>
      </c>
      <c r="D18">
        <f t="shared" si="1"/>
        <v>0.46511627906976744</v>
      </c>
      <c r="E18">
        <f t="shared" si="2"/>
        <v>3.3298097251585723E-2</v>
      </c>
      <c r="F18">
        <f t="shared" si="3"/>
        <v>-0.23097251585623668</v>
      </c>
      <c r="G18">
        <v>0</v>
      </c>
      <c r="H18">
        <f t="shared" si="4"/>
        <v>0.26427061310782241</v>
      </c>
      <c r="I18">
        <f t="shared" si="5"/>
        <v>-1.0696563746013956</v>
      </c>
      <c r="J18">
        <f t="shared" si="6"/>
        <v>1.0696563746013956</v>
      </c>
      <c r="K18">
        <f t="shared" si="7"/>
        <v>0.5515905861496937</v>
      </c>
      <c r="L18">
        <f t="shared" si="8"/>
        <v>0.44840941385030625</v>
      </c>
      <c r="M18">
        <f t="shared" si="9"/>
        <v>1.8129388446970602</v>
      </c>
      <c r="N18">
        <f t="shared" si="10"/>
        <v>2.2301048307916052</v>
      </c>
    </row>
    <row r="19" spans="1:14" x14ac:dyDescent="0.25">
      <c r="A19" s="4">
        <f>IF('True_Odds_Calculator_2-way'!A20="","",'True_Odds_Calculator_2-way'!A20)</f>
        <v>1.68</v>
      </c>
      <c r="B19" s="4">
        <f>IF('True_Odds_Calculator_2-way'!B20="","",'True_Odds_Calculator_2-way'!B20)</f>
        <v>2.2200000000000002</v>
      </c>
      <c r="C19" s="4">
        <f t="shared" si="0"/>
        <v>0.59523809523809523</v>
      </c>
      <c r="D19">
        <f t="shared" si="1"/>
        <v>0.4504504504504504</v>
      </c>
      <c r="E19">
        <f t="shared" si="2"/>
        <v>4.5688545688545634E-2</v>
      </c>
      <c r="F19">
        <f t="shared" si="3"/>
        <v>-0.22243672243672252</v>
      </c>
      <c r="G19">
        <v>0</v>
      </c>
      <c r="H19">
        <f t="shared" si="4"/>
        <v>0.2681252681252681</v>
      </c>
      <c r="I19">
        <f t="shared" si="5"/>
        <v>-1.0979071877276467</v>
      </c>
      <c r="J19">
        <f t="shared" si="6"/>
        <v>1.0979071877276467</v>
      </c>
      <c r="K19">
        <f t="shared" si="7"/>
        <v>0.57254851307619281</v>
      </c>
      <c r="L19">
        <f t="shared" si="8"/>
        <v>0.42745148692380741</v>
      </c>
      <c r="M19">
        <f t="shared" si="9"/>
        <v>1.7465768876547993</v>
      </c>
      <c r="N19">
        <f t="shared" si="10"/>
        <v>2.3394467690277296</v>
      </c>
    </row>
    <row r="20" spans="1:14" x14ac:dyDescent="0.25">
      <c r="A20" s="4">
        <f>IF('True_Odds_Calculator_2-way'!A21="","",'True_Odds_Calculator_2-way'!A21)</f>
        <v>1.93</v>
      </c>
      <c r="B20" s="4">
        <f>IF('True_Odds_Calculator_2-way'!B21="","",'True_Odds_Calculator_2-way'!B21)</f>
        <v>1.9</v>
      </c>
      <c r="C20" s="4">
        <f t="shared" si="0"/>
        <v>0.5181347150259068</v>
      </c>
      <c r="D20">
        <f t="shared" si="1"/>
        <v>0.52631578947368418</v>
      </c>
      <c r="E20">
        <f t="shared" si="2"/>
        <v>4.445050449959087E-2</v>
      </c>
      <c r="F20">
        <f t="shared" si="3"/>
        <v>-0.22825197709299161</v>
      </c>
      <c r="G20">
        <v>0</v>
      </c>
      <c r="H20">
        <f t="shared" si="4"/>
        <v>0.27270248159258254</v>
      </c>
      <c r="I20">
        <f t="shared" si="5"/>
        <v>-1.0930430596399217</v>
      </c>
      <c r="J20">
        <f t="shared" si="6"/>
        <v>1.0930430596399217</v>
      </c>
      <c r="K20">
        <f t="shared" si="7"/>
        <v>0.49590136395381257</v>
      </c>
      <c r="L20">
        <f t="shared" si="8"/>
        <v>0.50409863604618754</v>
      </c>
      <c r="M20">
        <f t="shared" si="9"/>
        <v>2.0165300454651267</v>
      </c>
      <c r="N20">
        <f t="shared" si="10"/>
        <v>1.9837387536759294</v>
      </c>
    </row>
    <row r="21" spans="1:14" x14ac:dyDescent="0.25">
      <c r="A21" s="4">
        <f>IF('True_Odds_Calculator_2-way'!A22="","",'True_Odds_Calculator_2-way'!A22)</f>
        <v>1.79</v>
      </c>
      <c r="B21" s="4">
        <f>IF('True_Odds_Calculator_2-way'!B22="","",'True_Odds_Calculator_2-way'!B22)</f>
        <v>2.04</v>
      </c>
      <c r="C21" s="4">
        <f t="shared" si="0"/>
        <v>0.55865921787709494</v>
      </c>
      <c r="D21">
        <f t="shared" si="1"/>
        <v>0.49019607843137253</v>
      </c>
      <c r="E21">
        <f t="shared" si="2"/>
        <v>4.8855296308467411E-2</v>
      </c>
      <c r="F21">
        <f t="shared" si="3"/>
        <v>-0.22499726147442223</v>
      </c>
      <c r="G21">
        <v>0</v>
      </c>
      <c r="H21">
        <f t="shared" si="4"/>
        <v>0.27385255778288964</v>
      </c>
      <c r="I21">
        <f t="shared" si="5"/>
        <v>-1.1032394541017194</v>
      </c>
      <c r="J21">
        <f t="shared" si="6"/>
        <v>1.1032394541017194</v>
      </c>
      <c r="K21">
        <f t="shared" si="7"/>
        <v>0.53431385804010889</v>
      </c>
      <c r="L21">
        <f t="shared" si="8"/>
        <v>0.46568614195989111</v>
      </c>
      <c r="M21">
        <f t="shared" si="9"/>
        <v>1.8715591687403583</v>
      </c>
      <c r="N21">
        <f t="shared" si="10"/>
        <v>2.1473690322657886</v>
      </c>
    </row>
    <row r="22" spans="1:14" x14ac:dyDescent="0.25">
      <c r="A22" s="4">
        <f>IF('True_Odds_Calculator_2-way'!A23="","",'True_Odds_Calculator_2-way'!A23)</f>
        <v>1.55</v>
      </c>
      <c r="B22" s="4">
        <f>IF('True_Odds_Calculator_2-way'!B23="","",'True_Odds_Calculator_2-way'!B23)</f>
        <v>2.48</v>
      </c>
      <c r="C22" s="4">
        <f t="shared" si="0"/>
        <v>0.64516129032258063</v>
      </c>
      <c r="D22">
        <f t="shared" si="1"/>
        <v>0.40322580645161293</v>
      </c>
      <c r="E22">
        <f t="shared" si="2"/>
        <v>4.8387096774193505E-2</v>
      </c>
      <c r="F22">
        <f t="shared" si="3"/>
        <v>-0.21175858480749232</v>
      </c>
      <c r="G22">
        <v>0</v>
      </c>
      <c r="H22">
        <f t="shared" si="4"/>
        <v>0.26014568158168577</v>
      </c>
      <c r="I22">
        <f t="shared" si="5"/>
        <v>-1.1083777463036815</v>
      </c>
      <c r="J22">
        <f t="shared" si="6"/>
        <v>1.1083777463036815</v>
      </c>
      <c r="K22">
        <f t="shared" si="7"/>
        <v>0.62126937043957342</v>
      </c>
      <c r="L22">
        <f t="shared" si="8"/>
        <v>0.3787306295604268</v>
      </c>
      <c r="M22">
        <f t="shared" si="9"/>
        <v>1.6096077604670245</v>
      </c>
      <c r="N22">
        <f t="shared" si="10"/>
        <v>2.6403990645294484</v>
      </c>
    </row>
    <row r="23" spans="1:14" x14ac:dyDescent="0.25">
      <c r="A23" s="4">
        <f>IF('True_Odds_Calculator_2-way'!A24="","",'True_Odds_Calculator_2-way'!A24)</f>
        <v>1.83</v>
      </c>
      <c r="B23" s="4">
        <f>IF('True_Odds_Calculator_2-way'!B24="","",'True_Odds_Calculator_2-way'!B24)</f>
        <v>2.08</v>
      </c>
      <c r="C23" s="4">
        <f t="shared" si="0"/>
        <v>0.54644808743169393</v>
      </c>
      <c r="D23">
        <f t="shared" si="1"/>
        <v>0.48076923076923073</v>
      </c>
      <c r="E23">
        <f t="shared" si="2"/>
        <v>2.7217318200924545E-2</v>
      </c>
      <c r="F23">
        <f t="shared" si="3"/>
        <v>-0.23549810844892827</v>
      </c>
      <c r="G23">
        <v>0</v>
      </c>
      <c r="H23">
        <f t="shared" si="4"/>
        <v>0.26271542664985281</v>
      </c>
      <c r="I23">
        <f t="shared" si="5"/>
        <v>-1.0562070842074627</v>
      </c>
      <c r="J23">
        <f t="shared" si="6"/>
        <v>1.0562070842074627</v>
      </c>
      <c r="K23">
        <f t="shared" si="7"/>
        <v>0.53286387886572006</v>
      </c>
      <c r="L23">
        <f t="shared" si="8"/>
        <v>0.46713612113428016</v>
      </c>
      <c r="M23">
        <f t="shared" si="9"/>
        <v>1.8766518798921943</v>
      </c>
      <c r="N23">
        <f t="shared" si="10"/>
        <v>2.1407036509440598</v>
      </c>
    </row>
    <row r="24" spans="1:14" x14ac:dyDescent="0.25">
      <c r="A24" s="4">
        <f>IF('True_Odds_Calculator_2-way'!A25="","",'True_Odds_Calculator_2-way'!A25)</f>
        <v>1.58</v>
      </c>
      <c r="B24" s="4">
        <f>IF('True_Odds_Calculator_2-way'!B25="","",'True_Odds_Calculator_2-way'!B25)</f>
        <v>2.52</v>
      </c>
      <c r="C24" s="4">
        <f t="shared" si="0"/>
        <v>0.63291139240506322</v>
      </c>
      <c r="D24">
        <f t="shared" si="1"/>
        <v>0.3968253968253968</v>
      </c>
      <c r="E24">
        <f t="shared" si="2"/>
        <v>2.9736789230460081E-2</v>
      </c>
      <c r="F24">
        <f t="shared" si="3"/>
        <v>-0.22141852521599359</v>
      </c>
      <c r="G24">
        <v>0</v>
      </c>
      <c r="H24">
        <f t="shared" si="4"/>
        <v>0.25115531444645367</v>
      </c>
      <c r="I24">
        <f t="shared" si="5"/>
        <v>-1.0650358071057624</v>
      </c>
      <c r="J24">
        <f t="shared" si="6"/>
        <v>1.0650358071057624</v>
      </c>
      <c r="K24">
        <f t="shared" si="7"/>
        <v>0.61815365154846769</v>
      </c>
      <c r="L24">
        <f t="shared" si="8"/>
        <v>0.38184634845153209</v>
      </c>
      <c r="M24">
        <f t="shared" si="9"/>
        <v>1.6177207681213428</v>
      </c>
      <c r="N24">
        <f t="shared" si="10"/>
        <v>2.618854426800759</v>
      </c>
    </row>
    <row r="25" spans="1:14" x14ac:dyDescent="0.25">
      <c r="A25" s="4">
        <f>IF('True_Odds_Calculator_2-way'!A26="","",'True_Odds_Calculator_2-way'!A26)</f>
        <v>2.19</v>
      </c>
      <c r="B25" s="4">
        <f>IF('True_Odds_Calculator_2-way'!B26="","",'True_Odds_Calculator_2-way'!B26)</f>
        <v>1.75</v>
      </c>
      <c r="C25" s="4">
        <f t="shared" si="0"/>
        <v>0.45662100456621008</v>
      </c>
      <c r="D25">
        <f t="shared" si="1"/>
        <v>0.5714285714285714</v>
      </c>
      <c r="E25">
        <f t="shared" si="2"/>
        <v>2.8049575994781417E-2</v>
      </c>
      <c r="F25">
        <f t="shared" si="3"/>
        <v>-0.23287671232876717</v>
      </c>
      <c r="G25">
        <v>0</v>
      </c>
      <c r="H25">
        <f t="shared" si="4"/>
        <v>0.26092628832354858</v>
      </c>
      <c r="I25">
        <f t="shared" si="5"/>
        <v>-1.0585122480499263</v>
      </c>
      <c r="J25">
        <f t="shared" si="6"/>
        <v>1.0585122480499263</v>
      </c>
      <c r="K25">
        <f t="shared" si="7"/>
        <v>0.44255041223763469</v>
      </c>
      <c r="L25">
        <f t="shared" si="8"/>
        <v>0.55744958776236542</v>
      </c>
      <c r="M25">
        <f t="shared" si="9"/>
        <v>2.2596295751794115</v>
      </c>
      <c r="N25">
        <f t="shared" si="10"/>
        <v>1.7938841860374448</v>
      </c>
    </row>
    <row r="26" spans="1:14" x14ac:dyDescent="0.25">
      <c r="A26" s="4">
        <f>IF('True_Odds_Calculator_2-way'!A27="","",'True_Odds_Calculator_2-way'!A27)</f>
        <v>1.96</v>
      </c>
      <c r="B26" s="4">
        <f>IF('True_Odds_Calculator_2-way'!B27="","",'True_Odds_Calculator_2-way'!B27)</f>
        <v>1.93</v>
      </c>
      <c r="C26" s="4">
        <f t="shared" si="0"/>
        <v>0.51020408163265307</v>
      </c>
      <c r="D26">
        <f t="shared" si="1"/>
        <v>0.5181347150259068</v>
      </c>
      <c r="E26">
        <f t="shared" si="2"/>
        <v>2.8338796658559762E-2</v>
      </c>
      <c r="F26">
        <f t="shared" si="3"/>
        <v>-0.23601564978322942</v>
      </c>
      <c r="G26">
        <v>0</v>
      </c>
      <c r="H26">
        <f t="shared" si="4"/>
        <v>0.26435444644178918</v>
      </c>
      <c r="I26">
        <f t="shared" si="5"/>
        <v>-1.0583343916682539</v>
      </c>
      <c r="J26">
        <f t="shared" si="6"/>
        <v>1.0583343916682539</v>
      </c>
      <c r="K26">
        <f t="shared" si="7"/>
        <v>0.49603149604724417</v>
      </c>
      <c r="L26">
        <f t="shared" si="8"/>
        <v>0.50396850395275605</v>
      </c>
      <c r="M26">
        <f t="shared" si="9"/>
        <v>2.0160010160015238</v>
      </c>
      <c r="N26">
        <f t="shared" si="10"/>
        <v>1.9842509842514759</v>
      </c>
    </row>
    <row r="27" spans="1:14" x14ac:dyDescent="0.25">
      <c r="A27" s="4">
        <f>IF('True_Odds_Calculator_2-way'!A28="","",'True_Odds_Calculator_2-way'!A28)</f>
        <v>1.33</v>
      </c>
      <c r="B27" s="4">
        <f>IF('True_Odds_Calculator_2-way'!B28="","",'True_Odds_Calculator_2-way'!B28)</f>
        <v>3.45</v>
      </c>
      <c r="C27" s="4">
        <f t="shared" si="0"/>
        <v>0.75187969924812026</v>
      </c>
      <c r="D27">
        <f t="shared" si="1"/>
        <v>0.28985507246376813</v>
      </c>
      <c r="E27">
        <f t="shared" si="2"/>
        <v>4.173477171188833E-2</v>
      </c>
      <c r="F27">
        <f t="shared" si="3"/>
        <v>-0.17620137299771177</v>
      </c>
      <c r="G27">
        <v>0</v>
      </c>
      <c r="H27">
        <f t="shared" si="4"/>
        <v>0.21793614470960007</v>
      </c>
      <c r="I27">
        <f t="shared" si="5"/>
        <v>-1.1121413488021754</v>
      </c>
      <c r="J27">
        <f t="shared" si="6"/>
        <v>1.1121413488021754</v>
      </c>
      <c r="K27">
        <f t="shared" si="7"/>
        <v>0.73152533938369868</v>
      </c>
      <c r="L27">
        <f t="shared" si="8"/>
        <v>0.26847466061630149</v>
      </c>
      <c r="M27">
        <f t="shared" si="9"/>
        <v>1.3670066451047178</v>
      </c>
      <c r="N27">
        <f t="shared" si="10"/>
        <v>3.7247463045653295</v>
      </c>
    </row>
    <row r="28" spans="1:14" x14ac:dyDescent="0.25">
      <c r="A28" s="4">
        <f>IF('True_Odds_Calculator_2-way'!A29="","",'True_Odds_Calculator_2-way'!A29)</f>
        <v>1.77</v>
      </c>
      <c r="B28" s="4">
        <f>IF('True_Odds_Calculator_2-way'!B29="","",'True_Odds_Calculator_2-way'!B29)</f>
        <v>2.14</v>
      </c>
      <c r="C28" s="4">
        <f t="shared" si="0"/>
        <v>0.56497175141242939</v>
      </c>
      <c r="D28">
        <f t="shared" si="1"/>
        <v>0.46728971962616822</v>
      </c>
      <c r="E28">
        <f t="shared" si="2"/>
        <v>3.2261471038597556E-2</v>
      </c>
      <c r="F28">
        <f t="shared" si="3"/>
        <v>-0.2317440202756218</v>
      </c>
      <c r="G28">
        <v>0</v>
      </c>
      <c r="H28">
        <f t="shared" si="4"/>
        <v>0.26400549131421935</v>
      </c>
      <c r="I28">
        <f t="shared" si="5"/>
        <v>-1.0673385899176768</v>
      </c>
      <c r="J28">
        <f t="shared" si="6"/>
        <v>1.0673385899176768</v>
      </c>
      <c r="K28">
        <f t="shared" si="7"/>
        <v>0.54889239397368417</v>
      </c>
      <c r="L28">
        <f t="shared" si="8"/>
        <v>0.45110760602631583</v>
      </c>
      <c r="M28">
        <f t="shared" si="9"/>
        <v>1.8218507142366114</v>
      </c>
      <c r="N28">
        <f t="shared" si="10"/>
        <v>2.2167659925061516</v>
      </c>
    </row>
    <row r="29" spans="1:14" x14ac:dyDescent="0.25">
      <c r="A29" s="4">
        <f>IF('True_Odds_Calculator_2-way'!A30="","",'True_Odds_Calculator_2-way'!A30)</f>
        <v>2.11</v>
      </c>
      <c r="B29" s="4">
        <f>IF('True_Odds_Calculator_2-way'!B30="","",'True_Odds_Calculator_2-way'!B30)</f>
        <v>1.78</v>
      </c>
      <c r="C29" s="4">
        <f t="shared" si="0"/>
        <v>0.47393364928909953</v>
      </c>
      <c r="D29">
        <f t="shared" si="1"/>
        <v>0.5617977528089888</v>
      </c>
      <c r="E29">
        <f t="shared" si="2"/>
        <v>3.5731402098088338E-2</v>
      </c>
      <c r="F29">
        <f t="shared" si="3"/>
        <v>-0.23052345705309119</v>
      </c>
      <c r="G29">
        <v>0</v>
      </c>
      <c r="H29">
        <f t="shared" si="4"/>
        <v>0.26625485915117952</v>
      </c>
      <c r="I29">
        <f t="shared" si="5"/>
        <v>-1.0747098003652684</v>
      </c>
      <c r="J29">
        <f t="shared" si="6"/>
        <v>1.0747098003652684</v>
      </c>
      <c r="K29">
        <f t="shared" si="7"/>
        <v>0.45601134895833134</v>
      </c>
      <c r="L29">
        <f t="shared" si="8"/>
        <v>0.54398865104166871</v>
      </c>
      <c r="M29">
        <f t="shared" si="9"/>
        <v>2.192927878405448</v>
      </c>
      <c r="N29">
        <f t="shared" si="10"/>
        <v>1.838273644284909</v>
      </c>
    </row>
    <row r="30" spans="1:14" x14ac:dyDescent="0.25">
      <c r="A30" s="4">
        <f>IF('True_Odds_Calculator_2-way'!A31="","",'True_Odds_Calculator_2-way'!A31)</f>
        <v>1.67</v>
      </c>
      <c r="B30" s="4">
        <f>IF('True_Odds_Calculator_2-way'!B31="","",'True_Odds_Calculator_2-way'!B31)</f>
        <v>2.2999999999999998</v>
      </c>
      <c r="C30" s="4">
        <f t="shared" si="0"/>
        <v>0.5988023952095809</v>
      </c>
      <c r="D30">
        <f t="shared" si="1"/>
        <v>0.43478260869565222</v>
      </c>
      <c r="E30">
        <f t="shared" si="2"/>
        <v>3.3585003905233002E-2</v>
      </c>
      <c r="F30">
        <f t="shared" si="3"/>
        <v>-0.22676386357719358</v>
      </c>
      <c r="G30">
        <v>0</v>
      </c>
      <c r="H30">
        <f t="shared" si="4"/>
        <v>0.26034886748242653</v>
      </c>
      <c r="I30">
        <f t="shared" si="5"/>
        <v>-1.0714969088698136</v>
      </c>
      <c r="J30">
        <f t="shared" si="6"/>
        <v>1.0714969088698136</v>
      </c>
      <c r="K30">
        <f t="shared" si="7"/>
        <v>0.58210506726094002</v>
      </c>
      <c r="L30">
        <f t="shared" si="8"/>
        <v>0.41789493273906014</v>
      </c>
      <c r="M30">
        <f t="shared" si="9"/>
        <v>1.7179029289427752</v>
      </c>
      <c r="N30">
        <f t="shared" si="10"/>
        <v>2.3929459815307572</v>
      </c>
    </row>
    <row r="31" spans="1:14" x14ac:dyDescent="0.25">
      <c r="A31" s="4">
        <f>IF('True_Odds_Calculator_2-way'!A32="","",'True_Odds_Calculator_2-way'!A32)</f>
        <v>1.57</v>
      </c>
      <c r="B31" s="4">
        <f>IF('True_Odds_Calculator_2-way'!B32="","",'True_Odds_Calculator_2-way'!B32)</f>
        <v>2.5099999999999998</v>
      </c>
      <c r="C31" s="4">
        <f t="shared" si="0"/>
        <v>0.63694267515923564</v>
      </c>
      <c r="D31">
        <f t="shared" si="1"/>
        <v>0.39840637450199207</v>
      </c>
      <c r="E31">
        <f t="shared" si="2"/>
        <v>3.5349049661227649E-2</v>
      </c>
      <c r="F31">
        <f t="shared" si="3"/>
        <v>-0.21841297231456347</v>
      </c>
      <c r="G31">
        <v>0</v>
      </c>
      <c r="H31">
        <f t="shared" si="4"/>
        <v>0.25376202197579112</v>
      </c>
      <c r="I31">
        <f t="shared" si="5"/>
        <v>-1.0778891454484929</v>
      </c>
      <c r="J31">
        <f t="shared" si="6"/>
        <v>1.0778891454484929</v>
      </c>
      <c r="K31">
        <f t="shared" si="7"/>
        <v>0.61942639628987439</v>
      </c>
      <c r="L31">
        <f t="shared" si="8"/>
        <v>0.3805736037101255</v>
      </c>
      <c r="M31">
        <f t="shared" si="9"/>
        <v>1.6143968129056414</v>
      </c>
      <c r="N31">
        <f t="shared" si="10"/>
        <v>2.6276126096272243</v>
      </c>
    </row>
    <row r="32" spans="1:14" x14ac:dyDescent="0.25">
      <c r="A32" s="4">
        <f>IF('True_Odds_Calculator_2-way'!A33="","",'True_Odds_Calculator_2-way'!A33)</f>
        <v>1.93</v>
      </c>
      <c r="B32" s="4">
        <f>IF('True_Odds_Calculator_2-way'!B33="","",'True_Odds_Calculator_2-way'!B33)</f>
        <v>1.97</v>
      </c>
      <c r="C32" s="4">
        <f t="shared" si="0"/>
        <v>0.5181347150259068</v>
      </c>
      <c r="D32">
        <f t="shared" si="1"/>
        <v>0.50761421319796951</v>
      </c>
      <c r="E32">
        <f t="shared" si="2"/>
        <v>2.5748928223876311E-2</v>
      </c>
      <c r="F32">
        <f t="shared" si="3"/>
        <v>-0.23726361747455349</v>
      </c>
      <c r="G32">
        <v>0</v>
      </c>
      <c r="H32">
        <f t="shared" si="4"/>
        <v>0.26301254569842986</v>
      </c>
      <c r="I32">
        <f t="shared" si="5"/>
        <v>-1.0528649266733445</v>
      </c>
      <c r="J32">
        <f t="shared" si="6"/>
        <v>1.0528649266733445</v>
      </c>
      <c r="K32">
        <f t="shared" si="7"/>
        <v>0.50526374119939821</v>
      </c>
      <c r="L32">
        <f t="shared" si="8"/>
        <v>0.49473625880060179</v>
      </c>
      <c r="M32">
        <f t="shared" si="9"/>
        <v>1.9791643818062103</v>
      </c>
      <c r="N32">
        <f t="shared" si="10"/>
        <v>2.021278978873144</v>
      </c>
    </row>
    <row r="33" spans="1:14" x14ac:dyDescent="0.25">
      <c r="A33" s="4">
        <f>IF('True_Odds_Calculator_2-way'!A34="","",'True_Odds_Calculator_2-way'!A34)</f>
        <v>2.35</v>
      </c>
      <c r="B33" s="4">
        <f>IF('True_Odds_Calculator_2-way'!B34="","",'True_Odds_Calculator_2-way'!B34)</f>
        <v>1.65</v>
      </c>
      <c r="C33" s="4">
        <f t="shared" si="0"/>
        <v>0.42553191489361702</v>
      </c>
      <c r="D33">
        <f t="shared" si="1"/>
        <v>0.60606060606060608</v>
      </c>
      <c r="E33">
        <f t="shared" si="2"/>
        <v>3.1592520954223158E-2</v>
      </c>
      <c r="F33">
        <f t="shared" si="3"/>
        <v>-0.22630560928433263</v>
      </c>
      <c r="G33">
        <v>0</v>
      </c>
      <c r="H33">
        <f t="shared" si="4"/>
        <v>0.25789813023855579</v>
      </c>
      <c r="I33">
        <f t="shared" si="5"/>
        <v>-1.0675210253672478</v>
      </c>
      <c r="J33">
        <f t="shared" si="6"/>
        <v>1.0675210253672478</v>
      </c>
      <c r="K33">
        <f t="shared" si="7"/>
        <v>0.40964242822822811</v>
      </c>
      <c r="L33">
        <f t="shared" si="8"/>
        <v>0.59035757177177173</v>
      </c>
      <c r="M33">
        <f t="shared" si="9"/>
        <v>2.4411533842457849</v>
      </c>
      <c r="N33">
        <f t="shared" si="10"/>
        <v>1.6938886664887112</v>
      </c>
    </row>
    <row r="34" spans="1:14" x14ac:dyDescent="0.25">
      <c r="A34" s="4">
        <f>IF('True_Odds_Calculator_2-way'!A35="","",'True_Odds_Calculator_2-way'!A35)</f>
        <v>2.0499999999999998</v>
      </c>
      <c r="B34" s="4">
        <f>IF('True_Odds_Calculator_2-way'!B35="","",'True_Odds_Calculator_2-way'!B35)</f>
        <v>1.85</v>
      </c>
      <c r="C34" s="4">
        <f t="shared" si="0"/>
        <v>0.48780487804878053</v>
      </c>
      <c r="D34">
        <f t="shared" si="1"/>
        <v>0.54054054054054046</v>
      </c>
      <c r="E34">
        <f t="shared" si="2"/>
        <v>2.8345418589321048E-2</v>
      </c>
      <c r="F34">
        <f t="shared" si="3"/>
        <v>-0.2353328938694792</v>
      </c>
      <c r="G34">
        <v>0</v>
      </c>
      <c r="H34">
        <f t="shared" si="4"/>
        <v>0.26367831245880025</v>
      </c>
      <c r="I34">
        <f t="shared" si="5"/>
        <v>-1.0585122480499263</v>
      </c>
      <c r="J34">
        <f t="shared" si="6"/>
        <v>1.0585122480499263</v>
      </c>
      <c r="K34">
        <f t="shared" si="7"/>
        <v>0.47361090692279612</v>
      </c>
      <c r="L34">
        <f t="shared" si="8"/>
        <v>0.52638909307720383</v>
      </c>
      <c r="M34">
        <f t="shared" si="9"/>
        <v>2.1114378604524222</v>
      </c>
      <c r="N34">
        <f t="shared" si="10"/>
        <v>1.8997354108424378</v>
      </c>
    </row>
    <row r="35" spans="1:14" x14ac:dyDescent="0.25">
      <c r="A35" s="4">
        <f>IF('True_Odds_Calculator_2-way'!A36="","",'True_Odds_Calculator_2-way'!A36)</f>
        <v>2.02</v>
      </c>
      <c r="B35" s="4">
        <f>IF('True_Odds_Calculator_2-way'!B36="","",'True_Odds_Calculator_2-way'!B36)</f>
        <v>1.87</v>
      </c>
      <c r="C35" s="4">
        <f t="shared" si="0"/>
        <v>0.49504950495049505</v>
      </c>
      <c r="D35">
        <f t="shared" si="1"/>
        <v>0.53475935828876997</v>
      </c>
      <c r="E35">
        <f t="shared" si="2"/>
        <v>2.9808863239265015E-2</v>
      </c>
      <c r="F35">
        <f t="shared" si="3"/>
        <v>-0.23492349234923493</v>
      </c>
      <c r="G35">
        <v>0</v>
      </c>
      <c r="H35">
        <f t="shared" si="4"/>
        <v>0.2647323555885</v>
      </c>
      <c r="I35">
        <f t="shared" si="5"/>
        <v>-1.0615495921641367</v>
      </c>
      <c r="J35">
        <f t="shared" si="6"/>
        <v>1.0615495921641367</v>
      </c>
      <c r="K35">
        <f t="shared" si="7"/>
        <v>0.48012738724303272</v>
      </c>
      <c r="L35">
        <f t="shared" si="8"/>
        <v>0.51987261275696728</v>
      </c>
      <c r="M35">
        <f t="shared" si="9"/>
        <v>2.0827805840074194</v>
      </c>
      <c r="N35">
        <f t="shared" si="10"/>
        <v>1.9235481451827992</v>
      </c>
    </row>
    <row r="36" spans="1:14" x14ac:dyDescent="0.25">
      <c r="A36" s="4">
        <f>IF('True_Odds_Calculator_2-way'!A37="","",'True_Odds_Calculator_2-way'!A37)</f>
        <v>2.0499999999999998</v>
      </c>
      <c r="B36" s="4">
        <f>IF('True_Odds_Calculator_2-way'!B37="","",'True_Odds_Calculator_2-way'!B37)</f>
        <v>1.85</v>
      </c>
      <c r="C36" s="4">
        <f t="shared" si="0"/>
        <v>0.48780487804878053</v>
      </c>
      <c r="D36">
        <f t="shared" si="1"/>
        <v>0.54054054054054046</v>
      </c>
      <c r="E36">
        <f t="shared" si="2"/>
        <v>2.8345418589321048E-2</v>
      </c>
      <c r="F36">
        <f t="shared" si="3"/>
        <v>-0.2353328938694792</v>
      </c>
      <c r="G36">
        <v>0</v>
      </c>
      <c r="H36">
        <f t="shared" si="4"/>
        <v>0.26367831245880025</v>
      </c>
      <c r="I36">
        <f t="shared" si="5"/>
        <v>-1.0585122480499263</v>
      </c>
      <c r="J36">
        <f t="shared" si="6"/>
        <v>1.0585122480499263</v>
      </c>
      <c r="K36">
        <f t="shared" si="7"/>
        <v>0.47361090692279612</v>
      </c>
      <c r="L36">
        <f t="shared" si="8"/>
        <v>0.52638909307720383</v>
      </c>
      <c r="M36">
        <f t="shared" si="9"/>
        <v>2.1114378604524222</v>
      </c>
      <c r="N36">
        <f t="shared" si="10"/>
        <v>1.8997354108424378</v>
      </c>
    </row>
    <row r="37" spans="1:14" x14ac:dyDescent="0.25">
      <c r="A37" s="4">
        <f>IF('True_Odds_Calculator_2-way'!A38="","",'True_Odds_Calculator_2-way'!A38)</f>
        <v>2.25</v>
      </c>
      <c r="B37" s="4">
        <f>IF('True_Odds_Calculator_2-way'!B38="","",'True_Odds_Calculator_2-way'!B38)</f>
        <v>1.69</v>
      </c>
      <c r="C37" s="4">
        <f t="shared" si="0"/>
        <v>0.44444444444444442</v>
      </c>
      <c r="D37">
        <f t="shared" si="1"/>
        <v>0.59171597633136097</v>
      </c>
      <c r="E37">
        <f t="shared" si="2"/>
        <v>3.6160420775805502E-2</v>
      </c>
      <c r="F37">
        <f t="shared" si="3"/>
        <v>-0.22682445759368819</v>
      </c>
      <c r="G37">
        <v>0</v>
      </c>
      <c r="H37">
        <f t="shared" si="4"/>
        <v>0.26298487836949375</v>
      </c>
      <c r="I37">
        <f t="shared" si="5"/>
        <v>-1.0767638041163314</v>
      </c>
      <c r="J37">
        <f t="shared" si="6"/>
        <v>1.0767638041163314</v>
      </c>
      <c r="K37">
        <f t="shared" si="7"/>
        <v>0.42626568044702751</v>
      </c>
      <c r="L37">
        <f t="shared" si="8"/>
        <v>0.57373431955297227</v>
      </c>
      <c r="M37">
        <f t="shared" si="9"/>
        <v>2.3459547551454145</v>
      </c>
      <c r="N37">
        <f t="shared" si="10"/>
        <v>1.7429670248402687</v>
      </c>
    </row>
    <row r="38" spans="1:14" x14ac:dyDescent="0.25">
      <c r="A38" s="4">
        <f>IF('True_Odds_Calculator_2-way'!A39="","",'True_Odds_Calculator_2-way'!A39)</f>
        <v>2.14</v>
      </c>
      <c r="B38" s="4">
        <f>IF('True_Odds_Calculator_2-way'!B39="","",'True_Odds_Calculator_2-way'!B39)</f>
        <v>1.76</v>
      </c>
      <c r="C38" s="4">
        <f t="shared" si="0"/>
        <v>0.46728971962616822</v>
      </c>
      <c r="D38">
        <f t="shared" si="1"/>
        <v>0.56818181818181823</v>
      </c>
      <c r="E38">
        <f t="shared" si="2"/>
        <v>3.5471537807986397E-2</v>
      </c>
      <c r="F38">
        <f t="shared" si="3"/>
        <v>-0.23003398470688197</v>
      </c>
      <c r="G38">
        <v>0</v>
      </c>
      <c r="H38">
        <f t="shared" si="4"/>
        <v>0.26550552251486831</v>
      </c>
      <c r="I38">
        <f t="shared" si="5"/>
        <v>-1.0743376064838499</v>
      </c>
      <c r="J38">
        <f t="shared" si="6"/>
        <v>1.0743376064838499</v>
      </c>
      <c r="K38">
        <f t="shared" si="7"/>
        <v>0.4494897427831781</v>
      </c>
      <c r="L38">
        <f t="shared" si="8"/>
        <v>0.55051025721682212</v>
      </c>
      <c r="M38">
        <f t="shared" si="9"/>
        <v>2.2247448713915889</v>
      </c>
      <c r="N38">
        <f t="shared" si="10"/>
        <v>1.8164965809277254</v>
      </c>
    </row>
    <row r="39" spans="1:14" x14ac:dyDescent="0.25">
      <c r="A39" s="4">
        <f>IF('True_Odds_Calculator_2-way'!A40="","",'True_Odds_Calculator_2-way'!A40)</f>
        <v>2.42</v>
      </c>
      <c r="B39" s="4">
        <f>IF('True_Odds_Calculator_2-way'!B40="","",'True_Odds_Calculator_2-way'!B40)</f>
        <v>1.61</v>
      </c>
      <c r="C39" s="4">
        <f t="shared" si="0"/>
        <v>0.41322314049586778</v>
      </c>
      <c r="D39">
        <f t="shared" si="1"/>
        <v>0.6211180124223602</v>
      </c>
      <c r="E39">
        <f t="shared" si="2"/>
        <v>3.4341152918228035E-2</v>
      </c>
      <c r="F39">
        <f t="shared" si="3"/>
        <v>-0.22231918279349105</v>
      </c>
      <c r="G39">
        <v>0</v>
      </c>
      <c r="H39">
        <f t="shared" si="4"/>
        <v>0.25666033571171909</v>
      </c>
      <c r="I39">
        <f t="shared" si="5"/>
        <v>-1.0744616281415773</v>
      </c>
      <c r="J39">
        <f t="shared" si="6"/>
        <v>1.0744616281415773</v>
      </c>
      <c r="K39">
        <f t="shared" si="7"/>
        <v>0.3959242744397955</v>
      </c>
      <c r="L39">
        <f t="shared" si="8"/>
        <v>0.60407572556020461</v>
      </c>
      <c r="M39">
        <f t="shared" si="9"/>
        <v>2.5257355119610394</v>
      </c>
      <c r="N39">
        <f t="shared" si="10"/>
        <v>1.6554215931663621</v>
      </c>
    </row>
    <row r="40" spans="1:14" x14ac:dyDescent="0.25">
      <c r="A40" s="4">
        <f>IF('True_Odds_Calculator_2-way'!A41="","",'True_Odds_Calculator_2-way'!A41)</f>
        <v>2.04</v>
      </c>
      <c r="B40" s="4">
        <f>IF('True_Odds_Calculator_2-way'!B41="","",'True_Odds_Calculator_2-way'!B41)</f>
        <v>1.86</v>
      </c>
      <c r="C40" s="4">
        <f t="shared" si="0"/>
        <v>0.49019607843137253</v>
      </c>
      <c r="D40">
        <f t="shared" si="1"/>
        <v>0.5376344086021505</v>
      </c>
      <c r="E40">
        <f t="shared" si="2"/>
        <v>2.7830487033523088E-2</v>
      </c>
      <c r="F40">
        <f t="shared" si="3"/>
        <v>-0.23571579169302126</v>
      </c>
      <c r="G40">
        <v>0</v>
      </c>
      <c r="H40">
        <f t="shared" si="4"/>
        <v>0.26354627872654435</v>
      </c>
      <c r="I40">
        <f t="shared" si="5"/>
        <v>-1.0573873360945338</v>
      </c>
      <c r="J40">
        <f t="shared" si="6"/>
        <v>1.0573873360945338</v>
      </c>
      <c r="K40">
        <f t="shared" si="7"/>
        <v>0.47626240779417284</v>
      </c>
      <c r="L40">
        <f t="shared" si="8"/>
        <v>0.52373759220582705</v>
      </c>
      <c r="M40">
        <f t="shared" si="9"/>
        <v>2.0996828295383159</v>
      </c>
      <c r="N40">
        <f t="shared" si="10"/>
        <v>1.9093531090412992</v>
      </c>
    </row>
    <row r="41" spans="1:14" x14ac:dyDescent="0.25">
      <c r="A41" s="4">
        <f>IF('True_Odds_Calculator_2-way'!A42="","",'True_Odds_Calculator_2-way'!A42)</f>
        <v>2.13</v>
      </c>
      <c r="B41" s="4">
        <f>IF('True_Odds_Calculator_2-way'!B42="","",'True_Odds_Calculator_2-way'!B42)</f>
        <v>1.74</v>
      </c>
      <c r="C41" s="4">
        <f t="shared" si="0"/>
        <v>0.46948356807511737</v>
      </c>
      <c r="D41">
        <f t="shared" si="1"/>
        <v>0.57471264367816088</v>
      </c>
      <c r="E41">
        <f t="shared" si="2"/>
        <v>4.4196211753278369E-2</v>
      </c>
      <c r="F41">
        <f t="shared" si="3"/>
        <v>-0.22562193081862814</v>
      </c>
      <c r="G41">
        <v>0</v>
      </c>
      <c r="H41">
        <f t="shared" si="4"/>
        <v>0.26981814257190651</v>
      </c>
      <c r="I41">
        <f t="shared" si="5"/>
        <v>-1.093565796666284</v>
      </c>
      <c r="J41">
        <f t="shared" si="6"/>
        <v>1.093565796666284</v>
      </c>
      <c r="K41">
        <f t="shared" si="7"/>
        <v>0.44728133121114488</v>
      </c>
      <c r="L41">
        <f t="shared" si="8"/>
        <v>0.55271866878885501</v>
      </c>
      <c r="M41">
        <f t="shared" si="9"/>
        <v>2.235729350232901</v>
      </c>
      <c r="N41">
        <f t="shared" si="10"/>
        <v>1.8092386895330501</v>
      </c>
    </row>
    <row r="42" spans="1:14" x14ac:dyDescent="0.25">
      <c r="A42" s="4">
        <f>IF('True_Odds_Calculator_2-way'!A43="","",'True_Odds_Calculator_2-way'!A43)</f>
        <v>2.12</v>
      </c>
      <c r="B42" s="4">
        <f>IF('True_Odds_Calculator_2-way'!B43="","",'True_Odds_Calculator_2-way'!B43)</f>
        <v>1.74</v>
      </c>
      <c r="C42" s="4">
        <f t="shared" si="0"/>
        <v>0.47169811320754712</v>
      </c>
      <c r="D42">
        <f t="shared" si="1"/>
        <v>0.57471264367816088</v>
      </c>
      <c r="E42">
        <f t="shared" si="2"/>
        <v>4.6410756885707949E-2</v>
      </c>
      <c r="F42">
        <f t="shared" si="3"/>
        <v>-0.22468011277380184</v>
      </c>
      <c r="G42">
        <v>0</v>
      </c>
      <c r="H42">
        <f t="shared" si="4"/>
        <v>0.27109086965950985</v>
      </c>
      <c r="I42">
        <f t="shared" si="5"/>
        <v>-1.0984369379093668</v>
      </c>
      <c r="J42">
        <f t="shared" si="6"/>
        <v>1.0984369379093668</v>
      </c>
      <c r="K42">
        <f t="shared" si="7"/>
        <v>0.44838035299811413</v>
      </c>
      <c r="L42">
        <f t="shared" si="8"/>
        <v>0.55161964700188582</v>
      </c>
      <c r="M42">
        <f t="shared" si="9"/>
        <v>2.2302493704584911</v>
      </c>
      <c r="N42">
        <f t="shared" si="10"/>
        <v>1.8128433340529317</v>
      </c>
    </row>
    <row r="43" spans="1:14" x14ac:dyDescent="0.25">
      <c r="A43" s="4">
        <f>IF('True_Odds_Calculator_2-way'!A44="","",'True_Odds_Calculator_2-way'!A44)</f>
        <v>2.08</v>
      </c>
      <c r="B43" s="4">
        <f>IF('True_Odds_Calculator_2-way'!B44="","",'True_Odds_Calculator_2-way'!B44)</f>
        <v>1.76</v>
      </c>
      <c r="C43" s="4">
        <f t="shared" si="0"/>
        <v>0.48076923076923073</v>
      </c>
      <c r="D43">
        <f t="shared" si="1"/>
        <v>0.56818181818181823</v>
      </c>
      <c r="E43">
        <f t="shared" si="2"/>
        <v>4.8951048951048959E-2</v>
      </c>
      <c r="F43">
        <f t="shared" si="3"/>
        <v>-0.22421328671328666</v>
      </c>
      <c r="G43">
        <v>0</v>
      </c>
      <c r="H43">
        <f t="shared" si="4"/>
        <v>0.27316433566433568</v>
      </c>
      <c r="I43">
        <f t="shared" si="5"/>
        <v>-1.1037769642208699</v>
      </c>
      <c r="J43">
        <f t="shared" si="6"/>
        <v>1.1037769642208699</v>
      </c>
      <c r="K43">
        <f t="shared" si="7"/>
        <v>0.45618791322653113</v>
      </c>
      <c r="L43">
        <f t="shared" si="8"/>
        <v>0.54381208677346893</v>
      </c>
      <c r="M43">
        <f t="shared" si="9"/>
        <v>2.1920791213585393</v>
      </c>
      <c r="N43">
        <f t="shared" si="10"/>
        <v>1.838870492807861</v>
      </c>
    </row>
    <row r="44" spans="1:14" x14ac:dyDescent="0.25">
      <c r="A44" s="4">
        <f>IF('True_Odds_Calculator_2-way'!A45="","",'True_Odds_Calculator_2-way'!A45)</f>
        <v>1.85</v>
      </c>
      <c r="B44" s="4">
        <f>IF('True_Odds_Calculator_2-way'!B45="","",'True_Odds_Calculator_2-way'!B45)</f>
        <v>1.99</v>
      </c>
      <c r="C44" s="4">
        <f t="shared" si="0"/>
        <v>0.54054054054054046</v>
      </c>
      <c r="D44">
        <f t="shared" si="1"/>
        <v>0.50251256281407031</v>
      </c>
      <c r="E44">
        <f t="shared" si="2"/>
        <v>4.3053103354610656E-2</v>
      </c>
      <c r="F44">
        <f t="shared" si="3"/>
        <v>-0.22857530897731926</v>
      </c>
      <c r="G44">
        <v>0</v>
      </c>
      <c r="H44">
        <f t="shared" si="4"/>
        <v>0.27162841233192986</v>
      </c>
      <c r="I44">
        <f t="shared" si="5"/>
        <v>-1.0901165669462136</v>
      </c>
      <c r="J44">
        <f t="shared" si="6"/>
        <v>1.0901165669462136</v>
      </c>
      <c r="K44">
        <f t="shared" si="7"/>
        <v>0.51904934939114777</v>
      </c>
      <c r="L44">
        <f t="shared" si="8"/>
        <v>0.48095065060885256</v>
      </c>
      <c r="M44">
        <f t="shared" si="9"/>
        <v>1.9265990819042815</v>
      </c>
      <c r="N44">
        <f t="shared" si="10"/>
        <v>2.0792154012767514</v>
      </c>
    </row>
    <row r="45" spans="1:14" x14ac:dyDescent="0.25">
      <c r="A45" s="4">
        <f>IF('True_Odds_Calculator_2-way'!A46="","",'True_Odds_Calculator_2-way'!A46)</f>
        <v>1.96</v>
      </c>
      <c r="B45" s="4">
        <f>IF('True_Odds_Calculator_2-way'!B46="","",'True_Odds_Calculator_2-way'!B46)</f>
        <v>1.88</v>
      </c>
      <c r="C45" s="4">
        <f t="shared" si="0"/>
        <v>0.51020408163265307</v>
      </c>
      <c r="D45">
        <f t="shared" si="1"/>
        <v>0.53191489361702127</v>
      </c>
      <c r="E45">
        <f t="shared" si="2"/>
        <v>4.2118975249674229E-2</v>
      </c>
      <c r="F45">
        <f t="shared" si="3"/>
        <v>-0.22926617455492848</v>
      </c>
      <c r="G45">
        <v>0</v>
      </c>
      <c r="H45">
        <f t="shared" si="4"/>
        <v>0.27138514980460271</v>
      </c>
      <c r="I45">
        <f t="shared" si="5"/>
        <v>-1.0879853497231111</v>
      </c>
      <c r="J45">
        <f t="shared" si="6"/>
        <v>1.0879853497231111</v>
      </c>
      <c r="K45">
        <f t="shared" si="7"/>
        <v>0.48912529307605751</v>
      </c>
      <c r="L45">
        <f t="shared" si="8"/>
        <v>0.51087470692394266</v>
      </c>
      <c r="M45">
        <f t="shared" si="9"/>
        <v>2.0444659357341863</v>
      </c>
      <c r="N45">
        <f t="shared" si="10"/>
        <v>1.9574271077563381</v>
      </c>
    </row>
    <row r="46" spans="1:14" x14ac:dyDescent="0.25">
      <c r="A46" s="4">
        <f>IF('True_Odds_Calculator_2-way'!A47="","",'True_Odds_Calculator_2-way'!A47)</f>
        <v>1.96</v>
      </c>
      <c r="B46" s="4">
        <f>IF('True_Odds_Calculator_2-way'!B47="","",'True_Odds_Calculator_2-way'!B47)</f>
        <v>1.88</v>
      </c>
      <c r="C46" s="4">
        <f t="shared" si="0"/>
        <v>0.51020408163265307</v>
      </c>
      <c r="D46">
        <f t="shared" si="1"/>
        <v>0.53191489361702127</v>
      </c>
      <c r="E46">
        <f t="shared" si="2"/>
        <v>4.2118975249674229E-2</v>
      </c>
      <c r="F46">
        <f t="shared" si="3"/>
        <v>-0.22926617455492848</v>
      </c>
      <c r="G46">
        <v>0</v>
      </c>
      <c r="H46">
        <f t="shared" si="4"/>
        <v>0.27138514980460271</v>
      </c>
      <c r="I46">
        <f t="shared" si="5"/>
        <v>-1.0879853497231111</v>
      </c>
      <c r="J46">
        <f t="shared" si="6"/>
        <v>1.0879853497231111</v>
      </c>
      <c r="K46">
        <f t="shared" si="7"/>
        <v>0.48912529307605751</v>
      </c>
      <c r="L46">
        <f t="shared" si="8"/>
        <v>0.51087470692394266</v>
      </c>
      <c r="M46">
        <f t="shared" si="9"/>
        <v>2.0444659357341863</v>
      </c>
      <c r="N46">
        <f t="shared" si="10"/>
        <v>1.9574271077563381</v>
      </c>
    </row>
    <row r="47" spans="1:14" x14ac:dyDescent="0.25">
      <c r="A47" s="4">
        <f>IF('True_Odds_Calculator_2-way'!A48="","",'True_Odds_Calculator_2-way'!A48)</f>
        <v>2.0699999999999998</v>
      </c>
      <c r="B47" s="4">
        <f>IF('True_Odds_Calculator_2-way'!B48="","",'True_Odds_Calculator_2-way'!B48)</f>
        <v>1.77</v>
      </c>
      <c r="C47" s="4">
        <f t="shared" si="0"/>
        <v>0.48309178743961356</v>
      </c>
      <c r="D47">
        <f t="shared" si="1"/>
        <v>0.56497175141242939</v>
      </c>
      <c r="E47">
        <f t="shared" si="2"/>
        <v>4.8063538852042953E-2</v>
      </c>
      <c r="F47">
        <f t="shared" si="3"/>
        <v>-0.22486967439067662</v>
      </c>
      <c r="G47">
        <v>0</v>
      </c>
      <c r="H47">
        <f t="shared" si="4"/>
        <v>0.27293321324271952</v>
      </c>
      <c r="I47">
        <f t="shared" si="5"/>
        <v>-1.1016984757621029</v>
      </c>
      <c r="J47">
        <f t="shared" si="6"/>
        <v>1.1016984757621029</v>
      </c>
      <c r="K47">
        <f t="shared" si="7"/>
        <v>0.45896458060132206</v>
      </c>
      <c r="L47">
        <f t="shared" si="8"/>
        <v>0.54103541939867805</v>
      </c>
      <c r="M47">
        <f t="shared" si="9"/>
        <v>2.1788173690654498</v>
      </c>
      <c r="N47">
        <f t="shared" si="10"/>
        <v>1.8483078263368193</v>
      </c>
    </row>
    <row r="48" spans="1:14" x14ac:dyDescent="0.25">
      <c r="A48" s="4">
        <f>IF('True_Odds_Calculator_2-way'!A49="","",'True_Odds_Calculator_2-way'!A49)</f>
        <v>1.95</v>
      </c>
      <c r="B48" s="4">
        <f>IF('True_Odds_Calculator_2-way'!B49="","",'True_Odds_Calculator_2-way'!B49)</f>
        <v>1.88</v>
      </c>
      <c r="C48" s="4">
        <f t="shared" si="0"/>
        <v>0.51282051282051289</v>
      </c>
      <c r="D48">
        <f t="shared" si="1"/>
        <v>0.53191489361702127</v>
      </c>
      <c r="E48">
        <f t="shared" si="2"/>
        <v>4.4735406437534042E-2</v>
      </c>
      <c r="F48">
        <f t="shared" si="3"/>
        <v>-0.22804146208401543</v>
      </c>
      <c r="G48">
        <v>0</v>
      </c>
      <c r="H48">
        <f t="shared" si="4"/>
        <v>0.27277686852154942</v>
      </c>
      <c r="I48">
        <f t="shared" si="5"/>
        <v>-1.0936965981495175</v>
      </c>
      <c r="J48">
        <f t="shared" si="6"/>
        <v>1.0936965981495175</v>
      </c>
      <c r="K48">
        <f t="shared" si="7"/>
        <v>0.49043365789995519</v>
      </c>
      <c r="L48">
        <f t="shared" si="8"/>
        <v>0.50956634210004492</v>
      </c>
      <c r="M48">
        <f t="shared" si="9"/>
        <v>2.0390117682420414</v>
      </c>
      <c r="N48">
        <f t="shared" si="10"/>
        <v>1.9624530063715757</v>
      </c>
    </row>
    <row r="49" spans="1:14" x14ac:dyDescent="0.25">
      <c r="A49" s="4">
        <f>IF('True_Odds_Calculator_2-way'!A50="","",'True_Odds_Calculator_2-way'!A50)</f>
        <v>1.88</v>
      </c>
      <c r="B49" s="4">
        <f>IF('True_Odds_Calculator_2-way'!B50="","",'True_Odds_Calculator_2-way'!B50)</f>
        <v>1.96</v>
      </c>
      <c r="C49" s="4">
        <f t="shared" si="0"/>
        <v>0.53191489361702127</v>
      </c>
      <c r="D49">
        <f t="shared" si="1"/>
        <v>0.51020408163265307</v>
      </c>
      <c r="E49">
        <f t="shared" si="2"/>
        <v>4.2118975249674229E-2</v>
      </c>
      <c r="F49">
        <f t="shared" si="3"/>
        <v>-0.22926617455492848</v>
      </c>
      <c r="G49">
        <v>0</v>
      </c>
      <c r="H49">
        <f t="shared" si="4"/>
        <v>0.27138514980460271</v>
      </c>
      <c r="I49">
        <f t="shared" si="5"/>
        <v>-1.0879853497231111</v>
      </c>
      <c r="J49">
        <f t="shared" si="6"/>
        <v>1.0879853497231111</v>
      </c>
      <c r="K49">
        <f t="shared" si="7"/>
        <v>0.51087470692394266</v>
      </c>
      <c r="L49">
        <f t="shared" si="8"/>
        <v>0.48912529307605751</v>
      </c>
      <c r="M49">
        <f t="shared" si="9"/>
        <v>1.9574271077563381</v>
      </c>
      <c r="N49">
        <f t="shared" si="10"/>
        <v>2.0444659357341863</v>
      </c>
    </row>
    <row r="50" spans="1:14" x14ac:dyDescent="0.25">
      <c r="A50" s="4">
        <f>IF('True_Odds_Calculator_2-way'!A51="","",'True_Odds_Calculator_2-way'!A51)</f>
        <v>2.02</v>
      </c>
      <c r="B50" s="4">
        <f>IF('True_Odds_Calculator_2-way'!B51="","",'True_Odds_Calculator_2-way'!B51)</f>
        <v>1.83</v>
      </c>
      <c r="C50" s="4">
        <f t="shared" si="0"/>
        <v>0.49504950495049505</v>
      </c>
      <c r="D50">
        <f t="shared" si="1"/>
        <v>0.54644808743169393</v>
      </c>
      <c r="E50">
        <f t="shared" si="2"/>
        <v>4.1497592382188975E-2</v>
      </c>
      <c r="F50">
        <f t="shared" si="3"/>
        <v>-0.22902126278201596</v>
      </c>
      <c r="G50">
        <v>0</v>
      </c>
      <c r="H50">
        <f t="shared" si="4"/>
        <v>0.27051885516420493</v>
      </c>
      <c r="I50">
        <f t="shared" si="5"/>
        <v>-1.0868281233544477</v>
      </c>
      <c r="J50">
        <f t="shared" si="6"/>
        <v>1.0868281233544477</v>
      </c>
      <c r="K50">
        <f t="shared" si="7"/>
        <v>0.47425625911513414</v>
      </c>
      <c r="L50">
        <f t="shared" si="8"/>
        <v>0.52574374088486586</v>
      </c>
      <c r="M50">
        <f t="shared" si="9"/>
        <v>2.1085646858215363</v>
      </c>
      <c r="N50">
        <f t="shared" si="10"/>
        <v>1.9020673423841918</v>
      </c>
    </row>
    <row r="51" spans="1:14" x14ac:dyDescent="0.25">
      <c r="A51" s="4">
        <f>IF('True_Odds_Calculator_2-way'!A52="","",'True_Odds_Calculator_2-way'!A52)</f>
        <v>2.1</v>
      </c>
      <c r="B51" s="4">
        <f>IF('True_Odds_Calculator_2-way'!B52="","",'True_Odds_Calculator_2-way'!B52)</f>
        <v>1.75</v>
      </c>
      <c r="C51" s="4">
        <f t="shared" si="0"/>
        <v>0.47619047619047616</v>
      </c>
      <c r="D51">
        <f t="shared" si="1"/>
        <v>0.5714285714285714</v>
      </c>
      <c r="E51">
        <f t="shared" si="2"/>
        <v>4.761904761904745E-2</v>
      </c>
      <c r="F51">
        <f t="shared" si="3"/>
        <v>-0.22448979591836749</v>
      </c>
      <c r="G51">
        <v>0</v>
      </c>
      <c r="H51">
        <f t="shared" si="4"/>
        <v>0.27210884353741494</v>
      </c>
      <c r="I51">
        <f t="shared" si="5"/>
        <v>-1.1009637651263602</v>
      </c>
      <c r="J51">
        <f t="shared" si="6"/>
        <v>1.1009637651263602</v>
      </c>
      <c r="K51">
        <f t="shared" si="7"/>
        <v>0.4522717320835643</v>
      </c>
      <c r="L51">
        <f t="shared" si="8"/>
        <v>0.54772826791643581</v>
      </c>
      <c r="M51">
        <f t="shared" si="9"/>
        <v>2.2110601416389968</v>
      </c>
      <c r="N51">
        <f t="shared" si="10"/>
        <v>1.8257228238447702</v>
      </c>
    </row>
    <row r="52" spans="1:14" x14ac:dyDescent="0.25">
      <c r="A52" s="4">
        <f>IF('True_Odds_Calculator_2-way'!A53="","",'True_Odds_Calculator_2-way'!A53)</f>
        <v>1.91</v>
      </c>
      <c r="B52" s="4">
        <f>IF('True_Odds_Calculator_2-way'!B53="","",'True_Odds_Calculator_2-way'!B53)</f>
        <v>1.93</v>
      </c>
      <c r="C52" s="4">
        <f t="shared" si="0"/>
        <v>0.52356020942408377</v>
      </c>
      <c r="D52">
        <f t="shared" si="1"/>
        <v>0.5181347150259068</v>
      </c>
      <c r="E52">
        <f t="shared" si="2"/>
        <v>4.1694924449990456E-2</v>
      </c>
      <c r="F52">
        <f t="shared" si="3"/>
        <v>-0.2295797954588612</v>
      </c>
      <c r="G52">
        <v>0</v>
      </c>
      <c r="H52">
        <f t="shared" si="4"/>
        <v>0.27127471990885171</v>
      </c>
      <c r="I52">
        <f t="shared" si="5"/>
        <v>-1.0870207379990005</v>
      </c>
      <c r="J52">
        <f t="shared" si="6"/>
        <v>1.0870207379990005</v>
      </c>
      <c r="K52">
        <f t="shared" si="7"/>
        <v>0.50271747157230162</v>
      </c>
      <c r="L52">
        <f t="shared" si="8"/>
        <v>0.49728252842769838</v>
      </c>
      <c r="M52">
        <f t="shared" si="9"/>
        <v>1.9891888715790902</v>
      </c>
      <c r="N52">
        <f t="shared" si="10"/>
        <v>2.0109292863390706</v>
      </c>
    </row>
    <row r="53" spans="1:14" x14ac:dyDescent="0.25">
      <c r="A53" s="4">
        <f>IF('True_Odds_Calculator_2-way'!A54="","",'True_Odds_Calculator_2-way'!A54)</f>
        <v>2.2999999999999998</v>
      </c>
      <c r="B53" s="4">
        <f>IF('True_Odds_Calculator_2-way'!B54="","",'True_Odds_Calculator_2-way'!B54)</f>
        <v>1.63</v>
      </c>
      <c r="C53" s="4">
        <f t="shared" si="0"/>
        <v>0.43478260869565222</v>
      </c>
      <c r="D53">
        <f t="shared" si="1"/>
        <v>0.61349693251533743</v>
      </c>
      <c r="E53">
        <f t="shared" si="2"/>
        <v>4.8279541210989763E-2</v>
      </c>
      <c r="F53">
        <f t="shared" si="3"/>
        <v>-0.21845825553480913</v>
      </c>
      <c r="G53">
        <v>0</v>
      </c>
      <c r="H53">
        <f t="shared" si="4"/>
        <v>0.26673779674579889</v>
      </c>
      <c r="I53">
        <f t="shared" si="5"/>
        <v>-1.1049892402196602</v>
      </c>
      <c r="J53">
        <f t="shared" si="6"/>
        <v>1.1049892402196602</v>
      </c>
      <c r="K53">
        <f t="shared" si="7"/>
        <v>0.41042714588044982</v>
      </c>
      <c r="L53">
        <f t="shared" si="8"/>
        <v>0.58957285411955018</v>
      </c>
      <c r="M53">
        <f t="shared" si="9"/>
        <v>2.4364860122855578</v>
      </c>
      <c r="N53">
        <f t="shared" si="10"/>
        <v>1.6961432213383858</v>
      </c>
    </row>
    <row r="54" spans="1:14" x14ac:dyDescent="0.25">
      <c r="A54" s="4">
        <f>IF('True_Odds_Calculator_2-way'!A55="","",'True_Odds_Calculator_2-way'!A55)</f>
        <v>2.33</v>
      </c>
      <c r="B54" s="4">
        <f>IF('True_Odds_Calculator_2-way'!B55="","",'True_Odds_Calculator_2-way'!B55)</f>
        <v>1.62</v>
      </c>
      <c r="C54" s="4">
        <f t="shared" si="0"/>
        <v>0.42918454935622319</v>
      </c>
      <c r="D54">
        <f t="shared" si="1"/>
        <v>0.61728395061728392</v>
      </c>
      <c r="E54">
        <f t="shared" si="2"/>
        <v>4.6468499973506994E-2</v>
      </c>
      <c r="F54">
        <f t="shared" si="3"/>
        <v>-0.21846023419700111</v>
      </c>
      <c r="G54">
        <v>0</v>
      </c>
      <c r="H54">
        <f t="shared" si="4"/>
        <v>0.26492873417050811</v>
      </c>
      <c r="I54">
        <f t="shared" si="5"/>
        <v>-1.1012307625269453</v>
      </c>
      <c r="J54">
        <f t="shared" si="6"/>
        <v>1.1012307625269453</v>
      </c>
      <c r="K54">
        <f t="shared" si="7"/>
        <v>0.40573927715453428</v>
      </c>
      <c r="L54">
        <f t="shared" si="8"/>
        <v>0.59426072284546572</v>
      </c>
      <c r="M54">
        <f t="shared" si="9"/>
        <v>2.4646369141608373</v>
      </c>
      <c r="N54">
        <f t="shared" si="10"/>
        <v>1.6827630727667064</v>
      </c>
    </row>
    <row r="55" spans="1:14" x14ac:dyDescent="0.25">
      <c r="A55" s="4">
        <f>IF('True_Odds_Calculator_2-way'!A56="","",'True_Odds_Calculator_2-way'!A56)</f>
        <v>1.94</v>
      </c>
      <c r="B55" s="4">
        <f>IF('True_Odds_Calculator_2-way'!B56="","",'True_Odds_Calculator_2-way'!B56)</f>
        <v>1.89</v>
      </c>
      <c r="C55" s="4">
        <f t="shared" si="0"/>
        <v>0.51546391752577325</v>
      </c>
      <c r="D55">
        <f t="shared" si="1"/>
        <v>0.52910052910052918</v>
      </c>
      <c r="E55">
        <f t="shared" si="2"/>
        <v>4.4564446626302434E-2</v>
      </c>
      <c r="F55">
        <f t="shared" si="3"/>
        <v>-0.22816778486881573</v>
      </c>
      <c r="G55">
        <v>0</v>
      </c>
      <c r="H55">
        <f t="shared" si="4"/>
        <v>0.27273223149511816</v>
      </c>
      <c r="I55">
        <f t="shared" si="5"/>
        <v>-1.093304334427839</v>
      </c>
      <c r="J55">
        <f t="shared" si="6"/>
        <v>1.093304334427839</v>
      </c>
      <c r="K55">
        <f t="shared" si="7"/>
        <v>0.49316812364659818</v>
      </c>
      <c r="L55">
        <f t="shared" si="8"/>
        <v>0.50683187635340188</v>
      </c>
      <c r="M55">
        <f t="shared" si="9"/>
        <v>2.0277060743621682</v>
      </c>
      <c r="N55">
        <f t="shared" si="10"/>
        <v>1.9730408576407765</v>
      </c>
    </row>
    <row r="56" spans="1:14" x14ac:dyDescent="0.25">
      <c r="A56" s="4">
        <f>IF('True_Odds_Calculator_2-way'!A57="","",'True_Odds_Calculator_2-way'!A57)</f>
        <v>2.2799999999999998</v>
      </c>
      <c r="B56" s="4">
        <f>IF('True_Odds_Calculator_2-way'!B57="","",'True_Odds_Calculator_2-way'!B57)</f>
        <v>1.64</v>
      </c>
      <c r="C56" s="4">
        <f t="shared" si="0"/>
        <v>0.43859649122807021</v>
      </c>
      <c r="D56">
        <f t="shared" si="1"/>
        <v>0.6097560975609756</v>
      </c>
      <c r="E56">
        <f t="shared" si="2"/>
        <v>4.8352588789045914E-2</v>
      </c>
      <c r="F56">
        <f t="shared" si="3"/>
        <v>-0.21908429610611879</v>
      </c>
      <c r="G56">
        <v>0</v>
      </c>
      <c r="H56">
        <f t="shared" si="4"/>
        <v>0.26743688489516476</v>
      </c>
      <c r="I56">
        <f t="shared" si="5"/>
        <v>-1.104854345603981</v>
      </c>
      <c r="J56">
        <f t="shared" si="6"/>
        <v>1.104854345603981</v>
      </c>
      <c r="K56">
        <f t="shared" si="7"/>
        <v>0.41421356237309498</v>
      </c>
      <c r="L56">
        <f t="shared" si="8"/>
        <v>0.58578643762690474</v>
      </c>
      <c r="M56">
        <f t="shared" si="9"/>
        <v>2.4142135623730954</v>
      </c>
      <c r="N56">
        <f t="shared" si="10"/>
        <v>1.7071067811865481</v>
      </c>
    </row>
    <row r="57" spans="1:14" x14ac:dyDescent="0.25">
      <c r="A57" s="4">
        <f>IF('True_Odds_Calculator_2-way'!A58="","",'True_Odds_Calculator_2-way'!A58)</f>
        <v>2.19</v>
      </c>
      <c r="B57" s="4">
        <f>IF('True_Odds_Calculator_2-way'!B58="","",'True_Odds_Calculator_2-way'!B58)</f>
        <v>1.69</v>
      </c>
      <c r="C57" s="4">
        <f t="shared" si="0"/>
        <v>0.45662100456621008</v>
      </c>
      <c r="D57">
        <f t="shared" si="1"/>
        <v>0.59171597633136097</v>
      </c>
      <c r="E57">
        <f t="shared" si="2"/>
        <v>4.8336980897571102E-2</v>
      </c>
      <c r="F57">
        <f t="shared" si="3"/>
        <v>-0.2218529626327308</v>
      </c>
      <c r="G57">
        <v>0</v>
      </c>
      <c r="H57">
        <f t="shared" si="4"/>
        <v>0.27018994353030185</v>
      </c>
      <c r="I57">
        <f t="shared" si="5"/>
        <v>-1.1035753058718369</v>
      </c>
      <c r="J57">
        <f t="shared" si="6"/>
        <v>1.1035753058718369</v>
      </c>
      <c r="K57">
        <f t="shared" si="7"/>
        <v>0.43229136730273038</v>
      </c>
      <c r="L57">
        <f t="shared" si="8"/>
        <v>0.56770863269726979</v>
      </c>
      <c r="M57">
        <f t="shared" si="9"/>
        <v>2.3132546139874859</v>
      </c>
      <c r="N57">
        <f t="shared" si="10"/>
        <v>1.761466961051567</v>
      </c>
    </row>
    <row r="58" spans="1:14" x14ac:dyDescent="0.25">
      <c r="A58" s="4">
        <f>IF('True_Odds_Calculator_2-way'!A59="","",'True_Odds_Calculator_2-way'!A59)</f>
        <v>2.06</v>
      </c>
      <c r="B58" s="4">
        <f>IF('True_Odds_Calculator_2-way'!B59="","",'True_Odds_Calculator_2-way'!B59)</f>
        <v>1.78</v>
      </c>
      <c r="C58" s="4">
        <f t="shared" si="0"/>
        <v>0.4854368932038835</v>
      </c>
      <c r="D58">
        <f t="shared" si="1"/>
        <v>0.5617977528089888</v>
      </c>
      <c r="E58">
        <f t="shared" si="2"/>
        <v>4.7234646012872306E-2</v>
      </c>
      <c r="F58">
        <f t="shared" si="3"/>
        <v>-0.22548270971964657</v>
      </c>
      <c r="G58">
        <v>0</v>
      </c>
      <c r="H58">
        <f t="shared" si="4"/>
        <v>0.27271735573251882</v>
      </c>
      <c r="I58">
        <f t="shared" si="5"/>
        <v>-1.0997646755364592</v>
      </c>
      <c r="J58">
        <f t="shared" si="6"/>
        <v>1.0997646755364592</v>
      </c>
      <c r="K58">
        <f t="shared" si="7"/>
        <v>0.46173369190551583</v>
      </c>
      <c r="L58">
        <f t="shared" si="8"/>
        <v>0.53826630809448417</v>
      </c>
      <c r="M58">
        <f t="shared" si="9"/>
        <v>2.1657505560686463</v>
      </c>
      <c r="N58">
        <f t="shared" si="10"/>
        <v>1.8578164469184384</v>
      </c>
    </row>
    <row r="59" spans="1:14" x14ac:dyDescent="0.25">
      <c r="A59" s="4">
        <f>IF('True_Odds_Calculator_2-way'!A60="","",'True_Odds_Calculator_2-way'!A60)</f>
        <v>2.23</v>
      </c>
      <c r="B59" s="4">
        <f>IF('True_Odds_Calculator_2-way'!B60="","",'True_Odds_Calculator_2-way'!B60)</f>
        <v>1.67</v>
      </c>
      <c r="C59" s="4">
        <f t="shared" si="0"/>
        <v>0.44843049327354262</v>
      </c>
      <c r="D59">
        <f t="shared" si="1"/>
        <v>0.5988023952095809</v>
      </c>
      <c r="E59">
        <f t="shared" si="2"/>
        <v>4.7232888483123459E-2</v>
      </c>
      <c r="F59">
        <f t="shared" si="3"/>
        <v>-0.22128836497408777</v>
      </c>
      <c r="G59">
        <v>0</v>
      </c>
      <c r="H59">
        <f t="shared" si="4"/>
        <v>0.26852125345721117</v>
      </c>
      <c r="I59">
        <f t="shared" si="5"/>
        <v>-1.1015647826027291</v>
      </c>
      <c r="J59">
        <f t="shared" si="6"/>
        <v>1.1015647826027291</v>
      </c>
      <c r="K59">
        <f t="shared" si="7"/>
        <v>0.42464203096948078</v>
      </c>
      <c r="L59">
        <f t="shared" si="8"/>
        <v>0.57535796903051928</v>
      </c>
      <c r="M59">
        <f t="shared" si="9"/>
        <v>2.3549246826013568</v>
      </c>
      <c r="N59">
        <f t="shared" si="10"/>
        <v>1.7380484043438287</v>
      </c>
    </row>
    <row r="60" spans="1:14" x14ac:dyDescent="0.25">
      <c r="A60" s="4">
        <f>IF('True_Odds_Calculator_2-way'!A61="","",'True_Odds_Calculator_2-way'!A61)</f>
        <v>2</v>
      </c>
      <c r="B60" s="4">
        <f>IF('True_Odds_Calculator_2-way'!B61="","",'True_Odds_Calculator_2-way'!B61)</f>
        <v>1.84</v>
      </c>
      <c r="C60" s="4">
        <f t="shared" si="0"/>
        <v>0.5</v>
      </c>
      <c r="D60">
        <f t="shared" si="1"/>
        <v>0.54347826086956519</v>
      </c>
      <c r="E60">
        <f t="shared" si="2"/>
        <v>4.3478260869565188E-2</v>
      </c>
      <c r="F60">
        <f t="shared" si="3"/>
        <v>-0.22826086956521741</v>
      </c>
      <c r="G60">
        <v>0</v>
      </c>
      <c r="H60">
        <f t="shared" si="4"/>
        <v>0.27173913043478259</v>
      </c>
      <c r="I60">
        <f t="shared" si="5"/>
        <v>-1.0910894511799618</v>
      </c>
      <c r="J60">
        <f t="shared" si="6"/>
        <v>1.0910894511799618</v>
      </c>
      <c r="K60">
        <f t="shared" si="7"/>
        <v>0.47821961869479995</v>
      </c>
      <c r="L60">
        <f t="shared" si="8"/>
        <v>0.52178038130519999</v>
      </c>
      <c r="M60">
        <f t="shared" si="9"/>
        <v>2.091089451179962</v>
      </c>
      <c r="N60">
        <f t="shared" si="10"/>
        <v>1.9165151389911681</v>
      </c>
    </row>
    <row r="61" spans="1:14" x14ac:dyDescent="0.25">
      <c r="A61" s="4">
        <f>IF('True_Odds_Calculator_2-way'!A62="","",'True_Odds_Calculator_2-way'!A62)</f>
        <v>2.09</v>
      </c>
      <c r="B61" s="4">
        <f>IF('True_Odds_Calculator_2-way'!B62="","",'True_Odds_Calculator_2-way'!B62)</f>
        <v>1.76</v>
      </c>
      <c r="C61" s="4">
        <f t="shared" si="0"/>
        <v>0.47846889952153115</v>
      </c>
      <c r="D61">
        <f t="shared" si="1"/>
        <v>0.56818181818181823</v>
      </c>
      <c r="E61">
        <f t="shared" si="2"/>
        <v>4.6650717703349276E-2</v>
      </c>
      <c r="F61">
        <f t="shared" si="3"/>
        <v>-0.22520661157024802</v>
      </c>
      <c r="G61">
        <v>0</v>
      </c>
      <c r="H61">
        <f t="shared" si="4"/>
        <v>0.27185732927359729</v>
      </c>
      <c r="I61">
        <f t="shared" si="5"/>
        <v>-1.0987021007226223</v>
      </c>
      <c r="J61">
        <f t="shared" si="6"/>
        <v>1.0987021007226223</v>
      </c>
      <c r="K61">
        <f t="shared" si="7"/>
        <v>0.45504490981400092</v>
      </c>
      <c r="L61">
        <f t="shared" si="8"/>
        <v>0.54495509018599919</v>
      </c>
      <c r="M61">
        <f t="shared" si="9"/>
        <v>2.197585289787658</v>
      </c>
      <c r="N61">
        <f t="shared" si="10"/>
        <v>1.8350135965491927</v>
      </c>
    </row>
    <row r="62" spans="1:14" x14ac:dyDescent="0.25">
      <c r="A62" s="4">
        <f>IF('True_Odds_Calculator_2-way'!A63="","",'True_Odds_Calculator_2-way'!A63)</f>
        <v>2.3199999999999998</v>
      </c>
      <c r="B62" s="4">
        <f>IF('True_Odds_Calculator_2-way'!B63="","",'True_Odds_Calculator_2-way'!B63)</f>
        <v>1.63</v>
      </c>
      <c r="C62" s="4">
        <f t="shared" si="0"/>
        <v>0.43103448275862072</v>
      </c>
      <c r="D62">
        <f t="shared" si="1"/>
        <v>0.61349693251533743</v>
      </c>
      <c r="E62">
        <f t="shared" si="2"/>
        <v>4.4531415273958208E-2</v>
      </c>
      <c r="F62">
        <f t="shared" si="3"/>
        <v>-0.21990691770679072</v>
      </c>
      <c r="G62">
        <v>0</v>
      </c>
      <c r="H62">
        <f t="shared" si="4"/>
        <v>0.26443833298074892</v>
      </c>
      <c r="I62">
        <f t="shared" si="5"/>
        <v>-1.0965861582662817</v>
      </c>
      <c r="J62">
        <f t="shared" si="6"/>
        <v>1.0965861582662817</v>
      </c>
      <c r="K62">
        <f t="shared" si="7"/>
        <v>0.40858123074527514</v>
      </c>
      <c r="L62">
        <f t="shared" si="8"/>
        <v>0.59141876925472492</v>
      </c>
      <c r="M62">
        <f t="shared" si="9"/>
        <v>2.4474937289114918</v>
      </c>
      <c r="N62">
        <f t="shared" si="10"/>
        <v>1.6908492797077574</v>
      </c>
    </row>
    <row r="63" spans="1:14" x14ac:dyDescent="0.25">
      <c r="A63" s="4">
        <f>IF('True_Odds_Calculator_2-way'!A64="","",'True_Odds_Calculator_2-way'!A64)</f>
        <v>1.76</v>
      </c>
      <c r="B63" s="4">
        <f>IF('True_Odds_Calculator_2-way'!B64="","",'True_Odds_Calculator_2-way'!B64)</f>
        <v>2</v>
      </c>
      <c r="C63" s="4">
        <f t="shared" si="0"/>
        <v>0.56818181818181823</v>
      </c>
      <c r="D63">
        <f t="shared" si="1"/>
        <v>0.5</v>
      </c>
      <c r="E63">
        <f t="shared" si="2"/>
        <v>6.8181818181818343E-2</v>
      </c>
      <c r="F63">
        <f t="shared" si="3"/>
        <v>-0.21590909090909083</v>
      </c>
      <c r="G63">
        <v>0</v>
      </c>
      <c r="H63">
        <f t="shared" si="4"/>
        <v>0.28409090909090912</v>
      </c>
      <c r="I63">
        <f t="shared" si="5"/>
        <v>-1.147078669352809</v>
      </c>
      <c r="J63">
        <f t="shared" si="6"/>
        <v>1.147078669352809</v>
      </c>
      <c r="K63">
        <f t="shared" si="7"/>
        <v>0.53425088038277213</v>
      </c>
      <c r="L63">
        <f t="shared" si="8"/>
        <v>0.46574911961722787</v>
      </c>
      <c r="M63">
        <f t="shared" si="9"/>
        <v>1.8717797887081344</v>
      </c>
      <c r="N63">
        <f t="shared" si="10"/>
        <v>2.1470786693528092</v>
      </c>
    </row>
    <row r="64" spans="1:14" x14ac:dyDescent="0.25">
      <c r="A64" s="4">
        <f>IF('True_Odds_Calculator_2-way'!A65="","",'True_Odds_Calculator_2-way'!A65)</f>
        <v>1.82</v>
      </c>
      <c r="B64" s="4">
        <f>IF('True_Odds_Calculator_2-way'!B65="","",'True_Odds_Calculator_2-way'!B65)</f>
        <v>1.99</v>
      </c>
      <c r="C64" s="4">
        <f t="shared" si="0"/>
        <v>0.54945054945054939</v>
      </c>
      <c r="D64">
        <f t="shared" si="1"/>
        <v>0.50251256281407031</v>
      </c>
      <c r="E64">
        <f t="shared" si="2"/>
        <v>5.1963112264619582E-2</v>
      </c>
      <c r="F64">
        <f t="shared" si="3"/>
        <v>-0.22414269147937504</v>
      </c>
      <c r="G64">
        <v>0</v>
      </c>
      <c r="H64">
        <f t="shared" si="4"/>
        <v>0.27610580374399463</v>
      </c>
      <c r="I64">
        <f t="shared" si="5"/>
        <v>-1.1098785970200444</v>
      </c>
      <c r="J64">
        <f t="shared" si="6"/>
        <v>1.1098785970200444</v>
      </c>
      <c r="K64">
        <f t="shared" si="7"/>
        <v>0.52353267611251531</v>
      </c>
      <c r="L64">
        <f t="shared" si="8"/>
        <v>0.47646732388748464</v>
      </c>
      <c r="M64">
        <f t="shared" si="9"/>
        <v>1.9101004495564369</v>
      </c>
      <c r="N64">
        <f t="shared" si="10"/>
        <v>2.0987798110498446</v>
      </c>
    </row>
    <row r="65" spans="1:14" x14ac:dyDescent="0.25">
      <c r="A65" s="4">
        <f>IF('True_Odds_Calculator_2-way'!A66="","",'True_Odds_Calculator_2-way'!A66)</f>
        <v>2.34</v>
      </c>
      <c r="B65" s="4">
        <f>IF('True_Odds_Calculator_2-way'!B66="","",'True_Odds_Calculator_2-way'!B66)</f>
        <v>1.59</v>
      </c>
      <c r="C65" s="4">
        <f t="shared" si="0"/>
        <v>0.42735042735042739</v>
      </c>
      <c r="D65">
        <f t="shared" si="1"/>
        <v>0.62893081761006286</v>
      </c>
      <c r="E65">
        <f t="shared" si="2"/>
        <v>5.6281244960490362E-2</v>
      </c>
      <c r="F65">
        <f t="shared" si="3"/>
        <v>-0.21249260871902376</v>
      </c>
      <c r="G65">
        <v>0</v>
      </c>
      <c r="H65">
        <f t="shared" si="4"/>
        <v>0.26877385367951406</v>
      </c>
      <c r="I65">
        <f t="shared" si="5"/>
        <v>-1.1246608955715618</v>
      </c>
      <c r="J65">
        <f t="shared" si="6"/>
        <v>1.1246608955715618</v>
      </c>
      <c r="K65">
        <f t="shared" si="7"/>
        <v>0.3988758720518355</v>
      </c>
      <c r="L65">
        <f t="shared" si="8"/>
        <v>0.60112412794816461</v>
      </c>
      <c r="M65">
        <f t="shared" si="9"/>
        <v>2.5070456000658923</v>
      </c>
      <c r="N65">
        <f t="shared" si="10"/>
        <v>1.663549928387221</v>
      </c>
    </row>
    <row r="66" spans="1:14" x14ac:dyDescent="0.25">
      <c r="A66" s="4">
        <f>IF('True_Odds_Calculator_2-way'!A67="","",'True_Odds_Calculator_2-way'!A67)</f>
        <v>1.89</v>
      </c>
      <c r="B66" s="4">
        <f>IF('True_Odds_Calculator_2-way'!B67="","",'True_Odds_Calculator_2-way'!B67)</f>
        <v>1.91</v>
      </c>
      <c r="C66" s="4">
        <f t="shared" si="0"/>
        <v>0.52910052910052918</v>
      </c>
      <c r="D66">
        <f t="shared" si="1"/>
        <v>0.52356020942408377</v>
      </c>
      <c r="E66">
        <f t="shared" si="2"/>
        <v>5.2660738524612949E-2</v>
      </c>
      <c r="F66">
        <f t="shared" si="3"/>
        <v>-0.2243552452976536</v>
      </c>
      <c r="G66">
        <v>0</v>
      </c>
      <c r="H66">
        <f t="shared" si="4"/>
        <v>0.27701598382226661</v>
      </c>
      <c r="I66">
        <f t="shared" si="5"/>
        <v>-1.1111797045680469</v>
      </c>
      <c r="J66">
        <f t="shared" si="6"/>
        <v>1.1111797045680469</v>
      </c>
      <c r="K66">
        <f t="shared" si="7"/>
        <v>0.50277786351695242</v>
      </c>
      <c r="L66">
        <f t="shared" si="8"/>
        <v>0.49722213648304747</v>
      </c>
      <c r="M66">
        <f t="shared" si="9"/>
        <v>1.9889499370655614</v>
      </c>
      <c r="N66">
        <f t="shared" si="10"/>
        <v>2.0111735311569228</v>
      </c>
    </row>
    <row r="67" spans="1:14" x14ac:dyDescent="0.25">
      <c r="A67" s="4">
        <f>IF('True_Odds_Calculator_2-way'!A68="","",'True_Odds_Calculator_2-way'!A68)</f>
        <v>1.88</v>
      </c>
      <c r="B67" s="4">
        <f>IF('True_Odds_Calculator_2-way'!B68="","",'True_Odds_Calculator_2-way'!B68)</f>
        <v>1.92</v>
      </c>
      <c r="C67" s="4">
        <f t="shared" ref="C67:C130" si="11">1/A67</f>
        <v>0.53191489361702127</v>
      </c>
      <c r="D67">
        <f t="shared" ref="D67:D130" si="12">1/B67</f>
        <v>0.52083333333333337</v>
      </c>
      <c r="E67">
        <f t="shared" ref="E67:E130" si="13">C67+D67-1</f>
        <v>5.2748226950354749E-2</v>
      </c>
      <c r="F67">
        <f t="shared" ref="F67:F130" si="14">C67+D67-(C67*D67)-1</f>
        <v>-0.22429078014184389</v>
      </c>
      <c r="G67">
        <v>0</v>
      </c>
      <c r="H67">
        <f t="shared" ref="H67:H130" si="15">C67*D67</f>
        <v>0.27703900709219859</v>
      </c>
      <c r="I67">
        <f t="shared" ref="I67:I130" si="16">((-4*F67*H67)^0.5)/(2*F67)</f>
        <v>-1.1113855611859678</v>
      </c>
      <c r="J67">
        <f t="shared" ref="J67:J130" si="17">(-((-4*F67*H67)^0.5))/(2*F67)</f>
        <v>1.1113855611859678</v>
      </c>
      <c r="K67">
        <f t="shared" ref="K67:K130" si="18">IF(A67="","",(C67/($J67+C67-($J67*C67))))</f>
        <v>0.50555624159601487</v>
      </c>
      <c r="L67">
        <f t="shared" ref="L67:L130" si="19">IF(B67="","",(D67/($J67+D67-($J67*D67))))</f>
        <v>0.49444375840398497</v>
      </c>
      <c r="M67">
        <f t="shared" ref="M67:M130" si="20">IF(A67="","",1/K67)</f>
        <v>1.9780192938436518</v>
      </c>
      <c r="N67">
        <f t="shared" ref="N67:N130" si="21">IF(B67="","",1/L67)</f>
        <v>2.0224747162910903</v>
      </c>
    </row>
    <row r="68" spans="1:14" x14ac:dyDescent="0.25">
      <c r="A68" s="4">
        <f>IF('True_Odds_Calculator_2-way'!A69="","",'True_Odds_Calculator_2-way'!A69)</f>
        <v>1.83</v>
      </c>
      <c r="B68" s="4">
        <f>IF('True_Odds_Calculator_2-way'!B69="","",'True_Odds_Calculator_2-way'!B69)</f>
        <v>1.99</v>
      </c>
      <c r="C68" s="4">
        <f t="shared" si="11"/>
        <v>0.54644808743169393</v>
      </c>
      <c r="D68">
        <f t="shared" si="12"/>
        <v>0.50251256281407031</v>
      </c>
      <c r="E68">
        <f t="shared" si="13"/>
        <v>4.8960650245764237E-2</v>
      </c>
      <c r="F68">
        <f t="shared" si="14"/>
        <v>-0.22563637861438346</v>
      </c>
      <c r="G68">
        <v>0</v>
      </c>
      <c r="H68">
        <f t="shared" si="15"/>
        <v>0.2745970288601477</v>
      </c>
      <c r="I68">
        <f t="shared" si="16"/>
        <v>-1.103172320535825</v>
      </c>
      <c r="J68">
        <f t="shared" si="17"/>
        <v>1.103172320535825</v>
      </c>
      <c r="K68">
        <f t="shared" si="18"/>
        <v>0.52202065134820208</v>
      </c>
      <c r="L68">
        <f t="shared" si="19"/>
        <v>0.47797934865179792</v>
      </c>
      <c r="M68">
        <f t="shared" si="20"/>
        <v>1.9156330260447352</v>
      </c>
      <c r="N68">
        <f t="shared" si="21"/>
        <v>2.092140597330467</v>
      </c>
    </row>
    <row r="69" spans="1:14" x14ac:dyDescent="0.25">
      <c r="A69" s="4">
        <f>IF('True_Odds_Calculator_2-way'!A70="","",'True_Odds_Calculator_2-way'!A70)</f>
        <v>1.9</v>
      </c>
      <c r="B69" s="4">
        <f>IF('True_Odds_Calculator_2-way'!B70="","",'True_Odds_Calculator_2-way'!B70)</f>
        <v>1.9</v>
      </c>
      <c r="C69" s="4">
        <f t="shared" si="11"/>
        <v>0.52631578947368418</v>
      </c>
      <c r="D69">
        <f t="shared" si="12"/>
        <v>0.52631578947368418</v>
      </c>
      <c r="E69">
        <f t="shared" si="13"/>
        <v>5.2631578947368363E-2</v>
      </c>
      <c r="F69">
        <f t="shared" si="14"/>
        <v>-0.22437673130193914</v>
      </c>
      <c r="G69">
        <v>0</v>
      </c>
      <c r="H69">
        <f t="shared" si="15"/>
        <v>0.27700831024930744</v>
      </c>
      <c r="I69">
        <f t="shared" si="16"/>
        <v>-1.1111111111111109</v>
      </c>
      <c r="J69">
        <f t="shared" si="17"/>
        <v>1.1111111111111109</v>
      </c>
      <c r="K69">
        <f t="shared" si="18"/>
        <v>0.49999999999999989</v>
      </c>
      <c r="L69">
        <f t="shared" si="19"/>
        <v>0.49999999999999989</v>
      </c>
      <c r="M69">
        <f t="shared" si="20"/>
        <v>2.0000000000000004</v>
      </c>
      <c r="N69">
        <f t="shared" si="21"/>
        <v>2.0000000000000004</v>
      </c>
    </row>
    <row r="70" spans="1:14" x14ac:dyDescent="0.25">
      <c r="A70" s="4">
        <f>IF('True_Odds_Calculator_2-way'!A71="","",'True_Odds_Calculator_2-way'!A71)</f>
        <v>1.96</v>
      </c>
      <c r="B70" s="4">
        <f>IF('True_Odds_Calculator_2-way'!B71="","",'True_Odds_Calculator_2-way'!B71)</f>
        <v>1.85</v>
      </c>
      <c r="C70" s="4">
        <f t="shared" si="11"/>
        <v>0.51020408163265307</v>
      </c>
      <c r="D70">
        <f t="shared" si="12"/>
        <v>0.54054054054054046</v>
      </c>
      <c r="E70">
        <f t="shared" si="13"/>
        <v>5.0744622173193532E-2</v>
      </c>
      <c r="F70">
        <f t="shared" si="14"/>
        <v>-0.22504136789851081</v>
      </c>
      <c r="G70">
        <v>0</v>
      </c>
      <c r="H70">
        <f t="shared" si="15"/>
        <v>0.27578599007170435</v>
      </c>
      <c r="I70">
        <f t="shared" si="16"/>
        <v>-1.1070186069251189</v>
      </c>
      <c r="J70">
        <f t="shared" si="17"/>
        <v>1.1070186069251189</v>
      </c>
      <c r="K70">
        <f t="shared" si="18"/>
        <v>0.48479257500815626</v>
      </c>
      <c r="L70">
        <f t="shared" si="19"/>
        <v>0.51520742499184358</v>
      </c>
      <c r="M70">
        <f t="shared" si="20"/>
        <v>2.0627378626481145</v>
      </c>
      <c r="N70">
        <f t="shared" si="21"/>
        <v>1.9409658158863516</v>
      </c>
    </row>
    <row r="71" spans="1:14" x14ac:dyDescent="0.25">
      <c r="A71" s="4">
        <f>IF('True_Odds_Calculator_2-way'!A72="","",'True_Odds_Calculator_2-way'!A72)</f>
        <v>2.02</v>
      </c>
      <c r="B71" s="4">
        <f>IF('True_Odds_Calculator_2-way'!B72="","",'True_Odds_Calculator_2-way'!B72)</f>
        <v>1.8</v>
      </c>
      <c r="C71" s="4">
        <f t="shared" si="11"/>
        <v>0.49504950495049505</v>
      </c>
      <c r="D71">
        <f t="shared" si="12"/>
        <v>0.55555555555555558</v>
      </c>
      <c r="E71">
        <f t="shared" si="13"/>
        <v>5.0605060506050625E-2</v>
      </c>
      <c r="F71">
        <f t="shared" si="14"/>
        <v>-0.22442244224422447</v>
      </c>
      <c r="G71">
        <v>0</v>
      </c>
      <c r="H71">
        <f t="shared" si="15"/>
        <v>0.27502750275027504</v>
      </c>
      <c r="I71">
        <f t="shared" si="16"/>
        <v>-1.1070186069251189</v>
      </c>
      <c r="J71">
        <f t="shared" si="17"/>
        <v>1.1070186069251189</v>
      </c>
      <c r="K71">
        <f t="shared" si="18"/>
        <v>0.4696690147768055</v>
      </c>
      <c r="L71">
        <f t="shared" si="19"/>
        <v>0.53033098522319455</v>
      </c>
      <c r="M71">
        <f t="shared" si="20"/>
        <v>2.1291589790636212</v>
      </c>
      <c r="N71">
        <f t="shared" si="21"/>
        <v>1.8856148855400954</v>
      </c>
    </row>
    <row r="72" spans="1:14" x14ac:dyDescent="0.25">
      <c r="A72" s="4">
        <f>IF('True_Odds_Calculator_2-way'!A73="","",'True_Odds_Calculator_2-way'!A73)</f>
        <v>1.95</v>
      </c>
      <c r="B72" s="4">
        <f>IF('True_Odds_Calculator_2-way'!B73="","",'True_Odds_Calculator_2-way'!B73)</f>
        <v>1.85</v>
      </c>
      <c r="C72" s="4">
        <f t="shared" si="11"/>
        <v>0.51282051282051289</v>
      </c>
      <c r="D72">
        <f t="shared" si="12"/>
        <v>0.54054054054054046</v>
      </c>
      <c r="E72">
        <f t="shared" si="13"/>
        <v>5.3361053361053346E-2</v>
      </c>
      <c r="F72">
        <f t="shared" si="14"/>
        <v>-0.22383922383922383</v>
      </c>
      <c r="G72">
        <v>0</v>
      </c>
      <c r="H72">
        <f t="shared" si="15"/>
        <v>0.27720027720027718</v>
      </c>
      <c r="I72">
        <f t="shared" si="16"/>
        <v>-1.1128297681493144</v>
      </c>
      <c r="J72">
        <f t="shared" si="17"/>
        <v>1.1128297681493144</v>
      </c>
      <c r="K72">
        <f t="shared" si="18"/>
        <v>0.48610037780571441</v>
      </c>
      <c r="L72">
        <f t="shared" si="19"/>
        <v>0.51389962219428575</v>
      </c>
      <c r="M72">
        <f t="shared" si="20"/>
        <v>2.0571882797418479</v>
      </c>
      <c r="N72">
        <f t="shared" si="21"/>
        <v>1.9459053029269173</v>
      </c>
    </row>
    <row r="73" spans="1:14" x14ac:dyDescent="0.25">
      <c r="A73" s="4">
        <f>IF('True_Odds_Calculator_2-way'!A74="","",'True_Odds_Calculator_2-way'!A74)</f>
        <v>1.66</v>
      </c>
      <c r="B73" s="4">
        <f>IF('True_Odds_Calculator_2-way'!B74="","",'True_Odds_Calculator_2-way'!B74)</f>
        <v>2.21</v>
      </c>
      <c r="C73" s="4">
        <f t="shared" si="11"/>
        <v>0.60240963855421692</v>
      </c>
      <c r="D73">
        <f t="shared" si="12"/>
        <v>0.45248868778280543</v>
      </c>
      <c r="E73">
        <f t="shared" si="13"/>
        <v>5.4898326337022407E-2</v>
      </c>
      <c r="F73">
        <f t="shared" si="14"/>
        <v>-0.21768522052008932</v>
      </c>
      <c r="G73">
        <v>0</v>
      </c>
      <c r="H73">
        <f t="shared" si="15"/>
        <v>0.27258354685711172</v>
      </c>
      <c r="I73">
        <f t="shared" si="16"/>
        <v>-1.1190135543575706</v>
      </c>
      <c r="J73">
        <f t="shared" si="17"/>
        <v>1.1190135543575706</v>
      </c>
      <c r="K73">
        <f t="shared" si="18"/>
        <v>0.57519231907280788</v>
      </c>
      <c r="L73">
        <f t="shared" si="19"/>
        <v>0.42480768092719207</v>
      </c>
      <c r="M73">
        <f t="shared" si="20"/>
        <v>1.7385489458759966</v>
      </c>
      <c r="N73">
        <f t="shared" si="21"/>
        <v>2.35400640077266</v>
      </c>
    </row>
    <row r="74" spans="1:14" x14ac:dyDescent="0.25">
      <c r="A74" s="4">
        <f>IF('True_Odds_Calculator_2-way'!A75="","",'True_Odds_Calculator_2-way'!A75)</f>
        <v>2.02</v>
      </c>
      <c r="B74" s="4">
        <f>IF('True_Odds_Calculator_2-way'!B75="","",'True_Odds_Calculator_2-way'!B75)</f>
        <v>1.89</v>
      </c>
      <c r="C74" s="4">
        <f t="shared" si="11"/>
        <v>0.49504950495049505</v>
      </c>
      <c r="D74">
        <f t="shared" si="12"/>
        <v>0.52910052910052918</v>
      </c>
      <c r="E74">
        <f t="shared" si="13"/>
        <v>2.4150034051024338E-2</v>
      </c>
      <c r="F74">
        <f t="shared" si="14"/>
        <v>-0.23778092094923764</v>
      </c>
      <c r="G74">
        <v>0</v>
      </c>
      <c r="H74">
        <f t="shared" si="15"/>
        <v>0.26193095500026198</v>
      </c>
      <c r="I74">
        <f t="shared" si="16"/>
        <v>-1.0495542964487814</v>
      </c>
      <c r="J74">
        <f t="shared" si="17"/>
        <v>1.0495542964487814</v>
      </c>
      <c r="K74">
        <f t="shared" si="18"/>
        <v>0.48296454089387197</v>
      </c>
      <c r="L74">
        <f t="shared" si="19"/>
        <v>0.51703545910612803</v>
      </c>
      <c r="M74">
        <f t="shared" si="20"/>
        <v>2.0705453823777571</v>
      </c>
      <c r="N74">
        <f t="shared" si="21"/>
        <v>1.9341033238394147</v>
      </c>
    </row>
    <row r="75" spans="1:14" x14ac:dyDescent="0.25">
      <c r="A75" s="4">
        <f>IF('True_Odds_Calculator_2-way'!A76="","",'True_Odds_Calculator_2-way'!A76)</f>
        <v>2.41</v>
      </c>
      <c r="B75" s="4">
        <f>IF('True_Odds_Calculator_2-way'!B76="","",'True_Odds_Calculator_2-way'!B76)</f>
        <v>1.63</v>
      </c>
      <c r="C75" s="4">
        <f t="shared" si="11"/>
        <v>0.41493775933609955</v>
      </c>
      <c r="D75">
        <f t="shared" si="12"/>
        <v>0.61349693251533743</v>
      </c>
      <c r="E75">
        <f t="shared" si="13"/>
        <v>2.8434691851436877E-2</v>
      </c>
      <c r="F75">
        <f t="shared" si="14"/>
        <v>-0.22612835068604753</v>
      </c>
      <c r="G75">
        <v>0</v>
      </c>
      <c r="H75">
        <f t="shared" si="15"/>
        <v>0.25456304253748441</v>
      </c>
      <c r="I75">
        <f t="shared" si="16"/>
        <v>-1.0610116901320503</v>
      </c>
      <c r="J75">
        <f t="shared" si="17"/>
        <v>1.0610116901320503</v>
      </c>
      <c r="K75">
        <f t="shared" si="18"/>
        <v>0.40063677480038529</v>
      </c>
      <c r="L75">
        <f t="shared" si="19"/>
        <v>0.59936322519961482</v>
      </c>
      <c r="M75">
        <f t="shared" si="20"/>
        <v>2.4960264830861911</v>
      </c>
      <c r="N75">
        <f t="shared" si="21"/>
        <v>1.6684373647831916</v>
      </c>
    </row>
    <row r="76" spans="1:14" x14ac:dyDescent="0.25">
      <c r="A76" s="4">
        <f>IF('True_Odds_Calculator_2-way'!A77="","",'True_Odds_Calculator_2-way'!A77)</f>
        <v>1.85</v>
      </c>
      <c r="B76" s="4">
        <f>IF('True_Odds_Calculator_2-way'!B77="","",'True_Odds_Calculator_2-way'!B77)</f>
        <v>1.99</v>
      </c>
      <c r="C76" s="4">
        <f t="shared" si="11"/>
        <v>0.54054054054054046</v>
      </c>
      <c r="D76">
        <f t="shared" si="12"/>
        <v>0.50251256281407031</v>
      </c>
      <c r="E76">
        <f t="shared" si="13"/>
        <v>4.3053103354610656E-2</v>
      </c>
      <c r="F76">
        <f t="shared" si="14"/>
        <v>-0.22857530897731926</v>
      </c>
      <c r="G76">
        <v>0</v>
      </c>
      <c r="H76">
        <f t="shared" si="15"/>
        <v>0.27162841233192986</v>
      </c>
      <c r="I76">
        <f t="shared" si="16"/>
        <v>-1.0901165669462136</v>
      </c>
      <c r="J76">
        <f t="shared" si="17"/>
        <v>1.0901165669462136</v>
      </c>
      <c r="K76">
        <f t="shared" si="18"/>
        <v>0.51904934939114777</v>
      </c>
      <c r="L76">
        <f t="shared" si="19"/>
        <v>0.48095065060885256</v>
      </c>
      <c r="M76">
        <f t="shared" si="20"/>
        <v>1.9265990819042815</v>
      </c>
      <c r="N76">
        <f t="shared" si="21"/>
        <v>2.0792154012767514</v>
      </c>
    </row>
    <row r="77" spans="1:14" x14ac:dyDescent="0.25">
      <c r="A77" s="4">
        <f>IF('True_Odds_Calculator_2-way'!A78="","",'True_Odds_Calculator_2-way'!A78)</f>
        <v>2.73</v>
      </c>
      <c r="B77" s="4">
        <f>IF('True_Odds_Calculator_2-way'!B78="","",'True_Odds_Calculator_2-way'!B78)</f>
        <v>1.47</v>
      </c>
      <c r="C77" s="4">
        <f t="shared" si="11"/>
        <v>0.36630036630036628</v>
      </c>
      <c r="D77">
        <f t="shared" si="12"/>
        <v>0.68027210884353739</v>
      </c>
      <c r="E77">
        <f t="shared" si="13"/>
        <v>4.6572475143903613E-2</v>
      </c>
      <c r="F77">
        <f t="shared" si="14"/>
        <v>-0.20261144750940674</v>
      </c>
      <c r="G77">
        <v>0</v>
      </c>
      <c r="H77">
        <f t="shared" si="15"/>
        <v>0.24918392265331038</v>
      </c>
      <c r="I77">
        <f t="shared" si="16"/>
        <v>-1.1089909944197451</v>
      </c>
      <c r="J77">
        <f t="shared" si="17"/>
        <v>1.1089909944197451</v>
      </c>
      <c r="K77">
        <f t="shared" si="18"/>
        <v>0.34263537901801178</v>
      </c>
      <c r="L77">
        <f t="shared" si="19"/>
        <v>0.65736462098198822</v>
      </c>
      <c r="M77">
        <f t="shared" si="20"/>
        <v>2.9185544203461595</v>
      </c>
      <c r="N77">
        <f t="shared" si="21"/>
        <v>1.5212257673772802</v>
      </c>
    </row>
    <row r="78" spans="1:14" x14ac:dyDescent="0.25">
      <c r="A78" s="4">
        <f>IF('True_Odds_Calculator_2-way'!A79="","",'True_Odds_Calculator_2-way'!A79)</f>
        <v>2.67</v>
      </c>
      <c r="B78" s="4">
        <f>IF('True_Odds_Calculator_2-way'!B79="","",'True_Odds_Calculator_2-way'!B79)</f>
        <v>1.49</v>
      </c>
      <c r="C78" s="4">
        <f t="shared" si="11"/>
        <v>0.37453183520599254</v>
      </c>
      <c r="D78">
        <f t="shared" si="12"/>
        <v>0.67114093959731547</v>
      </c>
      <c r="E78">
        <f t="shared" si="13"/>
        <v>4.5672774803307892E-2</v>
      </c>
      <c r="F78">
        <f t="shared" si="14"/>
        <v>-0.20569087298594879</v>
      </c>
      <c r="G78">
        <v>0</v>
      </c>
      <c r="H78">
        <f t="shared" si="15"/>
        <v>0.25136364778925674</v>
      </c>
      <c r="I78">
        <f t="shared" si="16"/>
        <v>-1.1054617607630526</v>
      </c>
      <c r="J78">
        <f t="shared" si="17"/>
        <v>1.1054617607630526</v>
      </c>
      <c r="K78">
        <f t="shared" si="18"/>
        <v>0.35135538884102202</v>
      </c>
      <c r="L78">
        <f t="shared" si="19"/>
        <v>0.6486446111589782</v>
      </c>
      <c r="M78">
        <f t="shared" si="20"/>
        <v>2.8461211404742981</v>
      </c>
      <c r="N78">
        <f t="shared" si="21"/>
        <v>1.5416762627738954</v>
      </c>
    </row>
    <row r="79" spans="1:14" x14ac:dyDescent="0.25">
      <c r="A79" s="4">
        <f>IF('True_Odds_Calculator_2-way'!A80="","",'True_Odds_Calculator_2-way'!A80)</f>
        <v>2.29</v>
      </c>
      <c r="B79" s="4">
        <f>IF('True_Odds_Calculator_2-way'!B80="","",'True_Odds_Calculator_2-way'!B80)</f>
        <v>1.64</v>
      </c>
      <c r="C79" s="4">
        <f t="shared" si="11"/>
        <v>0.4366812227074236</v>
      </c>
      <c r="D79">
        <f t="shared" si="12"/>
        <v>0.6097560975609756</v>
      </c>
      <c r="E79">
        <f t="shared" si="13"/>
        <v>4.6437320268399196E-2</v>
      </c>
      <c r="F79">
        <f t="shared" si="14"/>
        <v>-0.21983171796783463</v>
      </c>
      <c r="G79">
        <v>0</v>
      </c>
      <c r="H79">
        <f t="shared" si="15"/>
        <v>0.26626903823623388</v>
      </c>
      <c r="I79">
        <f t="shared" si="16"/>
        <v>-1.1005636329070299</v>
      </c>
      <c r="J79">
        <f t="shared" si="17"/>
        <v>1.1005636329070299</v>
      </c>
      <c r="K79">
        <f t="shared" si="18"/>
        <v>0.41326974665852889</v>
      </c>
      <c r="L79">
        <f t="shared" si="19"/>
        <v>0.586730253341471</v>
      </c>
      <c r="M79">
        <f t="shared" si="20"/>
        <v>2.4197270864500684</v>
      </c>
      <c r="N79">
        <f t="shared" si="21"/>
        <v>1.7043607250604993</v>
      </c>
    </row>
    <row r="80" spans="1:14" x14ac:dyDescent="0.25">
      <c r="A80" s="4">
        <f>IF('True_Odds_Calculator_2-way'!A81="","",'True_Odds_Calculator_2-way'!A81)</f>
        <v>2.67</v>
      </c>
      <c r="B80" s="4">
        <f>IF('True_Odds_Calculator_2-way'!B81="","",'True_Odds_Calculator_2-way'!B81)</f>
        <v>1.49</v>
      </c>
      <c r="C80" s="4">
        <f t="shared" si="11"/>
        <v>0.37453183520599254</v>
      </c>
      <c r="D80">
        <f t="shared" si="12"/>
        <v>0.67114093959731547</v>
      </c>
      <c r="E80">
        <f t="shared" si="13"/>
        <v>4.5672774803307892E-2</v>
      </c>
      <c r="F80">
        <f t="shared" si="14"/>
        <v>-0.20569087298594879</v>
      </c>
      <c r="G80">
        <v>0</v>
      </c>
      <c r="H80">
        <f t="shared" si="15"/>
        <v>0.25136364778925674</v>
      </c>
      <c r="I80">
        <f t="shared" si="16"/>
        <v>-1.1054617607630526</v>
      </c>
      <c r="J80">
        <f t="shared" si="17"/>
        <v>1.1054617607630526</v>
      </c>
      <c r="K80">
        <f t="shared" si="18"/>
        <v>0.35135538884102202</v>
      </c>
      <c r="L80">
        <f t="shared" si="19"/>
        <v>0.6486446111589782</v>
      </c>
      <c r="M80">
        <f t="shared" si="20"/>
        <v>2.8461211404742981</v>
      </c>
      <c r="N80">
        <f t="shared" si="21"/>
        <v>1.5416762627738954</v>
      </c>
    </row>
    <row r="81" spans="1:14" x14ac:dyDescent="0.25">
      <c r="A81" s="4">
        <f>IF('True_Odds_Calculator_2-way'!A82="","",'True_Odds_Calculator_2-way'!A82)</f>
        <v>2.63</v>
      </c>
      <c r="B81" s="4">
        <f>IF('True_Odds_Calculator_2-way'!B82="","",'True_Odds_Calculator_2-way'!B82)</f>
        <v>1.5</v>
      </c>
      <c r="C81" s="4">
        <f t="shared" si="11"/>
        <v>0.38022813688212931</v>
      </c>
      <c r="D81">
        <f t="shared" si="12"/>
        <v>0.66666666666666663</v>
      </c>
      <c r="E81">
        <f t="shared" si="13"/>
        <v>4.6894803548795938E-2</v>
      </c>
      <c r="F81">
        <f t="shared" si="14"/>
        <v>-0.20659062103929027</v>
      </c>
      <c r="G81">
        <v>0</v>
      </c>
      <c r="H81">
        <f t="shared" si="15"/>
        <v>0.25348542458808621</v>
      </c>
      <c r="I81">
        <f t="shared" si="16"/>
        <v>-1.1076975512434226</v>
      </c>
      <c r="J81">
        <f t="shared" si="17"/>
        <v>1.1076975512434226</v>
      </c>
      <c r="K81">
        <f t="shared" si="18"/>
        <v>0.35643672943662791</v>
      </c>
      <c r="L81">
        <f t="shared" si="19"/>
        <v>0.64356327056337204</v>
      </c>
      <c r="M81">
        <f t="shared" si="20"/>
        <v>2.8055470085267782</v>
      </c>
      <c r="N81">
        <f t="shared" si="21"/>
        <v>1.5538487756217116</v>
      </c>
    </row>
    <row r="82" spans="1:14" x14ac:dyDescent="0.25">
      <c r="A82" s="4">
        <f>IF('True_Odds_Calculator_2-way'!A83="","",'True_Odds_Calculator_2-way'!A83)</f>
        <v>2.44</v>
      </c>
      <c r="B82" s="4">
        <f>IF('True_Odds_Calculator_2-way'!B83="","",'True_Odds_Calculator_2-way'!B83)</f>
        <v>1.57</v>
      </c>
      <c r="C82" s="4">
        <f t="shared" si="11"/>
        <v>0.4098360655737705</v>
      </c>
      <c r="D82">
        <f t="shared" si="12"/>
        <v>0.63694267515923564</v>
      </c>
      <c r="E82">
        <f t="shared" si="13"/>
        <v>4.6778740733006252E-2</v>
      </c>
      <c r="F82">
        <f t="shared" si="14"/>
        <v>-0.21426333925028707</v>
      </c>
      <c r="G82">
        <v>0</v>
      </c>
      <c r="H82">
        <f t="shared" si="15"/>
        <v>0.26104207998329332</v>
      </c>
      <c r="I82">
        <f t="shared" si="16"/>
        <v>-1.1037769642208701</v>
      </c>
      <c r="J82">
        <f t="shared" si="17"/>
        <v>1.1037769642208701</v>
      </c>
      <c r="K82">
        <f t="shared" si="18"/>
        <v>0.38618406003734473</v>
      </c>
      <c r="L82">
        <f t="shared" si="19"/>
        <v>0.61381593996265527</v>
      </c>
      <c r="M82">
        <f t="shared" si="20"/>
        <v>2.5894388284780527</v>
      </c>
      <c r="N82">
        <f t="shared" si="21"/>
        <v>1.6291528696058957</v>
      </c>
    </row>
    <row r="83" spans="1:14" x14ac:dyDescent="0.25">
      <c r="A83" s="4">
        <f>IF('True_Odds_Calculator_2-way'!A84="","",'True_Odds_Calculator_2-way'!A84)</f>
        <v>2.48</v>
      </c>
      <c r="B83" s="4">
        <f>IF('True_Odds_Calculator_2-way'!B84="","",'True_Odds_Calculator_2-way'!B84)</f>
        <v>1.55</v>
      </c>
      <c r="C83" s="4">
        <f t="shared" si="11"/>
        <v>0.40322580645161293</v>
      </c>
      <c r="D83">
        <f t="shared" si="12"/>
        <v>0.64516129032258063</v>
      </c>
      <c r="E83">
        <f t="shared" si="13"/>
        <v>4.8387096774193505E-2</v>
      </c>
      <c r="F83">
        <f t="shared" si="14"/>
        <v>-0.21175858480749232</v>
      </c>
      <c r="G83">
        <v>0</v>
      </c>
      <c r="H83">
        <f t="shared" si="15"/>
        <v>0.26014568158168577</v>
      </c>
      <c r="I83">
        <f t="shared" si="16"/>
        <v>-1.1083777463036815</v>
      </c>
      <c r="J83">
        <f t="shared" si="17"/>
        <v>1.1083777463036815</v>
      </c>
      <c r="K83">
        <f t="shared" si="18"/>
        <v>0.3787306295604268</v>
      </c>
      <c r="L83">
        <f t="shared" si="19"/>
        <v>0.62126937043957342</v>
      </c>
      <c r="M83">
        <f t="shared" si="20"/>
        <v>2.6403990645294484</v>
      </c>
      <c r="N83">
        <f t="shared" si="21"/>
        <v>1.6096077604670245</v>
      </c>
    </row>
    <row r="84" spans="1:14" x14ac:dyDescent="0.25">
      <c r="A84" s="4">
        <f>IF('True_Odds_Calculator_2-way'!A85="","",'True_Odds_Calculator_2-way'!A85)</f>
        <v>2.15</v>
      </c>
      <c r="B84" s="4">
        <f>IF('True_Odds_Calculator_2-way'!B85="","",'True_Odds_Calculator_2-way'!B85)</f>
        <v>1.71</v>
      </c>
      <c r="C84" s="4">
        <f t="shared" si="11"/>
        <v>0.46511627906976744</v>
      </c>
      <c r="D84">
        <f t="shared" si="12"/>
        <v>0.58479532163742687</v>
      </c>
      <c r="E84">
        <f t="shared" si="13"/>
        <v>4.9911600707194248E-2</v>
      </c>
      <c r="F84">
        <f t="shared" si="14"/>
        <v>-0.22208622331021366</v>
      </c>
      <c r="G84">
        <v>0</v>
      </c>
      <c r="H84">
        <f t="shared" si="15"/>
        <v>0.27199782401740785</v>
      </c>
      <c r="I84">
        <f t="shared" si="16"/>
        <v>-1.1066796025971803</v>
      </c>
      <c r="J84">
        <f t="shared" si="17"/>
        <v>1.1066796025971803</v>
      </c>
      <c r="K84">
        <f t="shared" si="18"/>
        <v>0.44000885345590496</v>
      </c>
      <c r="L84">
        <f t="shared" si="19"/>
        <v>0.55999114654409532</v>
      </c>
      <c r="M84">
        <f t="shared" si="20"/>
        <v>2.2726815429867573</v>
      </c>
      <c r="N84">
        <f t="shared" si="21"/>
        <v>1.7857425178439978</v>
      </c>
    </row>
    <row r="85" spans="1:14" x14ac:dyDescent="0.25">
      <c r="A85" s="4">
        <f>IF('True_Odds_Calculator_2-way'!A86="","",'True_Odds_Calculator_2-way'!A86)</f>
        <v>2.72</v>
      </c>
      <c r="B85" s="4">
        <f>IF('True_Odds_Calculator_2-way'!B86="","",'True_Odds_Calculator_2-way'!B86)</f>
        <v>1.47</v>
      </c>
      <c r="C85" s="4">
        <f t="shared" si="11"/>
        <v>0.36764705882352938</v>
      </c>
      <c r="D85">
        <f t="shared" si="12"/>
        <v>0.68027210884353739</v>
      </c>
      <c r="E85">
        <f t="shared" si="13"/>
        <v>4.791916766706672E-2</v>
      </c>
      <c r="F85">
        <f t="shared" si="14"/>
        <v>-0.20218087234893967</v>
      </c>
      <c r="G85">
        <v>0</v>
      </c>
      <c r="H85">
        <f t="shared" si="15"/>
        <v>0.25010004001600639</v>
      </c>
      <c r="I85">
        <f t="shared" si="16"/>
        <v>-1.1122101332503225</v>
      </c>
      <c r="J85">
        <f t="shared" si="17"/>
        <v>1.1122101332503225</v>
      </c>
      <c r="K85">
        <f t="shared" si="18"/>
        <v>0.34328853737564874</v>
      </c>
      <c r="L85">
        <f t="shared" si="19"/>
        <v>0.65671146262435132</v>
      </c>
      <c r="M85">
        <f t="shared" si="20"/>
        <v>2.913001429190555</v>
      </c>
      <c r="N85">
        <f t="shared" si="21"/>
        <v>1.5227387626276516</v>
      </c>
    </row>
    <row r="86" spans="1:14" x14ac:dyDescent="0.25">
      <c r="A86" s="4">
        <f>IF('True_Odds_Calculator_2-way'!A87="","",'True_Odds_Calculator_2-way'!A87)</f>
        <v>2.36</v>
      </c>
      <c r="B86" s="4">
        <f>IF('True_Odds_Calculator_2-way'!B87="","",'True_Odds_Calculator_2-way'!B87)</f>
        <v>1.58</v>
      </c>
      <c r="C86" s="4">
        <f t="shared" si="11"/>
        <v>0.42372881355932207</v>
      </c>
      <c r="D86">
        <f t="shared" si="12"/>
        <v>0.63291139240506322</v>
      </c>
      <c r="E86">
        <f t="shared" si="13"/>
        <v>5.6640205964385348E-2</v>
      </c>
      <c r="F86">
        <f t="shared" si="14"/>
        <v>-0.21154258742759069</v>
      </c>
      <c r="G86">
        <v>0</v>
      </c>
      <c r="H86">
        <f t="shared" si="15"/>
        <v>0.26818279339197598</v>
      </c>
      <c r="I86">
        <f t="shared" si="16"/>
        <v>-1.1259433727776125</v>
      </c>
      <c r="J86">
        <f t="shared" si="17"/>
        <v>1.1259433727776125</v>
      </c>
      <c r="K86">
        <f t="shared" si="18"/>
        <v>0.3950565800602317</v>
      </c>
      <c r="L86">
        <f t="shared" si="19"/>
        <v>0.60494341993976808</v>
      </c>
      <c r="M86">
        <f t="shared" si="20"/>
        <v>2.5312829869775526</v>
      </c>
      <c r="N86">
        <f t="shared" si="21"/>
        <v>1.6530471562110158</v>
      </c>
    </row>
    <row r="87" spans="1:14" x14ac:dyDescent="0.25">
      <c r="A87" s="4">
        <f>IF('True_Odds_Calculator_2-way'!A88="","",'True_Odds_Calculator_2-way'!A88)</f>
        <v>2.29</v>
      </c>
      <c r="B87" s="4">
        <f>IF('True_Odds_Calculator_2-way'!B88="","",'True_Odds_Calculator_2-way'!B88)</f>
        <v>1.61</v>
      </c>
      <c r="C87" s="4">
        <f t="shared" si="11"/>
        <v>0.4366812227074236</v>
      </c>
      <c r="D87">
        <f t="shared" si="12"/>
        <v>0.6211180124223602</v>
      </c>
      <c r="E87">
        <f t="shared" si="13"/>
        <v>5.7799235129783799E-2</v>
      </c>
      <c r="F87">
        <f t="shared" si="14"/>
        <v>-0.21343133798041714</v>
      </c>
      <c r="G87">
        <v>0</v>
      </c>
      <c r="H87">
        <f t="shared" si="15"/>
        <v>0.27123057311020099</v>
      </c>
      <c r="I87">
        <f t="shared" si="16"/>
        <v>-1.1273018698002335</v>
      </c>
      <c r="J87">
        <f t="shared" si="17"/>
        <v>1.1273018698002335</v>
      </c>
      <c r="K87">
        <f t="shared" si="18"/>
        <v>0.40746153139088775</v>
      </c>
      <c r="L87">
        <f t="shared" si="19"/>
        <v>0.59253846860911208</v>
      </c>
      <c r="M87">
        <f t="shared" si="20"/>
        <v>2.4542194120423009</v>
      </c>
      <c r="N87">
        <f t="shared" si="21"/>
        <v>1.6876541405781429</v>
      </c>
    </row>
    <row r="88" spans="1:14" x14ac:dyDescent="0.25">
      <c r="A88" s="4">
        <f>IF('True_Odds_Calculator_2-way'!A89="","",'True_Odds_Calculator_2-way'!A89)</f>
        <v>2.21</v>
      </c>
      <c r="B88" s="4">
        <f>IF('True_Odds_Calculator_2-way'!B89="","",'True_Odds_Calculator_2-way'!B89)</f>
        <v>1.65</v>
      </c>
      <c r="C88" s="4">
        <f t="shared" si="11"/>
        <v>0.45248868778280543</v>
      </c>
      <c r="D88">
        <f t="shared" si="12"/>
        <v>0.60606060606060608</v>
      </c>
      <c r="E88">
        <f t="shared" si="13"/>
        <v>5.8549293843411565E-2</v>
      </c>
      <c r="F88">
        <f t="shared" si="14"/>
        <v>-0.21568627450980382</v>
      </c>
      <c r="G88">
        <v>0</v>
      </c>
      <c r="H88">
        <f t="shared" si="15"/>
        <v>0.27423556835321544</v>
      </c>
      <c r="I88">
        <f t="shared" si="16"/>
        <v>-1.1275884962655318</v>
      </c>
      <c r="J88">
        <f t="shared" si="17"/>
        <v>1.1275884962655318</v>
      </c>
      <c r="K88">
        <f t="shared" si="18"/>
        <v>0.42294348627292933</v>
      </c>
      <c r="L88">
        <f t="shared" si="19"/>
        <v>0.57705651372707045</v>
      </c>
      <c r="M88">
        <f t="shared" si="20"/>
        <v>2.3643820804812936</v>
      </c>
      <c r="N88">
        <f t="shared" si="21"/>
        <v>1.7329325225725958</v>
      </c>
    </row>
    <row r="89" spans="1:14" x14ac:dyDescent="0.25">
      <c r="A89" s="4">
        <f>IF('True_Odds_Calculator_2-way'!A90="","",'True_Odds_Calculator_2-way'!A90)</f>
        <v>2.58</v>
      </c>
      <c r="B89" s="4">
        <f>IF('True_Odds_Calculator_2-way'!B90="","",'True_Odds_Calculator_2-way'!B90)</f>
        <v>1.5</v>
      </c>
      <c r="C89" s="4">
        <f t="shared" si="11"/>
        <v>0.38759689922480617</v>
      </c>
      <c r="D89">
        <f t="shared" si="12"/>
        <v>0.66666666666666663</v>
      </c>
      <c r="E89">
        <f t="shared" si="13"/>
        <v>5.4263565891472743E-2</v>
      </c>
      <c r="F89">
        <f t="shared" si="14"/>
        <v>-0.2041343669250647</v>
      </c>
      <c r="G89">
        <v>0</v>
      </c>
      <c r="H89">
        <f t="shared" si="15"/>
        <v>0.25839793281653745</v>
      </c>
      <c r="I89">
        <f t="shared" si="16"/>
        <v>-1.1250879009260235</v>
      </c>
      <c r="J89">
        <f t="shared" si="17"/>
        <v>1.1250879009260235</v>
      </c>
      <c r="K89">
        <f t="shared" si="18"/>
        <v>0.36001800160329533</v>
      </c>
      <c r="L89">
        <f t="shared" si="19"/>
        <v>0.63998199839670467</v>
      </c>
      <c r="M89">
        <f t="shared" si="20"/>
        <v>2.7776388834631174</v>
      </c>
      <c r="N89">
        <f t="shared" si="21"/>
        <v>1.5625439504630121</v>
      </c>
    </row>
    <row r="90" spans="1:14" x14ac:dyDescent="0.25">
      <c r="A90" s="4">
        <f>IF('True_Odds_Calculator_2-way'!A91="","",'True_Odds_Calculator_2-way'!A91)</f>
        <v>1.85</v>
      </c>
      <c r="B90" s="4">
        <f>IF('True_Odds_Calculator_2-way'!B91="","",'True_Odds_Calculator_2-way'!B91)</f>
        <v>2.0699999999999998</v>
      </c>
      <c r="C90" s="4">
        <f t="shared" si="11"/>
        <v>0.54054054054054046</v>
      </c>
      <c r="D90">
        <f t="shared" si="12"/>
        <v>0.48309178743961356</v>
      </c>
      <c r="E90">
        <f t="shared" si="13"/>
        <v>2.3632327980154022E-2</v>
      </c>
      <c r="F90">
        <f t="shared" si="14"/>
        <v>-0.2374983679331506</v>
      </c>
      <c r="G90">
        <v>0</v>
      </c>
      <c r="H90">
        <f t="shared" si="15"/>
        <v>0.26113069591330457</v>
      </c>
      <c r="I90">
        <f t="shared" si="16"/>
        <v>-1.0485729457933801</v>
      </c>
      <c r="J90">
        <f t="shared" si="17"/>
        <v>1.0485729457933801</v>
      </c>
      <c r="K90">
        <f t="shared" si="18"/>
        <v>0.52874048091327497</v>
      </c>
      <c r="L90">
        <f t="shared" si="19"/>
        <v>0.47125951908672531</v>
      </c>
      <c r="M90">
        <f t="shared" si="20"/>
        <v>1.8912870039243732</v>
      </c>
      <c r="N90">
        <f t="shared" si="21"/>
        <v>2.1219730519989164</v>
      </c>
    </row>
    <row r="91" spans="1:14" x14ac:dyDescent="0.25">
      <c r="A91" s="4">
        <f>IF('True_Odds_Calculator_2-way'!A92="","",'True_Odds_Calculator_2-way'!A92)</f>
        <v>1.65</v>
      </c>
      <c r="B91" s="4">
        <f>IF('True_Odds_Calculator_2-way'!B92="","",'True_Odds_Calculator_2-way'!B92)</f>
        <v>2.36</v>
      </c>
      <c r="C91" s="4">
        <f t="shared" si="11"/>
        <v>0.60606060606060608</v>
      </c>
      <c r="D91">
        <f t="shared" si="12"/>
        <v>0.42372881355932207</v>
      </c>
      <c r="E91">
        <f t="shared" si="13"/>
        <v>2.9789419619928204E-2</v>
      </c>
      <c r="F91">
        <f t="shared" si="14"/>
        <v>-0.22701592193117603</v>
      </c>
      <c r="G91">
        <v>0</v>
      </c>
      <c r="H91">
        <f t="shared" si="15"/>
        <v>0.25680534155110429</v>
      </c>
      <c r="I91">
        <f t="shared" si="16"/>
        <v>-1.063589074528793</v>
      </c>
      <c r="J91">
        <f t="shared" si="17"/>
        <v>1.063589074528793</v>
      </c>
      <c r="K91">
        <f t="shared" si="18"/>
        <v>0.59124965931908058</v>
      </c>
      <c r="L91">
        <f t="shared" si="19"/>
        <v>0.4087503406809192</v>
      </c>
      <c r="M91">
        <f t="shared" si="20"/>
        <v>1.6913328984437157</v>
      </c>
      <c r="N91">
        <f t="shared" si="21"/>
        <v>2.4464811413591585</v>
      </c>
    </row>
    <row r="92" spans="1:14" x14ac:dyDescent="0.25">
      <c r="A92" s="4">
        <f>IF('True_Odds_Calculator_2-way'!A93="","",'True_Odds_Calculator_2-way'!A93)</f>
        <v>1.94</v>
      </c>
      <c r="B92" s="4">
        <f>IF('True_Odds_Calculator_2-way'!B93="","",'True_Odds_Calculator_2-way'!B93)</f>
        <v>1.96</v>
      </c>
      <c r="C92" s="4">
        <f t="shared" si="11"/>
        <v>0.51546391752577325</v>
      </c>
      <c r="D92">
        <f t="shared" si="12"/>
        <v>0.51020408163265307</v>
      </c>
      <c r="E92">
        <f t="shared" si="13"/>
        <v>2.5667999158426325E-2</v>
      </c>
      <c r="F92">
        <f t="shared" si="14"/>
        <v>-0.23732379549758043</v>
      </c>
      <c r="G92">
        <v>0</v>
      </c>
      <c r="H92">
        <f t="shared" si="15"/>
        <v>0.26299179465600675</v>
      </c>
      <c r="I92">
        <f t="shared" si="16"/>
        <v>-1.052689901333149</v>
      </c>
      <c r="J92">
        <f t="shared" si="17"/>
        <v>1.052689901333149</v>
      </c>
      <c r="K92">
        <f t="shared" si="18"/>
        <v>0.50263165184833114</v>
      </c>
      <c r="L92">
        <f t="shared" si="19"/>
        <v>0.49736834815166897</v>
      </c>
      <c r="M92">
        <f t="shared" si="20"/>
        <v>1.9895285072531594</v>
      </c>
      <c r="N92">
        <f t="shared" si="21"/>
        <v>2.0105823052798226</v>
      </c>
    </row>
    <row r="93" spans="1:14" x14ac:dyDescent="0.25">
      <c r="A93" s="4">
        <f>IF('True_Odds_Calculator_2-way'!A94="","",'True_Odds_Calculator_2-way'!A94)</f>
        <v>1.88</v>
      </c>
      <c r="B93" s="4">
        <f>IF('True_Odds_Calculator_2-way'!B94="","",'True_Odds_Calculator_2-way'!B94)</f>
        <v>2.0099999999999998</v>
      </c>
      <c r="C93" s="4">
        <f t="shared" si="11"/>
        <v>0.53191489361702127</v>
      </c>
      <c r="D93">
        <f t="shared" si="12"/>
        <v>0.49751243781094534</v>
      </c>
      <c r="E93">
        <f t="shared" si="13"/>
        <v>2.9427331427966497E-2</v>
      </c>
      <c r="F93">
        <f t="shared" si="14"/>
        <v>-0.23520694400338749</v>
      </c>
      <c r="G93">
        <v>0</v>
      </c>
      <c r="H93">
        <f t="shared" si="15"/>
        <v>0.26463427543135393</v>
      </c>
      <c r="I93">
        <f t="shared" si="16"/>
        <v>-1.060713208766217</v>
      </c>
      <c r="J93">
        <f t="shared" si="17"/>
        <v>1.060713208766217</v>
      </c>
      <c r="K93">
        <f t="shared" si="18"/>
        <v>0.5172161542198922</v>
      </c>
      <c r="L93">
        <f t="shared" si="19"/>
        <v>0.48278384578010813</v>
      </c>
      <c r="M93">
        <f t="shared" si="20"/>
        <v>1.9334276237142709</v>
      </c>
      <c r="N93">
        <f t="shared" si="21"/>
        <v>2.0713203408538785</v>
      </c>
    </row>
    <row r="94" spans="1:14" x14ac:dyDescent="0.25">
      <c r="A94" s="4">
        <f>IF('True_Odds_Calculator_2-way'!A95="","",'True_Odds_Calculator_2-way'!A95)</f>
        <v>2.0299999999999998</v>
      </c>
      <c r="B94" s="4">
        <f>IF('True_Odds_Calculator_2-way'!B95="","",'True_Odds_Calculator_2-way'!B95)</f>
        <v>1.86</v>
      </c>
      <c r="C94" s="4">
        <f t="shared" si="11"/>
        <v>0.49261083743842371</v>
      </c>
      <c r="D94">
        <f t="shared" si="12"/>
        <v>0.5376344086021505</v>
      </c>
      <c r="E94">
        <f t="shared" si="13"/>
        <v>3.0245246040574214E-2</v>
      </c>
      <c r="F94">
        <f t="shared" si="14"/>
        <v>-0.23459929021664283</v>
      </c>
      <c r="G94">
        <v>0</v>
      </c>
      <c r="H94">
        <f t="shared" si="15"/>
        <v>0.26484453625721704</v>
      </c>
      <c r="I94">
        <f t="shared" si="16"/>
        <v>-1.0625078858299792</v>
      </c>
      <c r="J94">
        <f t="shared" si="17"/>
        <v>1.0625078858299792</v>
      </c>
      <c r="K94">
        <f t="shared" si="18"/>
        <v>0.47746756040114985</v>
      </c>
      <c r="L94">
        <f t="shared" si="19"/>
        <v>0.5225324395988501</v>
      </c>
      <c r="M94">
        <f t="shared" si="20"/>
        <v>2.0943831224048783</v>
      </c>
      <c r="N94">
        <f t="shared" si="21"/>
        <v>1.9137567818137824</v>
      </c>
    </row>
    <row r="95" spans="1:14" x14ac:dyDescent="0.25">
      <c r="A95" s="4">
        <f>IF('True_Odds_Calculator_2-way'!A96="","",'True_Odds_Calculator_2-way'!A96)</f>
        <v>2.4700000000000002</v>
      </c>
      <c r="B95" s="4">
        <f>IF('True_Odds_Calculator_2-way'!B96="","",'True_Odds_Calculator_2-way'!B96)</f>
        <v>1.59</v>
      </c>
      <c r="C95" s="4">
        <f t="shared" si="11"/>
        <v>0.40485829959514169</v>
      </c>
      <c r="D95">
        <f t="shared" si="12"/>
        <v>0.62893081761006286</v>
      </c>
      <c r="E95">
        <f t="shared" si="13"/>
        <v>3.37891172052045E-2</v>
      </c>
      <c r="F95">
        <f t="shared" si="14"/>
        <v>-0.22083874417538774</v>
      </c>
      <c r="G95">
        <v>0</v>
      </c>
      <c r="H95">
        <f t="shared" si="15"/>
        <v>0.25462786138059224</v>
      </c>
      <c r="I95">
        <f t="shared" si="16"/>
        <v>-1.0737800400040409</v>
      </c>
      <c r="J95">
        <f t="shared" si="17"/>
        <v>1.0737800400040409</v>
      </c>
      <c r="K95">
        <f t="shared" si="18"/>
        <v>0.38782889624489203</v>
      </c>
      <c r="L95">
        <f t="shared" si="19"/>
        <v>0.61217110375510797</v>
      </c>
      <c r="M95">
        <f t="shared" si="20"/>
        <v>2.5784566588059405</v>
      </c>
      <c r="N95">
        <f t="shared" si="21"/>
        <v>1.6335302236023845</v>
      </c>
    </row>
    <row r="96" spans="1:14" x14ac:dyDescent="0.25">
      <c r="A96" s="4">
        <f>IF('True_Odds_Calculator_2-way'!A97="","",'True_Odds_Calculator_2-way'!A97)</f>
        <v>2.14</v>
      </c>
      <c r="B96" s="4">
        <f>IF('True_Odds_Calculator_2-way'!B97="","",'True_Odds_Calculator_2-way'!B97)</f>
        <v>1.77</v>
      </c>
      <c r="C96" s="4">
        <f t="shared" si="11"/>
        <v>0.46728971962616822</v>
      </c>
      <c r="D96">
        <f t="shared" si="12"/>
        <v>0.56497175141242939</v>
      </c>
      <c r="E96">
        <f t="shared" si="13"/>
        <v>3.2261471038597556E-2</v>
      </c>
      <c r="F96">
        <f t="shared" si="14"/>
        <v>-0.2317440202756218</v>
      </c>
      <c r="G96">
        <v>0</v>
      </c>
      <c r="H96">
        <f t="shared" si="15"/>
        <v>0.26400549131421935</v>
      </c>
      <c r="I96">
        <f t="shared" si="16"/>
        <v>-1.0673385899176768</v>
      </c>
      <c r="J96">
        <f t="shared" si="17"/>
        <v>1.0673385899176768</v>
      </c>
      <c r="K96">
        <f t="shared" si="18"/>
        <v>0.45110760602631583</v>
      </c>
      <c r="L96">
        <f t="shared" si="19"/>
        <v>0.54889239397368417</v>
      </c>
      <c r="M96">
        <f t="shared" si="20"/>
        <v>2.2167659925061516</v>
      </c>
      <c r="N96">
        <f t="shared" si="21"/>
        <v>1.8218507142366114</v>
      </c>
    </row>
    <row r="97" spans="1:14" x14ac:dyDescent="0.25">
      <c r="A97" s="4">
        <f>IF('True_Odds_Calculator_2-way'!A98="","",'True_Odds_Calculator_2-way'!A98)</f>
        <v>2.14</v>
      </c>
      <c r="B97" s="4">
        <f>IF('True_Odds_Calculator_2-way'!B98="","",'True_Odds_Calculator_2-way'!B98)</f>
        <v>1.76</v>
      </c>
      <c r="C97" s="4">
        <f t="shared" si="11"/>
        <v>0.46728971962616822</v>
      </c>
      <c r="D97">
        <f t="shared" si="12"/>
        <v>0.56818181818181823</v>
      </c>
      <c r="E97">
        <f t="shared" si="13"/>
        <v>3.5471537807986397E-2</v>
      </c>
      <c r="F97">
        <f t="shared" si="14"/>
        <v>-0.23003398470688197</v>
      </c>
      <c r="G97">
        <v>0</v>
      </c>
      <c r="H97">
        <f t="shared" si="15"/>
        <v>0.26550552251486831</v>
      </c>
      <c r="I97">
        <f t="shared" si="16"/>
        <v>-1.0743376064838499</v>
      </c>
      <c r="J97">
        <f t="shared" si="17"/>
        <v>1.0743376064838499</v>
      </c>
      <c r="K97">
        <f t="shared" si="18"/>
        <v>0.4494897427831781</v>
      </c>
      <c r="L97">
        <f t="shared" si="19"/>
        <v>0.55051025721682212</v>
      </c>
      <c r="M97">
        <f t="shared" si="20"/>
        <v>2.2247448713915889</v>
      </c>
      <c r="N97">
        <f t="shared" si="21"/>
        <v>1.8164965809277254</v>
      </c>
    </row>
    <row r="98" spans="1:14" x14ac:dyDescent="0.25">
      <c r="A98" s="4">
        <f>IF('True_Odds_Calculator_2-way'!A99="","",'True_Odds_Calculator_2-way'!A99)</f>
        <v>1.89</v>
      </c>
      <c r="B98" s="4">
        <f>IF('True_Odds_Calculator_2-way'!B99="","",'True_Odds_Calculator_2-way'!B99)</f>
        <v>1.99</v>
      </c>
      <c r="C98" s="4">
        <f t="shared" si="11"/>
        <v>0.52910052910052918</v>
      </c>
      <c r="D98">
        <f t="shared" si="12"/>
        <v>0.50251256281407031</v>
      </c>
      <c r="E98">
        <f t="shared" si="13"/>
        <v>3.16130919145996E-2</v>
      </c>
      <c r="F98">
        <f t="shared" si="14"/>
        <v>-0.23426657094998793</v>
      </c>
      <c r="G98">
        <v>0</v>
      </c>
      <c r="H98">
        <f t="shared" si="15"/>
        <v>0.26587966286458753</v>
      </c>
      <c r="I98">
        <f t="shared" si="16"/>
        <v>-1.0653379535009888</v>
      </c>
      <c r="J98">
        <f t="shared" si="17"/>
        <v>1.0653379535009888</v>
      </c>
      <c r="K98">
        <f t="shared" si="18"/>
        <v>0.51330729170279055</v>
      </c>
      <c r="L98">
        <f t="shared" si="19"/>
        <v>0.48669270829720923</v>
      </c>
      <c r="M98">
        <f t="shared" si="20"/>
        <v>1.9481507786158798</v>
      </c>
      <c r="N98">
        <f t="shared" si="21"/>
        <v>2.0546845739659791</v>
      </c>
    </row>
    <row r="99" spans="1:14" x14ac:dyDescent="0.25">
      <c r="A99" s="4">
        <f>IF('True_Odds_Calculator_2-way'!A100="","",'True_Odds_Calculator_2-way'!A100)</f>
        <v>2.02</v>
      </c>
      <c r="B99" s="4">
        <f>IF('True_Odds_Calculator_2-way'!B100="","",'True_Odds_Calculator_2-way'!B100)</f>
        <v>1.88</v>
      </c>
      <c r="C99" s="4">
        <f t="shared" si="11"/>
        <v>0.49504950495049505</v>
      </c>
      <c r="D99">
        <f t="shared" si="12"/>
        <v>0.53191489361702127</v>
      </c>
      <c r="E99">
        <f t="shared" si="13"/>
        <v>2.6964398567516312E-2</v>
      </c>
      <c r="F99">
        <f t="shared" si="14"/>
        <v>-0.23635980619338537</v>
      </c>
      <c r="G99">
        <v>0</v>
      </c>
      <c r="H99">
        <f t="shared" si="15"/>
        <v>0.26332420476090163</v>
      </c>
      <c r="I99">
        <f t="shared" si="16"/>
        <v>-1.0555008273018724</v>
      </c>
      <c r="J99">
        <f t="shared" si="17"/>
        <v>1.0555008273018724</v>
      </c>
      <c r="K99">
        <f t="shared" si="18"/>
        <v>0.48155387561543506</v>
      </c>
      <c r="L99">
        <f t="shared" si="19"/>
        <v>0.51844612438456505</v>
      </c>
      <c r="M99">
        <f t="shared" si="20"/>
        <v>2.0766108438479098</v>
      </c>
      <c r="N99">
        <f t="shared" si="21"/>
        <v>1.9288407280256479</v>
      </c>
    </row>
    <row r="100" spans="1:14" x14ac:dyDescent="0.25">
      <c r="A100" s="4">
        <f>IF('True_Odds_Calculator_2-way'!A101="","",'True_Odds_Calculator_2-way'!A101)</f>
        <v>2.14</v>
      </c>
      <c r="B100" s="4">
        <f>IF('True_Odds_Calculator_2-way'!B101="","",'True_Odds_Calculator_2-way'!B101)</f>
        <v>1.77</v>
      </c>
      <c r="C100" s="4">
        <f t="shared" si="11"/>
        <v>0.46728971962616822</v>
      </c>
      <c r="D100">
        <f t="shared" si="12"/>
        <v>0.56497175141242939</v>
      </c>
      <c r="E100">
        <f t="shared" si="13"/>
        <v>3.2261471038597556E-2</v>
      </c>
      <c r="F100">
        <f t="shared" si="14"/>
        <v>-0.2317440202756218</v>
      </c>
      <c r="G100">
        <v>0</v>
      </c>
      <c r="H100">
        <f t="shared" si="15"/>
        <v>0.26400549131421935</v>
      </c>
      <c r="I100">
        <f t="shared" si="16"/>
        <v>-1.0673385899176768</v>
      </c>
      <c r="J100">
        <f t="shared" si="17"/>
        <v>1.0673385899176768</v>
      </c>
      <c r="K100">
        <f t="shared" si="18"/>
        <v>0.45110760602631583</v>
      </c>
      <c r="L100">
        <f t="shared" si="19"/>
        <v>0.54889239397368417</v>
      </c>
      <c r="M100">
        <f t="shared" si="20"/>
        <v>2.2167659925061516</v>
      </c>
      <c r="N100">
        <f t="shared" si="21"/>
        <v>1.8218507142366114</v>
      </c>
    </row>
    <row r="101" spans="1:14" x14ac:dyDescent="0.25">
      <c r="A101" s="4">
        <f>IF('True_Odds_Calculator_2-way'!A102="","",'True_Odds_Calculator_2-way'!A102)</f>
        <v>2.2400000000000002</v>
      </c>
      <c r="B101" s="4">
        <f>IF('True_Odds_Calculator_2-way'!B102="","",'True_Odds_Calculator_2-way'!B102)</f>
        <v>1.7</v>
      </c>
      <c r="C101" s="4">
        <f t="shared" si="11"/>
        <v>0.4464285714285714</v>
      </c>
      <c r="D101">
        <f t="shared" si="12"/>
        <v>0.58823529411764708</v>
      </c>
      <c r="E101">
        <f t="shared" si="13"/>
        <v>3.4663865546218364E-2</v>
      </c>
      <c r="F101">
        <f t="shared" si="14"/>
        <v>-0.22794117647058831</v>
      </c>
      <c r="G101">
        <v>0</v>
      </c>
      <c r="H101">
        <f t="shared" si="15"/>
        <v>0.26260504201680673</v>
      </c>
      <c r="I101">
        <f t="shared" si="16"/>
        <v>-1.0733469768527293</v>
      </c>
      <c r="J101">
        <f t="shared" si="17"/>
        <v>1.0733469768527293</v>
      </c>
      <c r="K101">
        <f t="shared" si="18"/>
        <v>0.42900958501512831</v>
      </c>
      <c r="L101">
        <f t="shared" si="19"/>
        <v>0.5709904149848718</v>
      </c>
      <c r="M101">
        <f t="shared" si="20"/>
        <v>2.3309502512973848</v>
      </c>
      <c r="N101">
        <f t="shared" si="21"/>
        <v>1.7513428837969105</v>
      </c>
    </row>
    <row r="102" spans="1:14" x14ac:dyDescent="0.25">
      <c r="A102" s="4">
        <f>IF('True_Odds_Calculator_2-way'!A103="","",'True_Odds_Calculator_2-way'!A103)</f>
        <v>2.21</v>
      </c>
      <c r="B102" s="4">
        <f>IF('True_Odds_Calculator_2-way'!B103="","",'True_Odds_Calculator_2-way'!B103)</f>
        <v>1.72</v>
      </c>
      <c r="C102" s="4">
        <f t="shared" si="11"/>
        <v>0.45248868778280543</v>
      </c>
      <c r="D102">
        <f t="shared" si="12"/>
        <v>0.58139534883720934</v>
      </c>
      <c r="E102">
        <f t="shared" si="13"/>
        <v>3.3884036620014824E-2</v>
      </c>
      <c r="F102">
        <f t="shared" si="14"/>
        <v>-0.2291907818583605</v>
      </c>
      <c r="G102">
        <v>0</v>
      </c>
      <c r="H102">
        <f t="shared" si="15"/>
        <v>0.26307481847837527</v>
      </c>
      <c r="I102">
        <f t="shared" si="16"/>
        <v>-1.0713739108887084</v>
      </c>
      <c r="J102">
        <f t="shared" si="17"/>
        <v>1.0713739108887084</v>
      </c>
      <c r="K102">
        <f t="shared" si="18"/>
        <v>0.43547132891069945</v>
      </c>
      <c r="L102">
        <f t="shared" si="19"/>
        <v>0.56452867108930049</v>
      </c>
      <c r="M102">
        <f t="shared" si="20"/>
        <v>2.2963624321753371</v>
      </c>
      <c r="N102">
        <f t="shared" si="21"/>
        <v>1.7713892158398703</v>
      </c>
    </row>
    <row r="103" spans="1:14" x14ac:dyDescent="0.25">
      <c r="A103" s="4">
        <f>IF('True_Odds_Calculator_2-way'!A104="","",'True_Odds_Calculator_2-way'!A104)</f>
        <v>1.87</v>
      </c>
      <c r="B103" s="4">
        <f>IF('True_Odds_Calculator_2-way'!B104="","",'True_Odds_Calculator_2-way'!B104)</f>
        <v>2.0299999999999998</v>
      </c>
      <c r="C103" s="4">
        <f t="shared" si="11"/>
        <v>0.53475935828876997</v>
      </c>
      <c r="D103">
        <f t="shared" si="12"/>
        <v>0.49261083743842371</v>
      </c>
      <c r="E103">
        <f t="shared" si="13"/>
        <v>2.737019572719368E-2</v>
      </c>
      <c r="F103">
        <f t="shared" si="14"/>
        <v>-0.23605805958747139</v>
      </c>
      <c r="G103">
        <v>0</v>
      </c>
      <c r="H103">
        <f t="shared" si="15"/>
        <v>0.26342825531466507</v>
      </c>
      <c r="I103">
        <f t="shared" si="16"/>
        <v>-1.0563838700626149</v>
      </c>
      <c r="J103">
        <f t="shared" si="17"/>
        <v>1.0563838700626149</v>
      </c>
      <c r="K103">
        <f t="shared" si="18"/>
        <v>0.52109008773056686</v>
      </c>
      <c r="L103">
        <f t="shared" si="19"/>
        <v>0.47890991226943308</v>
      </c>
      <c r="M103">
        <f t="shared" si="20"/>
        <v>1.9190539669544755</v>
      </c>
      <c r="N103">
        <f t="shared" si="21"/>
        <v>2.0880753861644932</v>
      </c>
    </row>
    <row r="104" spans="1:14" x14ac:dyDescent="0.25">
      <c r="A104" s="4">
        <f>IF('True_Odds_Calculator_2-way'!A105="","",'True_Odds_Calculator_2-way'!A105)</f>
        <v>2.5499999999999998</v>
      </c>
      <c r="B104" s="4">
        <f>IF('True_Odds_Calculator_2-way'!B105="","",'True_Odds_Calculator_2-way'!B105)</f>
        <v>1.56</v>
      </c>
      <c r="C104" s="4">
        <f t="shared" si="11"/>
        <v>0.39215686274509809</v>
      </c>
      <c r="D104">
        <f t="shared" si="12"/>
        <v>0.64102564102564097</v>
      </c>
      <c r="E104">
        <f t="shared" si="13"/>
        <v>3.3182503770738947E-2</v>
      </c>
      <c r="F104">
        <f t="shared" si="14"/>
        <v>-0.21820010055304184</v>
      </c>
      <c r="G104">
        <v>0</v>
      </c>
      <c r="H104">
        <f t="shared" si="15"/>
        <v>0.25138260432378079</v>
      </c>
      <c r="I104">
        <f t="shared" si="16"/>
        <v>-1.0733469768527293</v>
      </c>
      <c r="J104">
        <f t="shared" si="17"/>
        <v>1.0733469768527293</v>
      </c>
      <c r="K104">
        <f t="shared" si="18"/>
        <v>0.37541936960421152</v>
      </c>
      <c r="L104">
        <f t="shared" si="19"/>
        <v>0.62458063039578859</v>
      </c>
      <c r="M104">
        <f t="shared" si="20"/>
        <v>2.6636878141217299</v>
      </c>
      <c r="N104">
        <f t="shared" si="21"/>
        <v>1.6010743070375286</v>
      </c>
    </row>
    <row r="105" spans="1:14" x14ac:dyDescent="0.25">
      <c r="A105" s="4">
        <f>IF('True_Odds_Calculator_2-way'!A106="","",'True_Odds_Calculator_2-way'!A106)</f>
        <v>1.41</v>
      </c>
      <c r="B105" s="4">
        <f>IF('True_Odds_Calculator_2-way'!B106="","",'True_Odds_Calculator_2-way'!B106)</f>
        <v>2.97</v>
      </c>
      <c r="C105" s="4">
        <f t="shared" si="11"/>
        <v>0.70921985815602839</v>
      </c>
      <c r="D105">
        <f t="shared" si="12"/>
        <v>0.33670033670033667</v>
      </c>
      <c r="E105">
        <f t="shared" si="13"/>
        <v>4.5920194856365004E-2</v>
      </c>
      <c r="F105">
        <f t="shared" si="14"/>
        <v>-0.19287437017933473</v>
      </c>
      <c r="G105">
        <v>0</v>
      </c>
      <c r="H105">
        <f t="shared" si="15"/>
        <v>0.23879456503569976</v>
      </c>
      <c r="I105">
        <f t="shared" si="16"/>
        <v>-1.1126919820077414</v>
      </c>
      <c r="J105">
        <f t="shared" si="17"/>
        <v>1.1126919820077414</v>
      </c>
      <c r="K105">
        <f t="shared" si="18"/>
        <v>0.68671710649509454</v>
      </c>
      <c r="L105">
        <f t="shared" si="19"/>
        <v>0.31328289350490557</v>
      </c>
      <c r="M105">
        <f t="shared" si="20"/>
        <v>1.4562037126231737</v>
      </c>
      <c r="N105">
        <f t="shared" si="21"/>
        <v>3.1920032045552511</v>
      </c>
    </row>
    <row r="106" spans="1:14" x14ac:dyDescent="0.25">
      <c r="A106" s="4">
        <f>IF('True_Odds_Calculator_2-way'!A107="","",'True_Odds_Calculator_2-way'!A107)</f>
        <v>2.0699999999999998</v>
      </c>
      <c r="B106" s="4">
        <f>IF('True_Odds_Calculator_2-way'!B107="","",'True_Odds_Calculator_2-way'!B107)</f>
        <v>1.83</v>
      </c>
      <c r="C106" s="4">
        <f t="shared" si="11"/>
        <v>0.48309178743961356</v>
      </c>
      <c r="D106">
        <f t="shared" si="12"/>
        <v>0.54644808743169393</v>
      </c>
      <c r="E106">
        <f t="shared" si="13"/>
        <v>2.9539874871307603E-2</v>
      </c>
      <c r="F106">
        <f t="shared" si="14"/>
        <v>-0.23444470842902765</v>
      </c>
      <c r="G106">
        <v>0</v>
      </c>
      <c r="H106">
        <f t="shared" si="15"/>
        <v>0.26398458330033525</v>
      </c>
      <c r="I106">
        <f t="shared" si="16"/>
        <v>-1.0611311532512866</v>
      </c>
      <c r="J106">
        <f t="shared" si="17"/>
        <v>1.0611311532512866</v>
      </c>
      <c r="K106">
        <f t="shared" si="18"/>
        <v>0.46829407167694814</v>
      </c>
      <c r="L106">
        <f t="shared" si="19"/>
        <v>0.53170592832305175</v>
      </c>
      <c r="M106">
        <f t="shared" si="20"/>
        <v>2.1354103339788768</v>
      </c>
      <c r="N106">
        <f t="shared" si="21"/>
        <v>1.8807388571985679</v>
      </c>
    </row>
    <row r="107" spans="1:14" x14ac:dyDescent="0.25">
      <c r="A107" s="4">
        <f>IF('True_Odds_Calculator_2-way'!A108="","",'True_Odds_Calculator_2-way'!A108)</f>
        <v>2.75</v>
      </c>
      <c r="B107" s="4">
        <f>IF('True_Odds_Calculator_2-way'!B108="","",'True_Odds_Calculator_2-way'!B108)</f>
        <v>1.49</v>
      </c>
      <c r="C107" s="4">
        <f t="shared" si="11"/>
        <v>0.36363636363636365</v>
      </c>
      <c r="D107">
        <f t="shared" si="12"/>
        <v>0.67114093959731547</v>
      </c>
      <c r="E107">
        <f t="shared" si="13"/>
        <v>3.4777303233679113E-2</v>
      </c>
      <c r="F107">
        <f t="shared" si="14"/>
        <v>-0.2092739475289811</v>
      </c>
      <c r="G107">
        <v>0</v>
      </c>
      <c r="H107">
        <f t="shared" si="15"/>
        <v>0.24405125076266018</v>
      </c>
      <c r="I107">
        <f t="shared" si="16"/>
        <v>-1.0798984943120777</v>
      </c>
      <c r="J107">
        <f t="shared" si="17"/>
        <v>1.0798984943120777</v>
      </c>
      <c r="K107">
        <f t="shared" si="18"/>
        <v>0.34604203085127527</v>
      </c>
      <c r="L107">
        <f t="shared" si="19"/>
        <v>0.65395796914872473</v>
      </c>
      <c r="M107">
        <f t="shared" si="20"/>
        <v>2.8898223650461352</v>
      </c>
      <c r="N107">
        <f t="shared" si="21"/>
        <v>1.5291502622129183</v>
      </c>
    </row>
    <row r="108" spans="1:14" x14ac:dyDescent="0.25">
      <c r="A108" s="4">
        <f>IF('True_Odds_Calculator_2-way'!A109="","",'True_Odds_Calculator_2-way'!A109)</f>
        <v>2.5099999999999998</v>
      </c>
      <c r="B108" s="4">
        <f>IF('True_Odds_Calculator_2-way'!B109="","",'True_Odds_Calculator_2-way'!B109)</f>
        <v>1.57</v>
      </c>
      <c r="C108" s="4">
        <f t="shared" si="11"/>
        <v>0.39840637450199207</v>
      </c>
      <c r="D108">
        <f t="shared" si="12"/>
        <v>0.63694267515923564</v>
      </c>
      <c r="E108">
        <f t="shared" si="13"/>
        <v>3.5349049661227649E-2</v>
      </c>
      <c r="F108">
        <f t="shared" si="14"/>
        <v>-0.21841297231456347</v>
      </c>
      <c r="G108">
        <v>0</v>
      </c>
      <c r="H108">
        <f t="shared" si="15"/>
        <v>0.25376202197579112</v>
      </c>
      <c r="I108">
        <f t="shared" si="16"/>
        <v>-1.0778891454484929</v>
      </c>
      <c r="J108">
        <f t="shared" si="17"/>
        <v>1.0778891454484929</v>
      </c>
      <c r="K108">
        <f t="shared" si="18"/>
        <v>0.3805736037101255</v>
      </c>
      <c r="L108">
        <f t="shared" si="19"/>
        <v>0.61942639628987439</v>
      </c>
      <c r="M108">
        <f t="shared" si="20"/>
        <v>2.6276126096272243</v>
      </c>
      <c r="N108">
        <f t="shared" si="21"/>
        <v>1.6143968129056414</v>
      </c>
    </row>
    <row r="109" spans="1:14" x14ac:dyDescent="0.25">
      <c r="A109" s="4">
        <f>IF('True_Odds_Calculator_2-way'!A110="","",'True_Odds_Calculator_2-way'!A110)</f>
        <v>2.04</v>
      </c>
      <c r="B109" s="4">
        <f>IF('True_Odds_Calculator_2-way'!B110="","",'True_Odds_Calculator_2-way'!B110)</f>
        <v>1.76</v>
      </c>
      <c r="C109" s="4">
        <f t="shared" si="11"/>
        <v>0.49019607843137253</v>
      </c>
      <c r="D109">
        <f t="shared" si="12"/>
        <v>0.56818181818181823</v>
      </c>
      <c r="E109">
        <f t="shared" si="13"/>
        <v>5.8377896613190705E-2</v>
      </c>
      <c r="F109">
        <f t="shared" si="14"/>
        <v>-0.22014260249554374</v>
      </c>
      <c r="G109">
        <v>0</v>
      </c>
      <c r="H109">
        <f t="shared" si="15"/>
        <v>0.27852049910873444</v>
      </c>
      <c r="I109">
        <f t="shared" si="16"/>
        <v>-1.1248031766646189</v>
      </c>
      <c r="J109">
        <f t="shared" si="17"/>
        <v>1.1248031766646189</v>
      </c>
      <c r="K109">
        <f t="shared" si="18"/>
        <v>0.46087296727040977</v>
      </c>
      <c r="L109">
        <f t="shared" si="19"/>
        <v>0.53912703272959017</v>
      </c>
      <c r="M109">
        <f t="shared" si="20"/>
        <v>2.1697953037312039</v>
      </c>
      <c r="N109">
        <f t="shared" si="21"/>
        <v>1.8548504142651103</v>
      </c>
    </row>
    <row r="110" spans="1:14" x14ac:dyDescent="0.25">
      <c r="A110" s="4">
        <f>IF('True_Odds_Calculator_2-way'!A111="","",'True_Odds_Calculator_2-way'!A111)</f>
        <v>1.93</v>
      </c>
      <c r="B110" s="4">
        <f>IF('True_Odds_Calculator_2-way'!B111="","",'True_Odds_Calculator_2-way'!B111)</f>
        <v>1.87</v>
      </c>
      <c r="C110" s="4">
        <f t="shared" si="11"/>
        <v>0.5181347150259068</v>
      </c>
      <c r="D110">
        <f t="shared" si="12"/>
        <v>0.53475935828876997</v>
      </c>
      <c r="E110">
        <f t="shared" si="13"/>
        <v>5.2894073314676771E-2</v>
      </c>
      <c r="F110">
        <f t="shared" si="14"/>
        <v>-0.22418331439971184</v>
      </c>
      <c r="G110">
        <v>0</v>
      </c>
      <c r="H110">
        <f t="shared" si="15"/>
        <v>0.27707738771438861</v>
      </c>
      <c r="I110">
        <f t="shared" si="16"/>
        <v>-1.1117289099417835</v>
      </c>
      <c r="J110">
        <f t="shared" si="17"/>
        <v>1.1117289099417835</v>
      </c>
      <c r="K110">
        <f t="shared" si="18"/>
        <v>0.49166435056494989</v>
      </c>
      <c r="L110">
        <f t="shared" si="19"/>
        <v>0.50833564943505005</v>
      </c>
      <c r="M110">
        <f t="shared" si="20"/>
        <v>2.0339078862458586</v>
      </c>
      <c r="N110">
        <f t="shared" si="21"/>
        <v>1.9672041516493519</v>
      </c>
    </row>
    <row r="111" spans="1:14" x14ac:dyDescent="0.25">
      <c r="A111" s="4">
        <f>IF('True_Odds_Calculator_2-way'!A112="","",'True_Odds_Calculator_2-way'!A112)</f>
        <v>2.0099999999999998</v>
      </c>
      <c r="B111" s="4">
        <f>IF('True_Odds_Calculator_2-way'!B112="","",'True_Odds_Calculator_2-way'!B112)</f>
        <v>1.8</v>
      </c>
      <c r="C111" s="4">
        <f t="shared" si="11"/>
        <v>0.49751243781094534</v>
      </c>
      <c r="D111">
        <f t="shared" si="12"/>
        <v>0.55555555555555558</v>
      </c>
      <c r="E111">
        <f t="shared" si="13"/>
        <v>5.3067993366501032E-2</v>
      </c>
      <c r="F111">
        <f t="shared" si="14"/>
        <v>-0.22332780541735753</v>
      </c>
      <c r="G111">
        <v>0</v>
      </c>
      <c r="H111">
        <f t="shared" si="15"/>
        <v>0.27639579878385856</v>
      </c>
      <c r="I111">
        <f t="shared" si="16"/>
        <v>-1.1124853987249625</v>
      </c>
      <c r="J111">
        <f t="shared" si="17"/>
        <v>1.1124853987249625</v>
      </c>
      <c r="K111">
        <f t="shared" si="18"/>
        <v>0.47089620080842504</v>
      </c>
      <c r="L111">
        <f t="shared" si="19"/>
        <v>0.5291037991915748</v>
      </c>
      <c r="M111">
        <f t="shared" si="20"/>
        <v>2.1236102527122118</v>
      </c>
      <c r="N111">
        <f t="shared" si="21"/>
        <v>1.88998831897997</v>
      </c>
    </row>
    <row r="112" spans="1:14" x14ac:dyDescent="0.25">
      <c r="A112" s="4">
        <f>IF('True_Odds_Calculator_2-way'!A113="","",'True_Odds_Calculator_2-way'!A113)</f>
        <v>2.23</v>
      </c>
      <c r="B112" s="4">
        <f>IF('True_Odds_Calculator_2-way'!B113="","",'True_Odds_Calculator_2-way'!B113)</f>
        <v>1.65</v>
      </c>
      <c r="C112" s="4">
        <f t="shared" si="11"/>
        <v>0.44843049327354262</v>
      </c>
      <c r="D112">
        <f t="shared" si="12"/>
        <v>0.60606060606060608</v>
      </c>
      <c r="E112">
        <f t="shared" si="13"/>
        <v>5.4491099334148752E-2</v>
      </c>
      <c r="F112">
        <f t="shared" si="14"/>
        <v>-0.21728495719527108</v>
      </c>
      <c r="G112">
        <v>0</v>
      </c>
      <c r="H112">
        <f t="shared" si="15"/>
        <v>0.27177605652941977</v>
      </c>
      <c r="I112">
        <f t="shared" si="16"/>
        <v>-1.1183835382312353</v>
      </c>
      <c r="J112">
        <f t="shared" si="17"/>
        <v>1.1183835382312353</v>
      </c>
      <c r="K112">
        <f t="shared" si="18"/>
        <v>0.42094420485495265</v>
      </c>
      <c r="L112">
        <f t="shared" si="19"/>
        <v>0.57905579514504757</v>
      </c>
      <c r="M112">
        <f t="shared" si="20"/>
        <v>2.3756117520244189</v>
      </c>
      <c r="N112">
        <f t="shared" si="21"/>
        <v>1.7269492998503024</v>
      </c>
    </row>
    <row r="113" spans="1:14" x14ac:dyDescent="0.25">
      <c r="A113" s="4">
        <f>IF('True_Odds_Calculator_2-way'!A114="","",'True_Odds_Calculator_2-way'!A114)</f>
        <v>1.93</v>
      </c>
      <c r="B113" s="4">
        <f>IF('True_Odds_Calculator_2-way'!B114="","",'True_Odds_Calculator_2-way'!B114)</f>
        <v>1.89</v>
      </c>
      <c r="C113" s="4">
        <f t="shared" si="11"/>
        <v>0.5181347150259068</v>
      </c>
      <c r="D113">
        <f t="shared" si="12"/>
        <v>0.52910052910052918</v>
      </c>
      <c r="E113">
        <f t="shared" si="13"/>
        <v>4.7235244126436093E-2</v>
      </c>
      <c r="F113">
        <f t="shared" si="14"/>
        <v>-0.22691010773912312</v>
      </c>
      <c r="G113">
        <v>0</v>
      </c>
      <c r="H113">
        <f t="shared" si="15"/>
        <v>0.27414535186555922</v>
      </c>
      <c r="I113">
        <f t="shared" si="16"/>
        <v>-1.0991665980832535</v>
      </c>
      <c r="J113">
        <f t="shared" si="17"/>
        <v>1.0991665980832535</v>
      </c>
      <c r="K113">
        <f t="shared" si="18"/>
        <v>0.49450483083771163</v>
      </c>
      <c r="L113">
        <f t="shared" si="19"/>
        <v>0.50549516916228832</v>
      </c>
      <c r="M113">
        <f t="shared" si="20"/>
        <v>2.0222249362174249</v>
      </c>
      <c r="N113">
        <f t="shared" si="21"/>
        <v>1.9782582722940953</v>
      </c>
    </row>
    <row r="114" spans="1:14" x14ac:dyDescent="0.25">
      <c r="A114" s="4">
        <f>IF('True_Odds_Calculator_2-way'!A115="","",'True_Odds_Calculator_2-way'!A115)</f>
        <v>1.87</v>
      </c>
      <c r="B114" s="4">
        <f>IF('True_Odds_Calculator_2-way'!B115="","",'True_Odds_Calculator_2-way'!B115)</f>
        <v>1.95</v>
      </c>
      <c r="C114" s="4">
        <f t="shared" si="11"/>
        <v>0.53475935828876997</v>
      </c>
      <c r="D114">
        <f t="shared" si="12"/>
        <v>0.51282051282051289</v>
      </c>
      <c r="E114">
        <f t="shared" si="13"/>
        <v>4.7579871109282745E-2</v>
      </c>
      <c r="F114">
        <f t="shared" si="14"/>
        <v>-0.22665569724393264</v>
      </c>
      <c r="G114">
        <v>0</v>
      </c>
      <c r="H114">
        <f t="shared" si="15"/>
        <v>0.27423556835321539</v>
      </c>
      <c r="I114">
        <f t="shared" si="16"/>
        <v>-1.0999642517427177</v>
      </c>
      <c r="J114">
        <f t="shared" si="17"/>
        <v>1.0999642517427177</v>
      </c>
      <c r="K114">
        <f t="shared" si="18"/>
        <v>0.51099432418304358</v>
      </c>
      <c r="L114">
        <f t="shared" si="19"/>
        <v>0.48900567581695659</v>
      </c>
      <c r="M114">
        <f t="shared" si="20"/>
        <v>1.9569688990161649</v>
      </c>
      <c r="N114">
        <f t="shared" si="21"/>
        <v>2.0449660391555815</v>
      </c>
    </row>
    <row r="115" spans="1:14" x14ac:dyDescent="0.25">
      <c r="A115" s="4">
        <f>IF('True_Odds_Calculator_2-way'!A116="","",'True_Odds_Calculator_2-way'!A116)</f>
        <v>1.74</v>
      </c>
      <c r="B115" s="4">
        <f>IF('True_Odds_Calculator_2-way'!B116="","",'True_Odds_Calculator_2-way'!B116)</f>
        <v>2.08</v>
      </c>
      <c r="C115" s="4">
        <f t="shared" si="11"/>
        <v>0.57471264367816088</v>
      </c>
      <c r="D115">
        <f t="shared" si="12"/>
        <v>0.48076923076923073</v>
      </c>
      <c r="E115">
        <f t="shared" si="13"/>
        <v>5.5481874447391721E-2</v>
      </c>
      <c r="F115">
        <f t="shared" si="14"/>
        <v>-0.22082228116710867</v>
      </c>
      <c r="G115">
        <v>0</v>
      </c>
      <c r="H115">
        <f t="shared" si="15"/>
        <v>0.27630415561450039</v>
      </c>
      <c r="I115">
        <f t="shared" si="16"/>
        <v>-1.1185934253567074</v>
      </c>
      <c r="J115">
        <f t="shared" si="17"/>
        <v>1.1185934253567074</v>
      </c>
      <c r="K115">
        <f t="shared" si="18"/>
        <v>0.54711804251446938</v>
      </c>
      <c r="L115">
        <f t="shared" si="19"/>
        <v>0.4528819574855304</v>
      </c>
      <c r="M115">
        <f t="shared" si="20"/>
        <v>1.8277591347639637</v>
      </c>
      <c r="N115">
        <f t="shared" si="21"/>
        <v>2.2080808993852443</v>
      </c>
    </row>
    <row r="116" spans="1:14" x14ac:dyDescent="0.25">
      <c r="A116" s="4">
        <f>IF('True_Odds_Calculator_2-way'!A117="","",'True_Odds_Calculator_2-way'!A117)</f>
        <v>1.74</v>
      </c>
      <c r="B116" s="4">
        <f>IF('True_Odds_Calculator_2-way'!B117="","",'True_Odds_Calculator_2-way'!B117)</f>
        <v>1.98</v>
      </c>
      <c r="C116" s="4">
        <f t="shared" si="11"/>
        <v>0.57471264367816088</v>
      </c>
      <c r="D116">
        <f t="shared" si="12"/>
        <v>0.50505050505050508</v>
      </c>
      <c r="E116">
        <f t="shared" si="13"/>
        <v>7.9763148728666078E-2</v>
      </c>
      <c r="F116">
        <f t="shared" si="14"/>
        <v>-0.21049576221989996</v>
      </c>
      <c r="G116">
        <v>0</v>
      </c>
      <c r="H116">
        <f t="shared" si="15"/>
        <v>0.2902589109485661</v>
      </c>
      <c r="I116">
        <f t="shared" si="16"/>
        <v>-1.1742784807525526</v>
      </c>
      <c r="J116">
        <f t="shared" si="17"/>
        <v>1.1742784807525526</v>
      </c>
      <c r="K116">
        <f t="shared" si="18"/>
        <v>0.53505519065937168</v>
      </c>
      <c r="L116">
        <f t="shared" si="19"/>
        <v>0.46494480934062798</v>
      </c>
      <c r="M116">
        <f t="shared" si="20"/>
        <v>1.8689660757568891</v>
      </c>
      <c r="N116">
        <f t="shared" si="21"/>
        <v>2.1507929111375019</v>
      </c>
    </row>
    <row r="117" spans="1:14" x14ac:dyDescent="0.25">
      <c r="A117" s="4">
        <f>IF('True_Odds_Calculator_2-way'!A118="","",'True_Odds_Calculator_2-way'!A118)</f>
        <v>1.93</v>
      </c>
      <c r="B117" s="4">
        <f>IF('True_Odds_Calculator_2-way'!B118="","",'True_Odds_Calculator_2-way'!B118)</f>
        <v>1.89</v>
      </c>
      <c r="C117" s="4">
        <f t="shared" si="11"/>
        <v>0.5181347150259068</v>
      </c>
      <c r="D117">
        <f t="shared" si="12"/>
        <v>0.52910052910052918</v>
      </c>
      <c r="E117">
        <f t="shared" si="13"/>
        <v>4.7235244126436093E-2</v>
      </c>
      <c r="F117">
        <f t="shared" si="14"/>
        <v>-0.22691010773912312</v>
      </c>
      <c r="G117">
        <v>0</v>
      </c>
      <c r="H117">
        <f t="shared" si="15"/>
        <v>0.27414535186555922</v>
      </c>
      <c r="I117">
        <f t="shared" si="16"/>
        <v>-1.0991665980832535</v>
      </c>
      <c r="J117">
        <f t="shared" si="17"/>
        <v>1.0991665980832535</v>
      </c>
      <c r="K117">
        <f t="shared" si="18"/>
        <v>0.49450483083771163</v>
      </c>
      <c r="L117">
        <f t="shared" si="19"/>
        <v>0.50549516916228832</v>
      </c>
      <c r="M117">
        <f t="shared" si="20"/>
        <v>2.0222249362174249</v>
      </c>
      <c r="N117">
        <f t="shared" si="21"/>
        <v>1.9782582722940953</v>
      </c>
    </row>
    <row r="118" spans="1:14" x14ac:dyDescent="0.25">
      <c r="A118" s="4">
        <f>IF('True_Odds_Calculator_2-way'!A119="","",'True_Odds_Calculator_2-way'!A119)</f>
        <v>1.92</v>
      </c>
      <c r="B118" s="4">
        <f>IF('True_Odds_Calculator_2-way'!B119="","",'True_Odds_Calculator_2-way'!B119)</f>
        <v>1.9</v>
      </c>
      <c r="C118" s="4">
        <f t="shared" si="11"/>
        <v>0.52083333333333337</v>
      </c>
      <c r="D118">
        <f t="shared" si="12"/>
        <v>0.52631578947368418</v>
      </c>
      <c r="E118">
        <f t="shared" si="13"/>
        <v>4.7149122807017552E-2</v>
      </c>
      <c r="F118">
        <f t="shared" si="14"/>
        <v>-0.22697368421052633</v>
      </c>
      <c r="G118">
        <v>0</v>
      </c>
      <c r="H118">
        <f t="shared" si="15"/>
        <v>0.27412280701754388</v>
      </c>
      <c r="I118">
        <f t="shared" si="16"/>
        <v>-1.0989674556596449</v>
      </c>
      <c r="J118">
        <f t="shared" si="17"/>
        <v>1.0989674556596449</v>
      </c>
      <c r="K118">
        <f t="shared" si="18"/>
        <v>0.49725266430930348</v>
      </c>
      <c r="L118">
        <f t="shared" si="19"/>
        <v>0.50274733569069663</v>
      </c>
      <c r="M118">
        <f t="shared" si="20"/>
        <v>2.0110500592068727</v>
      </c>
      <c r="N118">
        <f t="shared" si="21"/>
        <v>1.9890707100936806</v>
      </c>
    </row>
    <row r="119" spans="1:14" x14ac:dyDescent="0.25">
      <c r="A119" s="4">
        <f>IF('True_Odds_Calculator_2-way'!A120="","",'True_Odds_Calculator_2-way'!A120)</f>
        <v>2.2000000000000002</v>
      </c>
      <c r="B119" s="4">
        <f>IF('True_Odds_Calculator_2-way'!B120="","",'True_Odds_Calculator_2-way'!B120)</f>
        <v>1.66</v>
      </c>
      <c r="C119" s="4">
        <f t="shared" si="11"/>
        <v>0.45454545454545453</v>
      </c>
      <c r="D119">
        <f t="shared" si="12"/>
        <v>0.60240963855421692</v>
      </c>
      <c r="E119">
        <f t="shared" si="13"/>
        <v>5.6955093099671394E-2</v>
      </c>
      <c r="F119">
        <f t="shared" si="14"/>
        <v>-0.2168674698795181</v>
      </c>
      <c r="G119">
        <v>0</v>
      </c>
      <c r="H119">
        <f t="shared" si="15"/>
        <v>0.2738225629791895</v>
      </c>
      <c r="I119">
        <f t="shared" si="16"/>
        <v>-1.1236664374387366</v>
      </c>
      <c r="J119">
        <f t="shared" si="17"/>
        <v>1.1236664374387366</v>
      </c>
      <c r="K119">
        <f t="shared" si="18"/>
        <v>0.42582188602125842</v>
      </c>
      <c r="L119">
        <f t="shared" si="19"/>
        <v>0.57417811397874152</v>
      </c>
      <c r="M119">
        <f t="shared" si="20"/>
        <v>2.3483997249264843</v>
      </c>
      <c r="N119">
        <f t="shared" si="21"/>
        <v>1.7416198487095664</v>
      </c>
    </row>
    <row r="120" spans="1:14" x14ac:dyDescent="0.25">
      <c r="A120" s="4">
        <f>IF('True_Odds_Calculator_2-way'!A121="","",'True_Odds_Calculator_2-way'!A121)</f>
        <v>1.69</v>
      </c>
      <c r="B120" s="4">
        <f>IF('True_Odds_Calculator_2-way'!B121="","",'True_Odds_Calculator_2-way'!B121)</f>
        <v>2.04</v>
      </c>
      <c r="C120" s="4">
        <f t="shared" si="11"/>
        <v>0.59171597633136097</v>
      </c>
      <c r="D120">
        <f t="shared" si="12"/>
        <v>0.49019607843137253</v>
      </c>
      <c r="E120">
        <f t="shared" si="13"/>
        <v>8.1912054762733444E-2</v>
      </c>
      <c r="F120">
        <f t="shared" si="14"/>
        <v>-0.20814479638009054</v>
      </c>
      <c r="G120">
        <v>0</v>
      </c>
      <c r="H120">
        <f t="shared" si="15"/>
        <v>0.29005685114282398</v>
      </c>
      <c r="I120">
        <f t="shared" si="16"/>
        <v>-1.1804804116247138</v>
      </c>
      <c r="J120">
        <f t="shared" si="17"/>
        <v>1.1804804116247138</v>
      </c>
      <c r="K120">
        <f t="shared" si="18"/>
        <v>0.55110644748030058</v>
      </c>
      <c r="L120">
        <f t="shared" si="19"/>
        <v>0.44889355251969953</v>
      </c>
      <c r="M120">
        <f t="shared" si="20"/>
        <v>1.8145314840210525</v>
      </c>
      <c r="N120">
        <f t="shared" si="21"/>
        <v>2.2276996280897023</v>
      </c>
    </row>
    <row r="121" spans="1:14" x14ac:dyDescent="0.25">
      <c r="A121" s="4">
        <f>IF('True_Odds_Calculator_2-way'!A122="","",'True_Odds_Calculator_2-way'!A122)</f>
        <v>1.87</v>
      </c>
      <c r="B121" s="4">
        <f>IF('True_Odds_Calculator_2-way'!B122="","",'True_Odds_Calculator_2-way'!B122)</f>
        <v>1.95</v>
      </c>
      <c r="C121" s="4">
        <f t="shared" si="11"/>
        <v>0.53475935828876997</v>
      </c>
      <c r="D121">
        <f t="shared" si="12"/>
        <v>0.51282051282051289</v>
      </c>
      <c r="E121">
        <f t="shared" si="13"/>
        <v>4.7579871109282745E-2</v>
      </c>
      <c r="F121">
        <f t="shared" si="14"/>
        <v>-0.22665569724393264</v>
      </c>
      <c r="G121">
        <v>0</v>
      </c>
      <c r="H121">
        <f t="shared" si="15"/>
        <v>0.27423556835321539</v>
      </c>
      <c r="I121">
        <f t="shared" si="16"/>
        <v>-1.0999642517427177</v>
      </c>
      <c r="J121">
        <f t="shared" si="17"/>
        <v>1.0999642517427177</v>
      </c>
      <c r="K121">
        <f t="shared" si="18"/>
        <v>0.51099432418304358</v>
      </c>
      <c r="L121">
        <f t="shared" si="19"/>
        <v>0.48900567581695659</v>
      </c>
      <c r="M121">
        <f t="shared" si="20"/>
        <v>1.9569688990161649</v>
      </c>
      <c r="N121">
        <f t="shared" si="21"/>
        <v>2.0449660391555815</v>
      </c>
    </row>
    <row r="122" spans="1:14" x14ac:dyDescent="0.25">
      <c r="A122" s="4">
        <f>IF('True_Odds_Calculator_2-way'!A123="","",'True_Odds_Calculator_2-way'!A123)</f>
        <v>2.2599999999999998</v>
      </c>
      <c r="B122" s="4">
        <f>IF('True_Odds_Calculator_2-way'!B123="","",'True_Odds_Calculator_2-way'!B123)</f>
        <v>1.7</v>
      </c>
      <c r="C122" s="4">
        <f t="shared" si="11"/>
        <v>0.44247787610619471</v>
      </c>
      <c r="D122">
        <f t="shared" si="12"/>
        <v>0.58823529411764708</v>
      </c>
      <c r="E122">
        <f t="shared" si="13"/>
        <v>3.0713170223841679E-2</v>
      </c>
      <c r="F122">
        <f t="shared" si="14"/>
        <v>-0.2295679333680376</v>
      </c>
      <c r="G122">
        <v>0</v>
      </c>
      <c r="H122">
        <f t="shared" si="15"/>
        <v>0.26028110359187923</v>
      </c>
      <c r="I122">
        <f t="shared" si="16"/>
        <v>-1.0647942749998995</v>
      </c>
      <c r="J122">
        <f t="shared" si="17"/>
        <v>1.0647942749998995</v>
      </c>
      <c r="K122">
        <f t="shared" si="18"/>
        <v>0.42705098312484241</v>
      </c>
      <c r="L122">
        <f t="shared" si="19"/>
        <v>0.57294901687515787</v>
      </c>
      <c r="M122">
        <f t="shared" si="20"/>
        <v>2.3416407864998732</v>
      </c>
      <c r="N122">
        <f t="shared" si="21"/>
        <v>1.7453559924999296</v>
      </c>
    </row>
    <row r="123" spans="1:14" x14ac:dyDescent="0.25">
      <c r="A123" s="4">
        <f>IF('True_Odds_Calculator_2-way'!A124="","",'True_Odds_Calculator_2-way'!A124)</f>
        <v>2.27</v>
      </c>
      <c r="B123" s="4">
        <f>IF('True_Odds_Calculator_2-way'!B124="","",'True_Odds_Calculator_2-way'!B124)</f>
        <v>1.7</v>
      </c>
      <c r="C123" s="4">
        <f t="shared" si="11"/>
        <v>0.44052863436123346</v>
      </c>
      <c r="D123">
        <f t="shared" si="12"/>
        <v>0.58823529411764708</v>
      </c>
      <c r="E123">
        <f t="shared" si="13"/>
        <v>2.876392847888054E-2</v>
      </c>
      <c r="F123">
        <f t="shared" si="14"/>
        <v>-0.23037056232184505</v>
      </c>
      <c r="G123">
        <v>0</v>
      </c>
      <c r="H123">
        <f t="shared" si="15"/>
        <v>0.25913449080072559</v>
      </c>
      <c r="I123">
        <f t="shared" si="16"/>
        <v>-1.0605938867332434</v>
      </c>
      <c r="J123">
        <f t="shared" si="17"/>
        <v>1.0605938867332434</v>
      </c>
      <c r="K123">
        <f t="shared" si="18"/>
        <v>0.42608414965939195</v>
      </c>
      <c r="L123">
        <f t="shared" si="19"/>
        <v>0.5739158503406081</v>
      </c>
      <c r="M123">
        <f t="shared" si="20"/>
        <v>2.3469542361512192</v>
      </c>
      <c r="N123">
        <f t="shared" si="21"/>
        <v>1.7424157207132702</v>
      </c>
    </row>
    <row r="124" spans="1:14" x14ac:dyDescent="0.25">
      <c r="A124" s="4">
        <f>IF('True_Odds_Calculator_2-way'!A125="","",'True_Odds_Calculator_2-way'!A125)</f>
        <v>2.14</v>
      </c>
      <c r="B124" s="4">
        <f>IF('True_Odds_Calculator_2-way'!B125="","",'True_Odds_Calculator_2-way'!B125)</f>
        <v>1.78</v>
      </c>
      <c r="C124" s="4">
        <f t="shared" si="11"/>
        <v>0.46728971962616822</v>
      </c>
      <c r="D124">
        <f t="shared" si="12"/>
        <v>0.5617977528089888</v>
      </c>
      <c r="E124">
        <f t="shared" si="13"/>
        <v>2.908747243515708E-2</v>
      </c>
      <c r="F124">
        <f t="shared" si="14"/>
        <v>-0.23343484196156661</v>
      </c>
      <c r="G124">
        <v>0</v>
      </c>
      <c r="H124">
        <f t="shared" si="15"/>
        <v>0.26252231439672374</v>
      </c>
      <c r="I124">
        <f t="shared" si="16"/>
        <v>-1.0604746049596299</v>
      </c>
      <c r="J124">
        <f t="shared" si="17"/>
        <v>1.0604746049596299</v>
      </c>
      <c r="K124">
        <f t="shared" si="18"/>
        <v>0.45270560758361844</v>
      </c>
      <c r="L124">
        <f t="shared" si="19"/>
        <v>0.54729439241638145</v>
      </c>
      <c r="M124">
        <f t="shared" si="20"/>
        <v>2.2089410496539781</v>
      </c>
      <c r="N124">
        <f t="shared" si="21"/>
        <v>1.8271701918685113</v>
      </c>
    </row>
    <row r="125" spans="1:14" x14ac:dyDescent="0.25">
      <c r="A125" s="4">
        <f>IF('True_Odds_Calculator_2-way'!A126="","",'True_Odds_Calculator_2-way'!A126)</f>
        <v>2.2599999999999998</v>
      </c>
      <c r="B125" s="4">
        <f>IF('True_Odds_Calculator_2-way'!B126="","",'True_Odds_Calculator_2-way'!B126)</f>
        <v>1.71</v>
      </c>
      <c r="C125" s="4">
        <f t="shared" si="11"/>
        <v>0.44247787610619471</v>
      </c>
      <c r="D125">
        <f t="shared" si="12"/>
        <v>0.58479532163742687</v>
      </c>
      <c r="E125">
        <f t="shared" si="13"/>
        <v>2.727319774362158E-2</v>
      </c>
      <c r="F125">
        <f t="shared" si="14"/>
        <v>-0.23148579413134607</v>
      </c>
      <c r="G125">
        <v>0</v>
      </c>
      <c r="H125">
        <f t="shared" si="15"/>
        <v>0.25875899187496765</v>
      </c>
      <c r="I125">
        <f t="shared" si="16"/>
        <v>-1.0572691328259185</v>
      </c>
      <c r="J125">
        <f t="shared" si="17"/>
        <v>1.0572691328259185</v>
      </c>
      <c r="K125">
        <f t="shared" si="18"/>
        <v>0.42878721132012149</v>
      </c>
      <c r="L125">
        <f t="shared" si="19"/>
        <v>0.57121278867987857</v>
      </c>
      <c r="M125">
        <f t="shared" si="20"/>
        <v>2.3321591073606571</v>
      </c>
      <c r="N125">
        <f t="shared" si="21"/>
        <v>1.7506610843064021</v>
      </c>
    </row>
    <row r="126" spans="1:14" x14ac:dyDescent="0.25">
      <c r="A126" s="4">
        <f>IF('True_Odds_Calculator_2-way'!A127="","",'True_Odds_Calculator_2-way'!A127)</f>
        <v>2.06</v>
      </c>
      <c r="B126" s="4">
        <f>IF('True_Odds_Calculator_2-way'!B127="","",'True_Odds_Calculator_2-way'!B127)</f>
        <v>1.81</v>
      </c>
      <c r="C126" s="4">
        <f t="shared" si="11"/>
        <v>0.4854368932038835</v>
      </c>
      <c r="D126">
        <f t="shared" si="12"/>
        <v>0.5524861878453039</v>
      </c>
      <c r="E126">
        <f t="shared" si="13"/>
        <v>3.7923081049187513E-2</v>
      </c>
      <c r="F126">
        <f t="shared" si="14"/>
        <v>-0.23027409751649397</v>
      </c>
      <c r="G126">
        <v>0</v>
      </c>
      <c r="H126">
        <f t="shared" si="15"/>
        <v>0.26819717856568148</v>
      </c>
      <c r="I126">
        <f t="shared" si="16"/>
        <v>-1.079206513730294</v>
      </c>
      <c r="J126">
        <f t="shared" si="17"/>
        <v>1.079206513730294</v>
      </c>
      <c r="K126">
        <f t="shared" si="18"/>
        <v>0.46642685075531992</v>
      </c>
      <c r="L126">
        <f t="shared" si="19"/>
        <v>0.5335731492446798</v>
      </c>
      <c r="M126">
        <f t="shared" si="20"/>
        <v>2.1439589045541121</v>
      </c>
      <c r="N126">
        <f t="shared" si="21"/>
        <v>1.8741572761215382</v>
      </c>
    </row>
    <row r="127" spans="1:14" x14ac:dyDescent="0.25">
      <c r="A127" s="4">
        <f>IF('True_Odds_Calculator_2-way'!A128="","",'True_Odds_Calculator_2-way'!A128)</f>
        <v>2.15</v>
      </c>
      <c r="B127" s="4">
        <f>IF('True_Odds_Calculator_2-way'!B128="","",'True_Odds_Calculator_2-way'!B128)</f>
        <v>1.74</v>
      </c>
      <c r="C127" s="4">
        <f t="shared" si="11"/>
        <v>0.46511627906976744</v>
      </c>
      <c r="D127">
        <f t="shared" si="12"/>
        <v>0.57471264367816088</v>
      </c>
      <c r="E127">
        <f t="shared" si="13"/>
        <v>3.9828922747928264E-2</v>
      </c>
      <c r="F127">
        <f t="shared" si="14"/>
        <v>-0.22747928361400704</v>
      </c>
      <c r="G127">
        <v>0</v>
      </c>
      <c r="H127">
        <f t="shared" si="15"/>
        <v>0.26730820636193531</v>
      </c>
      <c r="I127">
        <f t="shared" si="16"/>
        <v>-1.0840148207519444</v>
      </c>
      <c r="J127">
        <f t="shared" si="17"/>
        <v>1.0840148207519444</v>
      </c>
      <c r="K127">
        <f t="shared" si="18"/>
        <v>0.44511368892659747</v>
      </c>
      <c r="L127">
        <f t="shared" si="19"/>
        <v>0.55488631107340269</v>
      </c>
      <c r="M127">
        <f t="shared" si="20"/>
        <v>2.2466170438647359</v>
      </c>
      <c r="N127">
        <f t="shared" si="21"/>
        <v>1.8021709673564388</v>
      </c>
    </row>
    <row r="128" spans="1:14" x14ac:dyDescent="0.25">
      <c r="A128" s="4">
        <f>IF('True_Odds_Calculator_2-way'!A129="","",'True_Odds_Calculator_2-way'!A129)</f>
        <v>2.63</v>
      </c>
      <c r="B128" s="4">
        <f>IF('True_Odds_Calculator_2-way'!B129="","",'True_Odds_Calculator_2-way'!B129)</f>
        <v>1.51</v>
      </c>
      <c r="C128" s="4">
        <f t="shared" si="11"/>
        <v>0.38022813688212931</v>
      </c>
      <c r="D128">
        <f t="shared" si="12"/>
        <v>0.66225165562913912</v>
      </c>
      <c r="E128">
        <f t="shared" si="13"/>
        <v>4.2479792511268322E-2</v>
      </c>
      <c r="F128">
        <f t="shared" si="14"/>
        <v>-0.20932692065570468</v>
      </c>
      <c r="G128">
        <v>0</v>
      </c>
      <c r="H128">
        <f t="shared" si="15"/>
        <v>0.25180671316697306</v>
      </c>
      <c r="I128">
        <f t="shared" si="16"/>
        <v>-1.0967840087249536</v>
      </c>
      <c r="J128">
        <f t="shared" si="17"/>
        <v>1.0967840087249536</v>
      </c>
      <c r="K128">
        <f t="shared" si="18"/>
        <v>0.35871120219022673</v>
      </c>
      <c r="L128">
        <f t="shared" si="19"/>
        <v>0.64128879780977321</v>
      </c>
      <c r="M128">
        <f t="shared" si="20"/>
        <v>2.7877579342216747</v>
      </c>
      <c r="N128">
        <f t="shared" si="21"/>
        <v>1.5593598444497263</v>
      </c>
    </row>
    <row r="129" spans="1:14" x14ac:dyDescent="0.25">
      <c r="A129" s="4">
        <f>IF('True_Odds_Calculator_2-way'!A130="","",'True_Odds_Calculator_2-way'!A130)</f>
        <v>2.63</v>
      </c>
      <c r="B129" s="4">
        <f>IF('True_Odds_Calculator_2-way'!B130="","",'True_Odds_Calculator_2-way'!B130)</f>
        <v>1.51</v>
      </c>
      <c r="C129" s="4">
        <f t="shared" si="11"/>
        <v>0.38022813688212931</v>
      </c>
      <c r="D129">
        <f t="shared" si="12"/>
        <v>0.66225165562913912</v>
      </c>
      <c r="E129">
        <f t="shared" si="13"/>
        <v>4.2479792511268322E-2</v>
      </c>
      <c r="F129">
        <f t="shared" si="14"/>
        <v>-0.20932692065570468</v>
      </c>
      <c r="G129">
        <v>0</v>
      </c>
      <c r="H129">
        <f t="shared" si="15"/>
        <v>0.25180671316697306</v>
      </c>
      <c r="I129">
        <f t="shared" si="16"/>
        <v>-1.0967840087249536</v>
      </c>
      <c r="J129">
        <f t="shared" si="17"/>
        <v>1.0967840087249536</v>
      </c>
      <c r="K129">
        <f t="shared" si="18"/>
        <v>0.35871120219022673</v>
      </c>
      <c r="L129">
        <f t="shared" si="19"/>
        <v>0.64128879780977321</v>
      </c>
      <c r="M129">
        <f t="shared" si="20"/>
        <v>2.7877579342216747</v>
      </c>
      <c r="N129">
        <f t="shared" si="21"/>
        <v>1.5593598444497263</v>
      </c>
    </row>
    <row r="130" spans="1:14" x14ac:dyDescent="0.25">
      <c r="A130" s="4">
        <f>IF('True_Odds_Calculator_2-way'!A131="","",'True_Odds_Calculator_2-way'!A131)</f>
        <v>1.85</v>
      </c>
      <c r="B130" s="4">
        <f>IF('True_Odds_Calculator_2-way'!B131="","",'True_Odds_Calculator_2-way'!B131)</f>
        <v>2.0099999999999998</v>
      </c>
      <c r="C130" s="4">
        <f t="shared" si="11"/>
        <v>0.54054054054054046</v>
      </c>
      <c r="D130">
        <f t="shared" si="12"/>
        <v>0.49751243781094534</v>
      </c>
      <c r="E130">
        <f t="shared" si="13"/>
        <v>3.80529783514858E-2</v>
      </c>
      <c r="F130">
        <f t="shared" si="14"/>
        <v>-0.23087266370848458</v>
      </c>
      <c r="G130">
        <v>0</v>
      </c>
      <c r="H130">
        <f t="shared" si="15"/>
        <v>0.26892564205997044</v>
      </c>
      <c r="I130">
        <f t="shared" si="16"/>
        <v>-1.0792693660942112</v>
      </c>
      <c r="J130">
        <f t="shared" si="17"/>
        <v>1.0792693660942112</v>
      </c>
      <c r="K130">
        <f t="shared" si="18"/>
        <v>0.52154530755074879</v>
      </c>
      <c r="L130">
        <f t="shared" si="19"/>
        <v>0.47845469244925098</v>
      </c>
      <c r="M130">
        <f t="shared" si="20"/>
        <v>1.91737896118008</v>
      </c>
      <c r="N130">
        <f t="shared" si="21"/>
        <v>2.0900620597551534</v>
      </c>
    </row>
    <row r="131" spans="1:14" x14ac:dyDescent="0.25">
      <c r="A131" s="4">
        <f>IF('True_Odds_Calculator_2-way'!A132="","",'True_Odds_Calculator_2-way'!A132)</f>
        <v>2.09</v>
      </c>
      <c r="B131" s="4">
        <f>IF('True_Odds_Calculator_2-way'!B132="","",'True_Odds_Calculator_2-way'!B132)</f>
        <v>1.77</v>
      </c>
      <c r="C131" s="4">
        <f t="shared" ref="C131:C194" si="22">1/A131</f>
        <v>0.47846889952153115</v>
      </c>
      <c r="D131">
        <f t="shared" ref="D131:D194" si="23">1/B131</f>
        <v>0.56497175141242939</v>
      </c>
      <c r="E131">
        <f t="shared" ref="E131:E194" si="24">C131+D131-1</f>
        <v>4.3440650933960434E-2</v>
      </c>
      <c r="F131">
        <f t="shared" ref="F131:F194" si="25">C131+D131-(C131*D131)-1</f>
        <v>-0.22688076122509671</v>
      </c>
      <c r="G131">
        <v>0</v>
      </c>
      <c r="H131">
        <f t="shared" ref="H131:H194" si="26">C131*D131</f>
        <v>0.27032141215905714</v>
      </c>
      <c r="I131">
        <f t="shared" ref="I131:I194" si="27">((-4*F131*H131)^0.5)/(2*F131)</f>
        <v>-1.09154435611996</v>
      </c>
      <c r="J131">
        <f t="shared" ref="J131:J194" si="28">(-((-4*F131*H131)^0.5))/(2*F131)</f>
        <v>1.09154435611996</v>
      </c>
      <c r="K131">
        <f t="shared" ref="K131:K194" si="29">IF(A131="","",(C131/($J131+C131-($J131*C131))))</f>
        <v>0.4566661815358829</v>
      </c>
      <c r="L131">
        <f t="shared" ref="L131:L194" si="30">IF(B131="","",(D131/($J131+D131-($J131*D131))))</f>
        <v>0.54333381846411721</v>
      </c>
      <c r="M131">
        <f t="shared" ref="M131:M194" si="31">IF(A131="","",1/K131)</f>
        <v>2.189783348170756</v>
      </c>
      <c r="N131">
        <f t="shared" ref="N131:N194" si="32">IF(B131="","",1/L131)</f>
        <v>1.8404891542123691</v>
      </c>
    </row>
    <row r="132" spans="1:14" x14ac:dyDescent="0.25">
      <c r="A132" s="4">
        <f>IF('True_Odds_Calculator_2-way'!A133="","",'True_Odds_Calculator_2-way'!A133)</f>
        <v>1.77</v>
      </c>
      <c r="B132" s="4">
        <f>IF('True_Odds_Calculator_2-way'!B133="","",'True_Odds_Calculator_2-way'!B133)</f>
        <v>2.13</v>
      </c>
      <c r="C132" s="4">
        <f t="shared" si="22"/>
        <v>0.56497175141242939</v>
      </c>
      <c r="D132">
        <f t="shared" si="23"/>
        <v>0.46948356807511737</v>
      </c>
      <c r="E132">
        <f t="shared" si="24"/>
        <v>3.4455319487546765E-2</v>
      </c>
      <c r="F132">
        <f t="shared" si="25"/>
        <v>-0.23078963422720888</v>
      </c>
      <c r="G132">
        <v>0</v>
      </c>
      <c r="H132">
        <f t="shared" si="26"/>
        <v>0.26524495371475559</v>
      </c>
      <c r="I132">
        <f t="shared" si="27"/>
        <v>-1.0720509244860594</v>
      </c>
      <c r="J132">
        <f t="shared" si="28"/>
        <v>1.0720509244860594</v>
      </c>
      <c r="K132">
        <f t="shared" si="29"/>
        <v>0.54780136279077696</v>
      </c>
      <c r="L132">
        <f t="shared" si="30"/>
        <v>0.45219863720922326</v>
      </c>
      <c r="M132">
        <f t="shared" si="31"/>
        <v>1.8254792118542653</v>
      </c>
      <c r="N132">
        <f t="shared" si="32"/>
        <v>2.2114175446692466</v>
      </c>
    </row>
    <row r="133" spans="1:14" x14ac:dyDescent="0.25">
      <c r="A133" s="4">
        <f>IF('True_Odds_Calculator_2-way'!A134="","",'True_Odds_Calculator_2-way'!A134)</f>
        <v>2</v>
      </c>
      <c r="B133" s="4">
        <f>IF('True_Odds_Calculator_2-way'!B134="","",'True_Odds_Calculator_2-way'!B134)</f>
        <v>1.88</v>
      </c>
      <c r="C133" s="4">
        <f t="shared" si="22"/>
        <v>0.5</v>
      </c>
      <c r="D133">
        <f t="shared" si="23"/>
        <v>0.53191489361702127</v>
      </c>
      <c r="E133">
        <f t="shared" si="24"/>
        <v>3.1914893617021267E-2</v>
      </c>
      <c r="F133">
        <f t="shared" si="25"/>
        <v>-0.23404255319148937</v>
      </c>
      <c r="G133">
        <v>0</v>
      </c>
      <c r="H133">
        <f t="shared" si="26"/>
        <v>0.26595744680851063</v>
      </c>
      <c r="I133">
        <f t="shared" si="27"/>
        <v>-1.0660035817780522</v>
      </c>
      <c r="J133">
        <f t="shared" si="28"/>
        <v>1.0660035817780522</v>
      </c>
      <c r="K133">
        <f t="shared" si="29"/>
        <v>0.48402626637238261</v>
      </c>
      <c r="L133">
        <f t="shared" si="30"/>
        <v>0.51597373362761745</v>
      </c>
      <c r="M133">
        <f t="shared" si="31"/>
        <v>2.0660035817780522</v>
      </c>
      <c r="N133">
        <f t="shared" si="32"/>
        <v>1.9380831519646857</v>
      </c>
    </row>
    <row r="134" spans="1:14" x14ac:dyDescent="0.25">
      <c r="A134" s="4">
        <f>IF('True_Odds_Calculator_2-way'!A135="","",'True_Odds_Calculator_2-way'!A135)</f>
        <v>1.78</v>
      </c>
      <c r="B134" s="4">
        <f>IF('True_Odds_Calculator_2-way'!B135="","",'True_Odds_Calculator_2-way'!B135)</f>
        <v>2.12</v>
      </c>
      <c r="C134" s="4">
        <f t="shared" si="22"/>
        <v>0.5617977528089888</v>
      </c>
      <c r="D134">
        <f t="shared" si="23"/>
        <v>0.47169811320754712</v>
      </c>
      <c r="E134">
        <f t="shared" si="24"/>
        <v>3.3495866016535869E-2</v>
      </c>
      <c r="F134">
        <f t="shared" si="25"/>
        <v>-0.23150307398770409</v>
      </c>
      <c r="G134">
        <v>0</v>
      </c>
      <c r="H134">
        <f t="shared" si="26"/>
        <v>0.26499894000423996</v>
      </c>
      <c r="I134">
        <f t="shared" si="27"/>
        <v>-1.0699012312772822</v>
      </c>
      <c r="J134">
        <f t="shared" si="28"/>
        <v>1.0699012312772822</v>
      </c>
      <c r="K134">
        <f t="shared" si="29"/>
        <v>0.54510083634166528</v>
      </c>
      <c r="L134">
        <f t="shared" si="30"/>
        <v>0.45489916365833472</v>
      </c>
      <c r="M134">
        <f t="shared" si="31"/>
        <v>1.83452296039628</v>
      </c>
      <c r="N134">
        <f t="shared" si="32"/>
        <v>2.1982893790305562</v>
      </c>
    </row>
    <row r="135" spans="1:14" x14ac:dyDescent="0.25">
      <c r="A135" s="4">
        <f>IF('True_Odds_Calculator_2-way'!A136="","",'True_Odds_Calculator_2-way'!A136)</f>
        <v>1.66</v>
      </c>
      <c r="B135" s="4">
        <f>IF('True_Odds_Calculator_2-way'!B136="","",'True_Odds_Calculator_2-way'!B136)</f>
        <v>2.3199999999999998</v>
      </c>
      <c r="C135" s="4">
        <f t="shared" si="22"/>
        <v>0.60240963855421692</v>
      </c>
      <c r="D135">
        <f t="shared" si="23"/>
        <v>0.43103448275862072</v>
      </c>
      <c r="E135">
        <f t="shared" si="24"/>
        <v>3.3444121312837582E-2</v>
      </c>
      <c r="F135">
        <f t="shared" si="25"/>
        <v>-0.22621520565018693</v>
      </c>
      <c r="G135">
        <v>0</v>
      </c>
      <c r="H135">
        <f t="shared" si="26"/>
        <v>0.25965932696302457</v>
      </c>
      <c r="I135">
        <f t="shared" si="27"/>
        <v>-1.0713739108887086</v>
      </c>
      <c r="J135">
        <f t="shared" si="28"/>
        <v>1.0713739108887086</v>
      </c>
      <c r="K135">
        <f t="shared" si="29"/>
        <v>0.58578643762690485</v>
      </c>
      <c r="L135">
        <f t="shared" si="30"/>
        <v>0.41421356237309498</v>
      </c>
      <c r="M135">
        <f t="shared" si="31"/>
        <v>1.7071067811865479</v>
      </c>
      <c r="N135">
        <f t="shared" si="32"/>
        <v>2.4142135623730954</v>
      </c>
    </row>
    <row r="136" spans="1:14" x14ac:dyDescent="0.25">
      <c r="A136" s="4">
        <f>IF('True_Odds_Calculator_2-way'!A137="","",'True_Odds_Calculator_2-way'!A137)</f>
        <v>1.59</v>
      </c>
      <c r="B136" s="4">
        <f>IF('True_Odds_Calculator_2-way'!B137="","",'True_Odds_Calculator_2-way'!B137)</f>
        <v>2.38</v>
      </c>
      <c r="C136" s="4">
        <f t="shared" si="22"/>
        <v>0.62893081761006286</v>
      </c>
      <c r="D136">
        <f t="shared" si="23"/>
        <v>0.42016806722689076</v>
      </c>
      <c r="E136">
        <f t="shared" si="24"/>
        <v>4.9098884836953571E-2</v>
      </c>
      <c r="F136">
        <f t="shared" si="25"/>
        <v>-0.2151577612176947</v>
      </c>
      <c r="G136">
        <v>0</v>
      </c>
      <c r="H136">
        <f t="shared" si="26"/>
        <v>0.26425664605464827</v>
      </c>
      <c r="I136">
        <f t="shared" si="27"/>
        <v>-1.1082416070479566</v>
      </c>
      <c r="J136">
        <f t="shared" si="28"/>
        <v>1.1082416070479566</v>
      </c>
      <c r="K136">
        <f t="shared" si="29"/>
        <v>0.60464516903994125</v>
      </c>
      <c r="L136">
        <f t="shared" si="30"/>
        <v>0.39535483096005875</v>
      </c>
      <c r="M136">
        <f t="shared" si="31"/>
        <v>1.6538625481582945</v>
      </c>
      <c r="N136">
        <f t="shared" si="32"/>
        <v>2.52937341772618</v>
      </c>
    </row>
    <row r="137" spans="1:14" x14ac:dyDescent="0.25">
      <c r="A137" s="4">
        <f>IF('True_Odds_Calculator_2-way'!A138="","",'True_Odds_Calculator_2-way'!A138)</f>
        <v>1.88</v>
      </c>
      <c r="B137" s="4">
        <f>IF('True_Odds_Calculator_2-way'!B138="","",'True_Odds_Calculator_2-way'!B138)</f>
        <v>1.95</v>
      </c>
      <c r="C137" s="4">
        <f t="shared" si="22"/>
        <v>0.53191489361702127</v>
      </c>
      <c r="D137">
        <f t="shared" si="23"/>
        <v>0.51282051282051289</v>
      </c>
      <c r="E137">
        <f t="shared" si="24"/>
        <v>4.4735406437534042E-2</v>
      </c>
      <c r="F137">
        <f t="shared" si="25"/>
        <v>-0.22804146208401543</v>
      </c>
      <c r="G137">
        <v>0</v>
      </c>
      <c r="H137">
        <f t="shared" si="26"/>
        <v>0.27277686852154942</v>
      </c>
      <c r="I137">
        <f t="shared" si="27"/>
        <v>-1.0936965981495175</v>
      </c>
      <c r="J137">
        <f t="shared" si="28"/>
        <v>1.0936965981495175</v>
      </c>
      <c r="K137">
        <f t="shared" si="29"/>
        <v>0.50956634210004492</v>
      </c>
      <c r="L137">
        <f t="shared" si="30"/>
        <v>0.49043365789995519</v>
      </c>
      <c r="M137">
        <f t="shared" si="31"/>
        <v>1.9624530063715757</v>
      </c>
      <c r="N137">
        <f t="shared" si="32"/>
        <v>2.0390117682420414</v>
      </c>
    </row>
    <row r="138" spans="1:14" x14ac:dyDescent="0.25">
      <c r="A138" s="4">
        <f>IF('True_Odds_Calculator_2-way'!A139="","",'True_Odds_Calculator_2-way'!A139)</f>
        <v>2.0099999999999998</v>
      </c>
      <c r="B138" s="4">
        <f>IF('True_Odds_Calculator_2-way'!B139="","",'True_Odds_Calculator_2-way'!B139)</f>
        <v>1.83</v>
      </c>
      <c r="C138" s="4">
        <f t="shared" si="22"/>
        <v>0.49751243781094534</v>
      </c>
      <c r="D138">
        <f t="shared" si="23"/>
        <v>0.54644808743169393</v>
      </c>
      <c r="E138">
        <f t="shared" si="24"/>
        <v>4.3960525242639381E-2</v>
      </c>
      <c r="F138">
        <f t="shared" si="25"/>
        <v>-0.22790419487263125</v>
      </c>
      <c r="G138">
        <v>0</v>
      </c>
      <c r="H138">
        <f t="shared" si="26"/>
        <v>0.27186472011527063</v>
      </c>
      <c r="I138">
        <f t="shared" si="27"/>
        <v>-1.0921952084562025</v>
      </c>
      <c r="J138">
        <f t="shared" si="28"/>
        <v>1.0921952084562025</v>
      </c>
      <c r="K138">
        <f t="shared" si="29"/>
        <v>0.47548468471574579</v>
      </c>
      <c r="L138">
        <f t="shared" si="30"/>
        <v>0.52451531528425399</v>
      </c>
      <c r="M138">
        <f t="shared" si="31"/>
        <v>2.1031171605407648</v>
      </c>
      <c r="N138">
        <f t="shared" si="32"/>
        <v>1.9065220230186481</v>
      </c>
    </row>
    <row r="139" spans="1:14" x14ac:dyDescent="0.25">
      <c r="A139" s="4">
        <f>IF('True_Odds_Calculator_2-way'!A140="","",'True_Odds_Calculator_2-way'!A140)</f>
        <v>1.88</v>
      </c>
      <c r="B139" s="4">
        <f>IF('True_Odds_Calculator_2-way'!B140="","",'True_Odds_Calculator_2-way'!B140)</f>
        <v>1.96</v>
      </c>
      <c r="C139" s="4">
        <f t="shared" si="22"/>
        <v>0.53191489361702127</v>
      </c>
      <c r="D139">
        <f t="shared" si="23"/>
        <v>0.51020408163265307</v>
      </c>
      <c r="E139">
        <f t="shared" si="24"/>
        <v>4.2118975249674229E-2</v>
      </c>
      <c r="F139">
        <f t="shared" si="25"/>
        <v>-0.22926617455492848</v>
      </c>
      <c r="G139">
        <v>0</v>
      </c>
      <c r="H139">
        <f t="shared" si="26"/>
        <v>0.27138514980460271</v>
      </c>
      <c r="I139">
        <f t="shared" si="27"/>
        <v>-1.0879853497231111</v>
      </c>
      <c r="J139">
        <f t="shared" si="28"/>
        <v>1.0879853497231111</v>
      </c>
      <c r="K139">
        <f t="shared" si="29"/>
        <v>0.51087470692394266</v>
      </c>
      <c r="L139">
        <f t="shared" si="30"/>
        <v>0.48912529307605751</v>
      </c>
      <c r="M139">
        <f t="shared" si="31"/>
        <v>1.9574271077563381</v>
      </c>
      <c r="N139">
        <f t="shared" si="32"/>
        <v>2.0444659357341863</v>
      </c>
    </row>
    <row r="140" spans="1:14" x14ac:dyDescent="0.25">
      <c r="A140" s="4">
        <f>IF('True_Odds_Calculator_2-way'!A141="","",'True_Odds_Calculator_2-way'!A141)</f>
        <v>1.59</v>
      </c>
      <c r="B140" s="4">
        <f>IF('True_Odds_Calculator_2-way'!B141="","",'True_Odds_Calculator_2-way'!B141)</f>
        <v>2.5</v>
      </c>
      <c r="C140" s="4">
        <f t="shared" si="22"/>
        <v>0.62893081761006286</v>
      </c>
      <c r="D140">
        <f t="shared" si="23"/>
        <v>0.4</v>
      </c>
      <c r="E140">
        <f t="shared" si="24"/>
        <v>2.8930817610062887E-2</v>
      </c>
      <c r="F140">
        <f t="shared" si="25"/>
        <v>-0.22264150943396221</v>
      </c>
      <c r="G140">
        <v>0</v>
      </c>
      <c r="H140">
        <f t="shared" si="26"/>
        <v>0.25157232704402516</v>
      </c>
      <c r="I140">
        <f t="shared" si="27"/>
        <v>-1.0629880069054678</v>
      </c>
      <c r="J140">
        <f t="shared" si="28"/>
        <v>1.0629880069054678</v>
      </c>
      <c r="K140">
        <f t="shared" si="29"/>
        <v>0.61456660866885815</v>
      </c>
      <c r="L140">
        <f t="shared" si="30"/>
        <v>0.38543339133114163</v>
      </c>
      <c r="M140">
        <f t="shared" si="31"/>
        <v>1.6271629240742262</v>
      </c>
      <c r="N140">
        <f t="shared" si="32"/>
        <v>2.594482010358202</v>
      </c>
    </row>
    <row r="141" spans="1:14" x14ac:dyDescent="0.25">
      <c r="A141" s="4">
        <f>IF('True_Odds_Calculator_2-way'!A142="","",'True_Odds_Calculator_2-way'!A142)</f>
        <v>1.8</v>
      </c>
      <c r="B141" s="4">
        <f>IF('True_Odds_Calculator_2-way'!B142="","",'True_Odds_Calculator_2-way'!B142)</f>
        <v>2.11</v>
      </c>
      <c r="C141" s="4">
        <f t="shared" si="22"/>
        <v>0.55555555555555558</v>
      </c>
      <c r="D141">
        <f t="shared" si="23"/>
        <v>0.47393364928909953</v>
      </c>
      <c r="E141">
        <f t="shared" si="24"/>
        <v>2.9489204844655115E-2</v>
      </c>
      <c r="F141">
        <f t="shared" si="25"/>
        <v>-0.23380726698262244</v>
      </c>
      <c r="G141">
        <v>0</v>
      </c>
      <c r="H141">
        <f t="shared" si="26"/>
        <v>0.26329647182727756</v>
      </c>
      <c r="I141">
        <f t="shared" si="27"/>
        <v>-1.0611908999450221</v>
      </c>
      <c r="J141">
        <f t="shared" si="28"/>
        <v>1.0611908999450221</v>
      </c>
      <c r="K141">
        <f t="shared" si="29"/>
        <v>0.54084671241554938</v>
      </c>
      <c r="L141">
        <f t="shared" si="30"/>
        <v>0.45915328758445073</v>
      </c>
      <c r="M141">
        <f t="shared" si="31"/>
        <v>1.8489527199560174</v>
      </c>
      <c r="N141">
        <f t="shared" si="32"/>
        <v>2.1779218989389744</v>
      </c>
    </row>
    <row r="142" spans="1:14" x14ac:dyDescent="0.25">
      <c r="A142" s="4">
        <f>IF('True_Odds_Calculator_2-way'!A143="","",'True_Odds_Calculator_2-way'!A143)</f>
        <v>1.56</v>
      </c>
      <c r="B142" s="4">
        <f>IF('True_Odds_Calculator_2-way'!B143="","",'True_Odds_Calculator_2-way'!B143)</f>
        <v>2.56</v>
      </c>
      <c r="C142" s="4">
        <f t="shared" si="22"/>
        <v>0.64102564102564097</v>
      </c>
      <c r="D142">
        <f t="shared" si="23"/>
        <v>0.390625</v>
      </c>
      <c r="E142">
        <f t="shared" si="24"/>
        <v>3.1650641025640969E-2</v>
      </c>
      <c r="F142">
        <f t="shared" si="25"/>
        <v>-0.21875</v>
      </c>
      <c r="G142">
        <v>0</v>
      </c>
      <c r="H142">
        <f t="shared" si="26"/>
        <v>0.25040064102564102</v>
      </c>
      <c r="I142">
        <f t="shared" si="27"/>
        <v>-1.0699012312772822</v>
      </c>
      <c r="J142">
        <f t="shared" si="28"/>
        <v>1.0699012312772822</v>
      </c>
      <c r="K142">
        <f t="shared" si="29"/>
        <v>0.62533428435616611</v>
      </c>
      <c r="L142">
        <f t="shared" si="30"/>
        <v>0.37466571564383383</v>
      </c>
      <c r="M142">
        <f t="shared" si="31"/>
        <v>1.5991446895152783</v>
      </c>
      <c r="N142">
        <f t="shared" si="32"/>
        <v>2.6690459207925601</v>
      </c>
    </row>
    <row r="143" spans="1:14" x14ac:dyDescent="0.25">
      <c r="A143" s="4">
        <f>IF('True_Odds_Calculator_2-way'!A144="","",'True_Odds_Calculator_2-way'!A144)</f>
        <v>1.73</v>
      </c>
      <c r="B143" s="4">
        <f>IF('True_Odds_Calculator_2-way'!B144="","",'True_Odds_Calculator_2-way'!B144)</f>
        <v>2.19</v>
      </c>
      <c r="C143" s="4">
        <f t="shared" si="22"/>
        <v>0.5780346820809249</v>
      </c>
      <c r="D143">
        <f t="shared" si="23"/>
        <v>0.45662100456621008</v>
      </c>
      <c r="E143">
        <f t="shared" si="24"/>
        <v>3.4655686647135031E-2</v>
      </c>
      <c r="F143">
        <f t="shared" si="25"/>
        <v>-0.22928709055876673</v>
      </c>
      <c r="G143">
        <v>0</v>
      </c>
      <c r="H143">
        <f t="shared" si="26"/>
        <v>0.26394277720590181</v>
      </c>
      <c r="I143">
        <f t="shared" si="27"/>
        <v>-1.0729144372515058</v>
      </c>
      <c r="J143">
        <f t="shared" si="28"/>
        <v>1.0729144372515058</v>
      </c>
      <c r="K143">
        <f t="shared" si="29"/>
        <v>0.56078093121655925</v>
      </c>
      <c r="L143">
        <f t="shared" si="30"/>
        <v>0.43921906878344058</v>
      </c>
      <c r="M143">
        <f t="shared" si="31"/>
        <v>1.7832275391935992</v>
      </c>
      <c r="N143">
        <f t="shared" si="32"/>
        <v>2.2767681803292916</v>
      </c>
    </row>
    <row r="144" spans="1:14" x14ac:dyDescent="0.25">
      <c r="A144" s="4">
        <f>IF('True_Odds_Calculator_2-way'!A145="","",'True_Odds_Calculator_2-way'!A145)</f>
        <v>1.88</v>
      </c>
      <c r="B144" s="4">
        <f>IF('True_Odds_Calculator_2-way'!B145="","",'True_Odds_Calculator_2-way'!B145)</f>
        <v>2.0099999999999998</v>
      </c>
      <c r="C144" s="4">
        <f t="shared" si="22"/>
        <v>0.53191489361702127</v>
      </c>
      <c r="D144">
        <f t="shared" si="23"/>
        <v>0.49751243781094534</v>
      </c>
      <c r="E144">
        <f t="shared" si="24"/>
        <v>2.9427331427966497E-2</v>
      </c>
      <c r="F144">
        <f t="shared" si="25"/>
        <v>-0.23520694400338749</v>
      </c>
      <c r="G144">
        <v>0</v>
      </c>
      <c r="H144">
        <f t="shared" si="26"/>
        <v>0.26463427543135393</v>
      </c>
      <c r="I144">
        <f t="shared" si="27"/>
        <v>-1.060713208766217</v>
      </c>
      <c r="J144">
        <f t="shared" si="28"/>
        <v>1.060713208766217</v>
      </c>
      <c r="K144">
        <f t="shared" si="29"/>
        <v>0.5172161542198922</v>
      </c>
      <c r="L144">
        <f t="shared" si="30"/>
        <v>0.48278384578010813</v>
      </c>
      <c r="M144">
        <f t="shared" si="31"/>
        <v>1.9334276237142709</v>
      </c>
      <c r="N144">
        <f t="shared" si="32"/>
        <v>2.0713203408538785</v>
      </c>
    </row>
    <row r="145" spans="1:14" x14ac:dyDescent="0.25">
      <c r="A145" s="4">
        <f>IF('True_Odds_Calculator_2-way'!A146="","",'True_Odds_Calculator_2-way'!A146)</f>
        <v>1.74</v>
      </c>
      <c r="B145" s="4">
        <f>IF('True_Odds_Calculator_2-way'!B146="","",'True_Odds_Calculator_2-way'!B146)</f>
        <v>2.1800000000000002</v>
      </c>
      <c r="C145" s="4">
        <f t="shared" si="22"/>
        <v>0.57471264367816088</v>
      </c>
      <c r="D145">
        <f t="shared" si="23"/>
        <v>0.4587155963302752</v>
      </c>
      <c r="E145">
        <f t="shared" si="24"/>
        <v>3.3428240008436028E-2</v>
      </c>
      <c r="F145">
        <f t="shared" si="25"/>
        <v>-0.23020141305494057</v>
      </c>
      <c r="G145">
        <v>0</v>
      </c>
      <c r="H145">
        <f t="shared" si="26"/>
        <v>0.26362965306337655</v>
      </c>
      <c r="I145">
        <f t="shared" si="27"/>
        <v>-1.0701462561817372</v>
      </c>
      <c r="J145">
        <f t="shared" si="28"/>
        <v>1.0701462561817372</v>
      </c>
      <c r="K145">
        <f t="shared" si="29"/>
        <v>0.55806429341387886</v>
      </c>
      <c r="L145">
        <f t="shared" si="30"/>
        <v>0.44193570658612125</v>
      </c>
      <c r="M145">
        <f t="shared" si="31"/>
        <v>1.7919082295744857</v>
      </c>
      <c r="N145">
        <f t="shared" si="32"/>
        <v>2.26277258229445</v>
      </c>
    </row>
    <row r="146" spans="1:14" x14ac:dyDescent="0.25">
      <c r="A146" s="4">
        <f>IF('True_Odds_Calculator_2-way'!A147="","",'True_Odds_Calculator_2-way'!A147)</f>
        <v>1.94</v>
      </c>
      <c r="B146" s="4">
        <f>IF('True_Odds_Calculator_2-way'!B147="","",'True_Odds_Calculator_2-way'!B147)</f>
        <v>1.96</v>
      </c>
      <c r="C146" s="4">
        <f t="shared" si="22"/>
        <v>0.51546391752577325</v>
      </c>
      <c r="D146">
        <f t="shared" si="23"/>
        <v>0.51020408163265307</v>
      </c>
      <c r="E146">
        <f t="shared" si="24"/>
        <v>2.5667999158426325E-2</v>
      </c>
      <c r="F146">
        <f t="shared" si="25"/>
        <v>-0.23732379549758043</v>
      </c>
      <c r="G146">
        <v>0</v>
      </c>
      <c r="H146">
        <f t="shared" si="26"/>
        <v>0.26299179465600675</v>
      </c>
      <c r="I146">
        <f t="shared" si="27"/>
        <v>-1.052689901333149</v>
      </c>
      <c r="J146">
        <f t="shared" si="28"/>
        <v>1.052689901333149</v>
      </c>
      <c r="K146">
        <f t="shared" si="29"/>
        <v>0.50263165184833114</v>
      </c>
      <c r="L146">
        <f t="shared" si="30"/>
        <v>0.49736834815166897</v>
      </c>
      <c r="M146">
        <f t="shared" si="31"/>
        <v>1.9895285072531594</v>
      </c>
      <c r="N146">
        <f t="shared" si="32"/>
        <v>2.0105823052798226</v>
      </c>
    </row>
    <row r="147" spans="1:14" x14ac:dyDescent="0.25">
      <c r="A147" s="4">
        <f>IF('True_Odds_Calculator_2-way'!A148="","",'True_Odds_Calculator_2-way'!A148)</f>
        <v>1.76</v>
      </c>
      <c r="B147" s="4">
        <f>IF('True_Odds_Calculator_2-way'!B148="","",'True_Odds_Calculator_2-way'!B148)</f>
        <v>2.16</v>
      </c>
      <c r="C147" s="4">
        <f t="shared" si="22"/>
        <v>0.56818181818181823</v>
      </c>
      <c r="D147">
        <f t="shared" si="23"/>
        <v>0.46296296296296291</v>
      </c>
      <c r="E147">
        <f t="shared" si="24"/>
        <v>3.1144781144781142E-2</v>
      </c>
      <c r="F147">
        <f t="shared" si="25"/>
        <v>-0.23190235690235683</v>
      </c>
      <c r="G147">
        <v>0</v>
      </c>
      <c r="H147">
        <f t="shared" si="26"/>
        <v>0.26304713804713803</v>
      </c>
      <c r="I147">
        <f t="shared" si="27"/>
        <v>-1.0650358071057626</v>
      </c>
      <c r="J147">
        <f t="shared" si="28"/>
        <v>1.0650358071057626</v>
      </c>
      <c r="K147">
        <f t="shared" si="29"/>
        <v>0.55266108113889945</v>
      </c>
      <c r="L147">
        <f t="shared" si="30"/>
        <v>0.44733891886110039</v>
      </c>
      <c r="M147">
        <f t="shared" si="31"/>
        <v>1.8094272134003797</v>
      </c>
      <c r="N147">
        <f t="shared" si="32"/>
        <v>2.2354415362426847</v>
      </c>
    </row>
    <row r="148" spans="1:14" x14ac:dyDescent="0.25">
      <c r="A148" s="4">
        <f>IF('True_Odds_Calculator_2-way'!A149="","",'True_Odds_Calculator_2-way'!A149)</f>
        <v>1.85</v>
      </c>
      <c r="B148" s="4">
        <f>IF('True_Odds_Calculator_2-way'!B149="","",'True_Odds_Calculator_2-way'!B149)</f>
        <v>2.04</v>
      </c>
      <c r="C148" s="4">
        <f t="shared" si="22"/>
        <v>0.54054054054054046</v>
      </c>
      <c r="D148">
        <f t="shared" si="23"/>
        <v>0.49019607843137253</v>
      </c>
      <c r="E148">
        <f t="shared" si="24"/>
        <v>3.0736618971912932E-2</v>
      </c>
      <c r="F148">
        <f t="shared" si="25"/>
        <v>-0.23423423423423428</v>
      </c>
      <c r="G148">
        <v>0</v>
      </c>
      <c r="H148">
        <f t="shared" si="26"/>
        <v>0.26497085320614727</v>
      </c>
      <c r="I148">
        <f t="shared" si="27"/>
        <v>-1.0635890745287924</v>
      </c>
      <c r="J148">
        <f t="shared" si="28"/>
        <v>1.0635890745287924</v>
      </c>
      <c r="K148">
        <f t="shared" si="29"/>
        <v>0.52519609535024903</v>
      </c>
      <c r="L148">
        <f t="shared" si="30"/>
        <v>0.47480390464975097</v>
      </c>
      <c r="M148">
        <f t="shared" si="31"/>
        <v>1.904050713349474</v>
      </c>
      <c r="N148">
        <f t="shared" si="32"/>
        <v>2.1061326375099441</v>
      </c>
    </row>
    <row r="149" spans="1:14" x14ac:dyDescent="0.25">
      <c r="A149" s="4">
        <f>IF('True_Odds_Calculator_2-way'!A150="","",'True_Odds_Calculator_2-way'!A150)</f>
        <v>1.68</v>
      </c>
      <c r="B149" s="4">
        <f>IF('True_Odds_Calculator_2-way'!B150="","",'True_Odds_Calculator_2-way'!B150)</f>
        <v>2.2999999999999998</v>
      </c>
      <c r="C149" s="4">
        <f t="shared" si="22"/>
        <v>0.59523809523809523</v>
      </c>
      <c r="D149">
        <f t="shared" si="23"/>
        <v>0.43478260869565222</v>
      </c>
      <c r="E149">
        <f t="shared" si="24"/>
        <v>3.002070393374745E-2</v>
      </c>
      <c r="F149">
        <f t="shared" si="25"/>
        <v>-0.22877846790890266</v>
      </c>
      <c r="G149">
        <v>0</v>
      </c>
      <c r="H149">
        <f t="shared" si="26"/>
        <v>0.25879917184265011</v>
      </c>
      <c r="I149">
        <f t="shared" si="27"/>
        <v>-1.0635890745287928</v>
      </c>
      <c r="J149">
        <f t="shared" si="28"/>
        <v>1.0635890745287928</v>
      </c>
      <c r="K149">
        <f t="shared" si="29"/>
        <v>0.58030202922023755</v>
      </c>
      <c r="L149">
        <f t="shared" si="30"/>
        <v>0.41969797077976234</v>
      </c>
      <c r="M149">
        <f t="shared" si="31"/>
        <v>1.7232405706795793</v>
      </c>
      <c r="N149">
        <f t="shared" si="32"/>
        <v>2.3826657968874305</v>
      </c>
    </row>
    <row r="150" spans="1:14" x14ac:dyDescent="0.25">
      <c r="A150" s="4">
        <f>IF('True_Odds_Calculator_2-way'!A151="","",'True_Odds_Calculator_2-way'!A151)</f>
        <v>2.1</v>
      </c>
      <c r="B150" s="4">
        <f>IF('True_Odds_Calculator_2-way'!B151="","",'True_Odds_Calculator_2-way'!B151)</f>
        <v>1.81</v>
      </c>
      <c r="C150" s="4">
        <f t="shared" si="22"/>
        <v>0.47619047619047616</v>
      </c>
      <c r="D150">
        <f t="shared" si="23"/>
        <v>0.5524861878453039</v>
      </c>
      <c r="E150">
        <f t="shared" si="24"/>
        <v>2.8676664035780064E-2</v>
      </c>
      <c r="F150">
        <f t="shared" si="25"/>
        <v>-0.23441199684293612</v>
      </c>
      <c r="G150">
        <v>0</v>
      </c>
      <c r="H150">
        <f t="shared" si="26"/>
        <v>0.26308866087871613</v>
      </c>
      <c r="I150">
        <f t="shared" si="27"/>
        <v>-1.0594028769395469</v>
      </c>
      <c r="J150">
        <f t="shared" si="28"/>
        <v>1.0594028769395469</v>
      </c>
      <c r="K150">
        <f t="shared" si="29"/>
        <v>0.46182056328667725</v>
      </c>
      <c r="L150">
        <f t="shared" si="30"/>
        <v>0.5381794367133228</v>
      </c>
      <c r="M150">
        <f t="shared" si="31"/>
        <v>2.1653431646335015</v>
      </c>
      <c r="N150">
        <f t="shared" si="32"/>
        <v>1.8581163303210331</v>
      </c>
    </row>
    <row r="151" spans="1:14" x14ac:dyDescent="0.25">
      <c r="A151" s="4">
        <f>IF('True_Odds_Calculator_2-way'!A152="","",'True_Odds_Calculator_2-way'!A152)</f>
        <v>1.92</v>
      </c>
      <c r="B151" s="4">
        <f>IF('True_Odds_Calculator_2-way'!B152="","",'True_Odds_Calculator_2-way'!B152)</f>
        <v>1.99</v>
      </c>
      <c r="C151" s="4">
        <f t="shared" si="22"/>
        <v>0.52083333333333337</v>
      </c>
      <c r="D151">
        <f t="shared" si="23"/>
        <v>0.50251256281407031</v>
      </c>
      <c r="E151">
        <f t="shared" si="24"/>
        <v>2.3345896147403788E-2</v>
      </c>
      <c r="F151">
        <f t="shared" si="25"/>
        <v>-0.2383793969849245</v>
      </c>
      <c r="G151">
        <v>0</v>
      </c>
      <c r="H151">
        <f t="shared" si="26"/>
        <v>0.26172529313232828</v>
      </c>
      <c r="I151">
        <f t="shared" si="27"/>
        <v>-1.0478243557698861</v>
      </c>
      <c r="J151">
        <f t="shared" si="28"/>
        <v>1.0478243557698861</v>
      </c>
      <c r="K151">
        <f t="shared" si="29"/>
        <v>0.50916538235411457</v>
      </c>
      <c r="L151">
        <f t="shared" si="30"/>
        <v>0.49083461764588526</v>
      </c>
      <c r="M151">
        <f t="shared" si="31"/>
        <v>1.9639984073082948</v>
      </c>
      <c r="N151">
        <f t="shared" si="32"/>
        <v>2.0373461122121879</v>
      </c>
    </row>
    <row r="152" spans="1:14" x14ac:dyDescent="0.25">
      <c r="A152" s="4">
        <f>IF('True_Odds_Calculator_2-way'!A153="","",'True_Odds_Calculator_2-way'!A153)</f>
        <v>2.2000000000000002</v>
      </c>
      <c r="B152" s="4">
        <f>IF('True_Odds_Calculator_2-way'!B153="","",'True_Odds_Calculator_2-way'!B153)</f>
        <v>1.74</v>
      </c>
      <c r="C152" s="4">
        <f t="shared" si="22"/>
        <v>0.45454545454545453</v>
      </c>
      <c r="D152">
        <f t="shared" si="23"/>
        <v>0.57471264367816088</v>
      </c>
      <c r="E152">
        <f t="shared" si="24"/>
        <v>2.925809822361547E-2</v>
      </c>
      <c r="F152">
        <f t="shared" si="25"/>
        <v>-0.23197492163009403</v>
      </c>
      <c r="G152">
        <v>0</v>
      </c>
      <c r="H152">
        <f t="shared" si="26"/>
        <v>0.2612330198537095</v>
      </c>
      <c r="I152">
        <f t="shared" si="27"/>
        <v>-1.0611908999450221</v>
      </c>
      <c r="J152">
        <f t="shared" si="28"/>
        <v>1.0611908999450221</v>
      </c>
      <c r="K152">
        <f t="shared" si="29"/>
        <v>0.43986417206778194</v>
      </c>
      <c r="L152">
        <f t="shared" si="30"/>
        <v>0.56013582793221794</v>
      </c>
      <c r="M152">
        <f t="shared" si="31"/>
        <v>2.2734290799340271</v>
      </c>
      <c r="N152">
        <f t="shared" si="32"/>
        <v>1.7852812659593167</v>
      </c>
    </row>
    <row r="153" spans="1:14" x14ac:dyDescent="0.25">
      <c r="A153" s="4">
        <f>IF('True_Odds_Calculator_2-way'!A154="","",'True_Odds_Calculator_2-way'!A154)</f>
        <v>1.81</v>
      </c>
      <c r="B153" s="4">
        <f>IF('True_Odds_Calculator_2-way'!B154="","",'True_Odds_Calculator_2-way'!B154)</f>
        <v>2.09</v>
      </c>
      <c r="C153" s="4">
        <f t="shared" si="22"/>
        <v>0.5524861878453039</v>
      </c>
      <c r="D153">
        <f t="shared" si="23"/>
        <v>0.47846889952153115</v>
      </c>
      <c r="E153">
        <f t="shared" si="24"/>
        <v>3.0955087366835166E-2</v>
      </c>
      <c r="F153">
        <f t="shared" si="25"/>
        <v>-0.23339237093235332</v>
      </c>
      <c r="G153">
        <v>0</v>
      </c>
      <c r="H153">
        <f t="shared" si="26"/>
        <v>0.26434745829918849</v>
      </c>
      <c r="I153">
        <f t="shared" si="27"/>
        <v>-1.064251428023502</v>
      </c>
      <c r="J153">
        <f t="shared" si="28"/>
        <v>1.064251428023502</v>
      </c>
      <c r="K153">
        <f t="shared" si="29"/>
        <v>0.53704433642160887</v>
      </c>
      <c r="L153">
        <f t="shared" si="30"/>
        <v>0.46295566357839102</v>
      </c>
      <c r="M153">
        <f t="shared" si="31"/>
        <v>1.8620436566990362</v>
      </c>
      <c r="N153">
        <f t="shared" si="32"/>
        <v>2.1600340565456171</v>
      </c>
    </row>
    <row r="154" spans="1:14" x14ac:dyDescent="0.25">
      <c r="A154" s="4">
        <f>IF('True_Odds_Calculator_2-way'!A155="","",'True_Odds_Calculator_2-way'!A155)</f>
        <v>2.02</v>
      </c>
      <c r="B154" s="4">
        <f>IF('True_Odds_Calculator_2-way'!B155="","",'True_Odds_Calculator_2-way'!B155)</f>
        <v>1.89</v>
      </c>
      <c r="C154" s="4">
        <f t="shared" si="22"/>
        <v>0.49504950495049505</v>
      </c>
      <c r="D154">
        <f t="shared" si="23"/>
        <v>0.52910052910052918</v>
      </c>
      <c r="E154">
        <f t="shared" si="24"/>
        <v>2.4150034051024338E-2</v>
      </c>
      <c r="F154">
        <f t="shared" si="25"/>
        <v>-0.23778092094923764</v>
      </c>
      <c r="G154">
        <v>0</v>
      </c>
      <c r="H154">
        <f t="shared" si="26"/>
        <v>0.26193095500026198</v>
      </c>
      <c r="I154">
        <f t="shared" si="27"/>
        <v>-1.0495542964487814</v>
      </c>
      <c r="J154">
        <f t="shared" si="28"/>
        <v>1.0495542964487814</v>
      </c>
      <c r="K154">
        <f t="shared" si="29"/>
        <v>0.48296454089387197</v>
      </c>
      <c r="L154">
        <f t="shared" si="30"/>
        <v>0.51703545910612803</v>
      </c>
      <c r="M154">
        <f t="shared" si="31"/>
        <v>2.0705453823777571</v>
      </c>
      <c r="N154">
        <f t="shared" si="32"/>
        <v>1.9341033238394147</v>
      </c>
    </row>
    <row r="155" spans="1:14" x14ac:dyDescent="0.25">
      <c r="A155" s="4">
        <f>IF('True_Odds_Calculator_2-way'!A156="","",'True_Odds_Calculator_2-way'!A156)</f>
        <v>2.1800000000000002</v>
      </c>
      <c r="B155" s="4">
        <f>IF('True_Odds_Calculator_2-way'!B156="","",'True_Odds_Calculator_2-way'!B156)</f>
        <v>1.75</v>
      </c>
      <c r="C155" s="4">
        <f t="shared" si="22"/>
        <v>0.4587155963302752</v>
      </c>
      <c r="D155">
        <f t="shared" si="23"/>
        <v>0.5714285714285714</v>
      </c>
      <c r="E155">
        <f t="shared" si="24"/>
        <v>3.0144167758846541E-2</v>
      </c>
      <c r="F155">
        <f t="shared" si="25"/>
        <v>-0.23197903014416776</v>
      </c>
      <c r="G155">
        <v>0</v>
      </c>
      <c r="H155">
        <f t="shared" si="26"/>
        <v>0.26212319790301436</v>
      </c>
      <c r="I155">
        <f t="shared" si="27"/>
        <v>-1.0629880069054676</v>
      </c>
      <c r="J155">
        <f t="shared" si="28"/>
        <v>1.0629880069054676</v>
      </c>
      <c r="K155">
        <f t="shared" si="29"/>
        <v>0.44359159560776512</v>
      </c>
      <c r="L155">
        <f t="shared" si="30"/>
        <v>0.55640840439223493</v>
      </c>
      <c r="M155">
        <f t="shared" si="31"/>
        <v>2.2543258481484516</v>
      </c>
      <c r="N155">
        <f t="shared" si="32"/>
        <v>1.797241005179101</v>
      </c>
    </row>
    <row r="156" spans="1:14" x14ac:dyDescent="0.25">
      <c r="A156" s="4">
        <f>IF('True_Odds_Calculator_2-way'!A157="","",'True_Odds_Calculator_2-way'!A157)</f>
        <v>2.27</v>
      </c>
      <c r="B156" s="4">
        <f>IF('True_Odds_Calculator_2-way'!B157="","",'True_Odds_Calculator_2-way'!B157)</f>
        <v>1.63</v>
      </c>
      <c r="C156" s="4">
        <f t="shared" si="22"/>
        <v>0.44052863436123346</v>
      </c>
      <c r="D156">
        <f t="shared" si="23"/>
        <v>0.61349693251533743</v>
      </c>
      <c r="E156">
        <f t="shared" si="24"/>
        <v>5.4025566876570785E-2</v>
      </c>
      <c r="F156">
        <f t="shared" si="25"/>
        <v>-0.21623739898921657</v>
      </c>
      <c r="G156">
        <v>0</v>
      </c>
      <c r="H156">
        <f t="shared" si="26"/>
        <v>0.27026296586578741</v>
      </c>
      <c r="I156">
        <f t="shared" si="27"/>
        <v>-1.1179641181758959</v>
      </c>
      <c r="J156">
        <f t="shared" si="28"/>
        <v>1.1179641181758959</v>
      </c>
      <c r="K156">
        <f t="shared" si="29"/>
        <v>0.41325482961333515</v>
      </c>
      <c r="L156">
        <f t="shared" si="30"/>
        <v>0.58674517038666496</v>
      </c>
      <c r="M156">
        <f t="shared" si="31"/>
        <v>2.4198144300833877</v>
      </c>
      <c r="N156">
        <f t="shared" si="32"/>
        <v>1.7043173944508145</v>
      </c>
    </row>
    <row r="157" spans="1:14" x14ac:dyDescent="0.25">
      <c r="A157" s="4">
        <f>IF('True_Odds_Calculator_2-way'!A158="","",'True_Odds_Calculator_2-way'!A158)</f>
        <v>2.73</v>
      </c>
      <c r="B157" s="4">
        <f>IF('True_Odds_Calculator_2-way'!B158="","",'True_Odds_Calculator_2-way'!B158)</f>
        <v>1.44</v>
      </c>
      <c r="C157" s="4">
        <f t="shared" si="22"/>
        <v>0.36630036630036628</v>
      </c>
      <c r="D157">
        <f t="shared" si="23"/>
        <v>0.69444444444444442</v>
      </c>
      <c r="E157">
        <f t="shared" si="24"/>
        <v>6.0744810744810751E-2</v>
      </c>
      <c r="F157">
        <f t="shared" si="25"/>
        <v>-0.19363044363044357</v>
      </c>
      <c r="G157">
        <v>0</v>
      </c>
      <c r="H157">
        <f t="shared" si="26"/>
        <v>0.25437525437525432</v>
      </c>
      <c r="I157">
        <f t="shared" si="27"/>
        <v>-1.1461741519278634</v>
      </c>
      <c r="J157">
        <f t="shared" si="28"/>
        <v>1.1461741519278634</v>
      </c>
      <c r="K157">
        <f t="shared" si="29"/>
        <v>0.33524632902906154</v>
      </c>
      <c r="L157">
        <f t="shared" si="30"/>
        <v>0.66475367097093829</v>
      </c>
      <c r="M157">
        <f t="shared" si="31"/>
        <v>2.982881282835204</v>
      </c>
      <c r="N157">
        <f t="shared" si="32"/>
        <v>1.50431662684826</v>
      </c>
    </row>
    <row r="158" spans="1:14" x14ac:dyDescent="0.25">
      <c r="A158" s="4">
        <f>IF('True_Odds_Calculator_2-way'!A159="","",'True_Odds_Calculator_2-way'!A159)</f>
        <v>2.12</v>
      </c>
      <c r="B158" s="4">
        <f>IF('True_Odds_Calculator_2-way'!B159="","",'True_Odds_Calculator_2-way'!B159)</f>
        <v>1.71</v>
      </c>
      <c r="C158" s="4">
        <f t="shared" si="22"/>
        <v>0.47169811320754712</v>
      </c>
      <c r="D158">
        <f t="shared" si="23"/>
        <v>0.58479532163742687</v>
      </c>
      <c r="E158">
        <f t="shared" si="24"/>
        <v>5.6493434844973933E-2</v>
      </c>
      <c r="F158">
        <f t="shared" si="25"/>
        <v>-0.21935341498400096</v>
      </c>
      <c r="G158">
        <v>0</v>
      </c>
      <c r="H158">
        <f t="shared" si="26"/>
        <v>0.27584684982897489</v>
      </c>
      <c r="I158">
        <f t="shared" si="27"/>
        <v>-1.1214032600406412</v>
      </c>
      <c r="J158">
        <f t="shared" si="28"/>
        <v>1.1214032600406412</v>
      </c>
      <c r="K158">
        <f t="shared" si="29"/>
        <v>0.44326798142516627</v>
      </c>
      <c r="L158">
        <f t="shared" si="30"/>
        <v>0.5567320185748339</v>
      </c>
      <c r="M158">
        <f t="shared" si="31"/>
        <v>2.2559716512455181</v>
      </c>
      <c r="N158">
        <f t="shared" si="32"/>
        <v>1.7961963146288551</v>
      </c>
    </row>
    <row r="159" spans="1:14" x14ac:dyDescent="0.25">
      <c r="A159" s="4">
        <f>IF('True_Odds_Calculator_2-way'!A160="","",'True_Odds_Calculator_2-way'!A160)</f>
        <v>1.94</v>
      </c>
      <c r="B159" s="4">
        <f>IF('True_Odds_Calculator_2-way'!B160="","",'True_Odds_Calculator_2-way'!B160)</f>
        <v>1.96</v>
      </c>
      <c r="C159" s="4">
        <f t="shared" si="22"/>
        <v>0.51546391752577325</v>
      </c>
      <c r="D159">
        <f t="shared" si="23"/>
        <v>0.51020408163265307</v>
      </c>
      <c r="E159">
        <f t="shared" si="24"/>
        <v>2.5667999158426325E-2</v>
      </c>
      <c r="F159">
        <f t="shared" si="25"/>
        <v>-0.23732379549758043</v>
      </c>
      <c r="G159">
        <v>0</v>
      </c>
      <c r="H159">
        <f t="shared" si="26"/>
        <v>0.26299179465600675</v>
      </c>
      <c r="I159">
        <f t="shared" si="27"/>
        <v>-1.052689901333149</v>
      </c>
      <c r="J159">
        <f t="shared" si="28"/>
        <v>1.052689901333149</v>
      </c>
      <c r="K159">
        <f t="shared" si="29"/>
        <v>0.50263165184833114</v>
      </c>
      <c r="L159">
        <f t="shared" si="30"/>
        <v>0.49736834815166897</v>
      </c>
      <c r="M159">
        <f t="shared" si="31"/>
        <v>1.9895285072531594</v>
      </c>
      <c r="N159">
        <f t="shared" si="32"/>
        <v>2.0105823052798226</v>
      </c>
    </row>
    <row r="160" spans="1:14" x14ac:dyDescent="0.25">
      <c r="A160" s="4">
        <f>IF('True_Odds_Calculator_2-way'!A161="","",'True_Odds_Calculator_2-way'!A161)</f>
        <v>1.71</v>
      </c>
      <c r="B160" s="4">
        <f>IF('True_Odds_Calculator_2-way'!B161="","",'True_Odds_Calculator_2-way'!B161)</f>
        <v>2.25</v>
      </c>
      <c r="C160" s="4">
        <f t="shared" si="22"/>
        <v>0.58479532163742687</v>
      </c>
      <c r="D160">
        <f t="shared" si="23"/>
        <v>0.44444444444444442</v>
      </c>
      <c r="E160">
        <f t="shared" si="24"/>
        <v>2.9239766081871288E-2</v>
      </c>
      <c r="F160">
        <f t="shared" si="25"/>
        <v>-0.2306692657569851</v>
      </c>
      <c r="G160">
        <v>0</v>
      </c>
      <c r="H160">
        <f t="shared" si="26"/>
        <v>0.25990903183885639</v>
      </c>
      <c r="I160">
        <f t="shared" si="27"/>
        <v>-1.0614897848685503</v>
      </c>
      <c r="J160">
        <f t="shared" si="28"/>
        <v>1.0614897848685503</v>
      </c>
      <c r="K160">
        <f t="shared" si="29"/>
        <v>0.57023669616511363</v>
      </c>
      <c r="L160">
        <f t="shared" si="30"/>
        <v>0.42976330383488626</v>
      </c>
      <c r="M160">
        <f t="shared" si="31"/>
        <v>1.753657747256671</v>
      </c>
      <c r="N160">
        <f t="shared" si="32"/>
        <v>2.3268622310856886</v>
      </c>
    </row>
    <row r="161" spans="1:14" x14ac:dyDescent="0.25">
      <c r="A161" s="4">
        <f>IF('True_Odds_Calculator_2-way'!A162="","",'True_Odds_Calculator_2-way'!A162)</f>
        <v>1.62</v>
      </c>
      <c r="B161" s="4">
        <f>IF('True_Odds_Calculator_2-way'!B162="","",'True_Odds_Calculator_2-way'!B162)</f>
        <v>2.4</v>
      </c>
      <c r="C161" s="4">
        <f t="shared" si="22"/>
        <v>0.61728395061728392</v>
      </c>
      <c r="D161">
        <f t="shared" si="23"/>
        <v>0.41666666666666669</v>
      </c>
      <c r="E161">
        <f t="shared" si="24"/>
        <v>3.3950617283950546E-2</v>
      </c>
      <c r="F161">
        <f t="shared" si="25"/>
        <v>-0.22325102880658443</v>
      </c>
      <c r="G161">
        <v>0</v>
      </c>
      <c r="H161">
        <f t="shared" si="26"/>
        <v>0.25720164609053497</v>
      </c>
      <c r="I161">
        <f t="shared" si="27"/>
        <v>-1.0733469768527295</v>
      </c>
      <c r="J161">
        <f t="shared" si="28"/>
        <v>1.0733469768527295</v>
      </c>
      <c r="K161">
        <f t="shared" si="29"/>
        <v>0.60042926165619326</v>
      </c>
      <c r="L161">
        <f t="shared" si="30"/>
        <v>0.3995707383438068</v>
      </c>
      <c r="M161">
        <f t="shared" si="31"/>
        <v>1.6654751256486924</v>
      </c>
      <c r="N161">
        <f t="shared" si="32"/>
        <v>2.502685767593821</v>
      </c>
    </row>
    <row r="162" spans="1:14" x14ac:dyDescent="0.25">
      <c r="A162" s="4">
        <f>IF('True_Odds_Calculator_2-way'!A163="","",'True_Odds_Calculator_2-way'!A163)</f>
        <v>1.89</v>
      </c>
      <c r="B162" s="4">
        <f>IF('True_Odds_Calculator_2-way'!B163="","",'True_Odds_Calculator_2-way'!B163)</f>
        <v>2.02</v>
      </c>
      <c r="C162" s="4">
        <f t="shared" si="22"/>
        <v>0.52910052910052918</v>
      </c>
      <c r="D162">
        <f t="shared" si="23"/>
        <v>0.49504950495049505</v>
      </c>
      <c r="E162">
        <f t="shared" si="24"/>
        <v>2.4150034051024338E-2</v>
      </c>
      <c r="F162">
        <f t="shared" si="25"/>
        <v>-0.23778092094923764</v>
      </c>
      <c r="G162">
        <v>0</v>
      </c>
      <c r="H162">
        <f t="shared" si="26"/>
        <v>0.26193095500026198</v>
      </c>
      <c r="I162">
        <f t="shared" si="27"/>
        <v>-1.0495542964487814</v>
      </c>
      <c r="J162">
        <f t="shared" si="28"/>
        <v>1.0495542964487814</v>
      </c>
      <c r="K162">
        <f t="shared" si="29"/>
        <v>0.51703545910612803</v>
      </c>
      <c r="L162">
        <f t="shared" si="30"/>
        <v>0.48296454089387197</v>
      </c>
      <c r="M162">
        <f t="shared" si="31"/>
        <v>1.9341033238394147</v>
      </c>
      <c r="N162">
        <f t="shared" si="32"/>
        <v>2.0705453823777571</v>
      </c>
    </row>
    <row r="163" spans="1:14" x14ac:dyDescent="0.25">
      <c r="A163" s="4">
        <f>IF('True_Odds_Calculator_2-way'!A164="","",'True_Odds_Calculator_2-way'!A164)</f>
        <v>1.89</v>
      </c>
      <c r="B163" s="4">
        <f>IF('True_Odds_Calculator_2-way'!B164="","",'True_Odds_Calculator_2-way'!B164)</f>
        <v>2.02</v>
      </c>
      <c r="C163" s="4">
        <f t="shared" si="22"/>
        <v>0.52910052910052918</v>
      </c>
      <c r="D163">
        <f t="shared" si="23"/>
        <v>0.49504950495049505</v>
      </c>
      <c r="E163">
        <f t="shared" si="24"/>
        <v>2.4150034051024338E-2</v>
      </c>
      <c r="F163">
        <f t="shared" si="25"/>
        <v>-0.23778092094923764</v>
      </c>
      <c r="G163">
        <v>0</v>
      </c>
      <c r="H163">
        <f t="shared" si="26"/>
        <v>0.26193095500026198</v>
      </c>
      <c r="I163">
        <f t="shared" si="27"/>
        <v>-1.0495542964487814</v>
      </c>
      <c r="J163">
        <f t="shared" si="28"/>
        <v>1.0495542964487814</v>
      </c>
      <c r="K163">
        <f t="shared" si="29"/>
        <v>0.51703545910612803</v>
      </c>
      <c r="L163">
        <f t="shared" si="30"/>
        <v>0.48296454089387197</v>
      </c>
      <c r="M163">
        <f t="shared" si="31"/>
        <v>1.9341033238394147</v>
      </c>
      <c r="N163">
        <f t="shared" si="32"/>
        <v>2.0705453823777571</v>
      </c>
    </row>
    <row r="164" spans="1:14" x14ac:dyDescent="0.25">
      <c r="A164" s="4">
        <f>IF('True_Odds_Calculator_2-way'!A165="","",'True_Odds_Calculator_2-way'!A165)</f>
        <v>2.21</v>
      </c>
      <c r="B164" s="4">
        <f>IF('True_Odds_Calculator_2-way'!B165="","",'True_Odds_Calculator_2-way'!B165)</f>
        <v>1.72</v>
      </c>
      <c r="C164" s="4">
        <f t="shared" si="22"/>
        <v>0.45248868778280543</v>
      </c>
      <c r="D164">
        <f t="shared" si="23"/>
        <v>0.58139534883720934</v>
      </c>
      <c r="E164">
        <f t="shared" si="24"/>
        <v>3.3884036620014824E-2</v>
      </c>
      <c r="F164">
        <f t="shared" si="25"/>
        <v>-0.2291907818583605</v>
      </c>
      <c r="G164">
        <v>0</v>
      </c>
      <c r="H164">
        <f t="shared" si="26"/>
        <v>0.26307481847837527</v>
      </c>
      <c r="I164">
        <f t="shared" si="27"/>
        <v>-1.0713739108887084</v>
      </c>
      <c r="J164">
        <f t="shared" si="28"/>
        <v>1.0713739108887084</v>
      </c>
      <c r="K164">
        <f t="shared" si="29"/>
        <v>0.43547132891069945</v>
      </c>
      <c r="L164">
        <f t="shared" si="30"/>
        <v>0.56452867108930049</v>
      </c>
      <c r="M164">
        <f t="shared" si="31"/>
        <v>2.2963624321753371</v>
      </c>
      <c r="N164">
        <f t="shared" si="32"/>
        <v>1.7713892158398703</v>
      </c>
    </row>
    <row r="165" spans="1:14" x14ac:dyDescent="0.25">
      <c r="A165" s="4">
        <f>IF('True_Odds_Calculator_2-way'!A166="","",'True_Odds_Calculator_2-way'!A166)</f>
        <v>2.3199999999999998</v>
      </c>
      <c r="B165" s="4">
        <f>IF('True_Odds_Calculator_2-way'!B166="","",'True_Odds_Calculator_2-way'!B166)</f>
        <v>1.66</v>
      </c>
      <c r="C165" s="4">
        <f t="shared" si="22"/>
        <v>0.43103448275862072</v>
      </c>
      <c r="D165">
        <f t="shared" si="23"/>
        <v>0.60240963855421692</v>
      </c>
      <c r="E165">
        <f t="shared" si="24"/>
        <v>3.3444121312837582E-2</v>
      </c>
      <c r="F165">
        <f t="shared" si="25"/>
        <v>-0.22621520565018693</v>
      </c>
      <c r="G165">
        <v>0</v>
      </c>
      <c r="H165">
        <f t="shared" si="26"/>
        <v>0.25965932696302457</v>
      </c>
      <c r="I165">
        <f t="shared" si="27"/>
        <v>-1.0713739108887086</v>
      </c>
      <c r="J165">
        <f t="shared" si="28"/>
        <v>1.0713739108887086</v>
      </c>
      <c r="K165">
        <f t="shared" si="29"/>
        <v>0.41421356237309498</v>
      </c>
      <c r="L165">
        <f t="shared" si="30"/>
        <v>0.58578643762690485</v>
      </c>
      <c r="M165">
        <f t="shared" si="31"/>
        <v>2.4142135623730954</v>
      </c>
      <c r="N165">
        <f t="shared" si="32"/>
        <v>1.7071067811865479</v>
      </c>
    </row>
    <row r="166" spans="1:14" x14ac:dyDescent="0.25">
      <c r="A166" s="4">
        <f>IF('True_Odds_Calculator_2-way'!A167="","",'True_Odds_Calculator_2-way'!A167)</f>
        <v>2.15</v>
      </c>
      <c r="B166" s="4">
        <f>IF('True_Odds_Calculator_2-way'!B167="","",'True_Odds_Calculator_2-way'!B167)</f>
        <v>1.76</v>
      </c>
      <c r="C166" s="4">
        <f t="shared" si="22"/>
        <v>0.46511627906976744</v>
      </c>
      <c r="D166">
        <f t="shared" si="23"/>
        <v>0.56818181818181823</v>
      </c>
      <c r="E166">
        <f t="shared" si="24"/>
        <v>3.3298097251585723E-2</v>
      </c>
      <c r="F166">
        <f t="shared" si="25"/>
        <v>-0.23097251585623668</v>
      </c>
      <c r="G166">
        <v>0</v>
      </c>
      <c r="H166">
        <f t="shared" si="26"/>
        <v>0.26427061310782241</v>
      </c>
      <c r="I166">
        <f t="shared" si="27"/>
        <v>-1.0696563746013956</v>
      </c>
      <c r="J166">
        <f t="shared" si="28"/>
        <v>1.0696563746013956</v>
      </c>
      <c r="K166">
        <f t="shared" si="29"/>
        <v>0.44840941385030625</v>
      </c>
      <c r="L166">
        <f t="shared" si="30"/>
        <v>0.5515905861496937</v>
      </c>
      <c r="M166">
        <f t="shared" si="31"/>
        <v>2.2301048307916052</v>
      </c>
      <c r="N166">
        <f t="shared" si="32"/>
        <v>1.8129388446970602</v>
      </c>
    </row>
    <row r="167" spans="1:14" x14ac:dyDescent="0.25">
      <c r="A167" s="4">
        <f>IF('True_Odds_Calculator_2-way'!A168="","",'True_Odds_Calculator_2-way'!A168)</f>
        <v>2.13</v>
      </c>
      <c r="B167" s="4">
        <f>IF('True_Odds_Calculator_2-way'!B168="","",'True_Odds_Calculator_2-way'!B168)</f>
        <v>1.78</v>
      </c>
      <c r="C167" s="4">
        <f t="shared" si="22"/>
        <v>0.46948356807511737</v>
      </c>
      <c r="D167">
        <f t="shared" si="23"/>
        <v>0.5617977528089888</v>
      </c>
      <c r="E167">
        <f t="shared" si="24"/>
        <v>3.128132088410629E-2</v>
      </c>
      <c r="F167">
        <f t="shared" si="25"/>
        <v>-0.23247349264124062</v>
      </c>
      <c r="G167">
        <v>0</v>
      </c>
      <c r="H167">
        <f t="shared" si="26"/>
        <v>0.26375481352534685</v>
      </c>
      <c r="I167">
        <f t="shared" si="27"/>
        <v>-1.0651566348113084</v>
      </c>
      <c r="J167">
        <f t="shared" si="28"/>
        <v>1.0651566348113084</v>
      </c>
      <c r="K167">
        <f t="shared" si="29"/>
        <v>0.45379730835053417</v>
      </c>
      <c r="L167">
        <f t="shared" si="30"/>
        <v>0.54620269164946567</v>
      </c>
      <c r="M167">
        <f t="shared" si="31"/>
        <v>2.2036269973367788</v>
      </c>
      <c r="N167">
        <f t="shared" si="32"/>
        <v>1.8308221751528204</v>
      </c>
    </row>
    <row r="168" spans="1:14" x14ac:dyDescent="0.25">
      <c r="A168" s="4">
        <f>IF('True_Odds_Calculator_2-way'!A169="","",'True_Odds_Calculator_2-way'!A169)</f>
        <v>2.2599999999999998</v>
      </c>
      <c r="B168" s="4">
        <f>IF('True_Odds_Calculator_2-way'!B169="","",'True_Odds_Calculator_2-way'!B169)</f>
        <v>1.69</v>
      </c>
      <c r="C168" s="4">
        <f t="shared" si="22"/>
        <v>0.44247787610619471</v>
      </c>
      <c r="D168">
        <f t="shared" si="23"/>
        <v>0.59171597633136097</v>
      </c>
      <c r="E168">
        <f t="shared" si="24"/>
        <v>3.4193852437555794E-2</v>
      </c>
      <c r="F168">
        <f t="shared" si="25"/>
        <v>-0.22762737602764815</v>
      </c>
      <c r="G168">
        <v>0</v>
      </c>
      <c r="H168">
        <f t="shared" si="26"/>
        <v>0.261821228465204</v>
      </c>
      <c r="I168">
        <f t="shared" si="27"/>
        <v>-1.0724824201463119</v>
      </c>
      <c r="J168">
        <f t="shared" si="28"/>
        <v>1.0724824201463119</v>
      </c>
      <c r="K168">
        <f t="shared" si="29"/>
        <v>0.42529160714947917</v>
      </c>
      <c r="L168">
        <f t="shared" si="30"/>
        <v>0.57470839285052078</v>
      </c>
      <c r="M168">
        <f t="shared" si="31"/>
        <v>2.351327849384353</v>
      </c>
      <c r="N168">
        <f t="shared" si="32"/>
        <v>1.7400128699009547</v>
      </c>
    </row>
    <row r="169" spans="1:14" x14ac:dyDescent="0.25">
      <c r="A169" s="4">
        <f>IF('True_Odds_Calculator_2-way'!A170="","",'True_Odds_Calculator_2-way'!A170)</f>
        <v>1.97</v>
      </c>
      <c r="B169" s="4">
        <f>IF('True_Odds_Calculator_2-way'!B170="","",'True_Odds_Calculator_2-way'!B170)</f>
        <v>1.92</v>
      </c>
      <c r="C169" s="4">
        <f t="shared" si="22"/>
        <v>0.50761421319796951</v>
      </c>
      <c r="D169">
        <f t="shared" si="23"/>
        <v>0.52083333333333337</v>
      </c>
      <c r="E169">
        <f t="shared" si="24"/>
        <v>2.844754653130277E-2</v>
      </c>
      <c r="F169">
        <f t="shared" si="25"/>
        <v>-0.2359348561759731</v>
      </c>
      <c r="G169">
        <v>0</v>
      </c>
      <c r="H169">
        <f t="shared" si="26"/>
        <v>0.26438240270727581</v>
      </c>
      <c r="I169">
        <f t="shared" si="27"/>
        <v>-1.0585715534396718</v>
      </c>
      <c r="J169">
        <f t="shared" si="28"/>
        <v>1.0585715534396718</v>
      </c>
      <c r="K169">
        <f t="shared" si="29"/>
        <v>0.49338508579127022</v>
      </c>
      <c r="L169">
        <f t="shared" si="30"/>
        <v>0.50661491420873006</v>
      </c>
      <c r="M169">
        <f t="shared" si="31"/>
        <v>2.0268144068364817</v>
      </c>
      <c r="N169">
        <f t="shared" si="32"/>
        <v>1.9738858291644976</v>
      </c>
    </row>
    <row r="170" spans="1:14" x14ac:dyDescent="0.25">
      <c r="A170" s="4">
        <f>IF('True_Odds_Calculator_2-way'!A171="","",'True_Odds_Calculator_2-way'!A171)</f>
        <v>1.44</v>
      </c>
      <c r="B170" s="4">
        <f>IF('True_Odds_Calculator_2-way'!B171="","",'True_Odds_Calculator_2-way'!B171)</f>
        <v>2.89</v>
      </c>
      <c r="C170" s="4">
        <f t="shared" si="22"/>
        <v>0.69444444444444442</v>
      </c>
      <c r="D170">
        <f t="shared" si="23"/>
        <v>0.34602076124567471</v>
      </c>
      <c r="E170">
        <f t="shared" si="24"/>
        <v>4.0465205690119133E-2</v>
      </c>
      <c r="F170">
        <f t="shared" si="25"/>
        <v>-0.19982698961937717</v>
      </c>
      <c r="G170">
        <v>0</v>
      </c>
      <c r="H170">
        <f t="shared" si="26"/>
        <v>0.24029219530949633</v>
      </c>
      <c r="I170">
        <f t="shared" si="27"/>
        <v>-1.0965861582662817</v>
      </c>
      <c r="J170">
        <f t="shared" si="28"/>
        <v>1.0965861582662817</v>
      </c>
      <c r="K170">
        <f t="shared" si="29"/>
        <v>0.67453720743845513</v>
      </c>
      <c r="L170">
        <f t="shared" si="30"/>
        <v>0.3254627925615447</v>
      </c>
      <c r="M170">
        <f t="shared" si="31"/>
        <v>1.4824979096371642</v>
      </c>
      <c r="N170">
        <f t="shared" si="32"/>
        <v>3.0725478391232723</v>
      </c>
    </row>
    <row r="171" spans="1:14" x14ac:dyDescent="0.25">
      <c r="A171" s="4">
        <f>IF('True_Odds_Calculator_2-way'!A172="","",'True_Odds_Calculator_2-way'!A172)</f>
        <v>1.34</v>
      </c>
      <c r="B171" s="4">
        <f>IF('True_Odds_Calculator_2-way'!B172="","",'True_Odds_Calculator_2-way'!B172)</f>
        <v>3.4</v>
      </c>
      <c r="C171" s="4">
        <f t="shared" si="22"/>
        <v>0.74626865671641784</v>
      </c>
      <c r="D171">
        <f t="shared" si="23"/>
        <v>0.29411764705882354</v>
      </c>
      <c r="E171">
        <f t="shared" si="24"/>
        <v>4.0386303775241439E-2</v>
      </c>
      <c r="F171">
        <f t="shared" si="25"/>
        <v>-0.17910447761194026</v>
      </c>
      <c r="G171">
        <v>0</v>
      </c>
      <c r="H171">
        <f t="shared" si="26"/>
        <v>0.21949078138718173</v>
      </c>
      <c r="I171">
        <f t="shared" si="27"/>
        <v>-1.1070186069251191</v>
      </c>
      <c r="J171">
        <f t="shared" si="28"/>
        <v>1.1070186069251191</v>
      </c>
      <c r="K171">
        <f t="shared" si="29"/>
        <v>0.72654020230538963</v>
      </c>
      <c r="L171">
        <f t="shared" si="30"/>
        <v>0.27345979769461026</v>
      </c>
      <c r="M171">
        <f t="shared" si="31"/>
        <v>1.3763863263545406</v>
      </c>
      <c r="N171">
        <f t="shared" si="32"/>
        <v>3.6568446566202861</v>
      </c>
    </row>
    <row r="172" spans="1:14" x14ac:dyDescent="0.25">
      <c r="A172" s="4">
        <f>IF('True_Odds_Calculator_2-way'!A173="","",'True_Odds_Calculator_2-way'!A173)</f>
        <v>1.81</v>
      </c>
      <c r="B172" s="4">
        <f>IF('True_Odds_Calculator_2-way'!B173="","",'True_Odds_Calculator_2-way'!B173)</f>
        <v>2.09</v>
      </c>
      <c r="C172" s="4">
        <f t="shared" si="22"/>
        <v>0.5524861878453039</v>
      </c>
      <c r="D172">
        <f t="shared" si="23"/>
        <v>0.47846889952153115</v>
      </c>
      <c r="E172">
        <f t="shared" si="24"/>
        <v>3.0955087366835166E-2</v>
      </c>
      <c r="F172">
        <f t="shared" si="25"/>
        <v>-0.23339237093235332</v>
      </c>
      <c r="G172">
        <v>0</v>
      </c>
      <c r="H172">
        <f t="shared" si="26"/>
        <v>0.26434745829918849</v>
      </c>
      <c r="I172">
        <f t="shared" si="27"/>
        <v>-1.064251428023502</v>
      </c>
      <c r="J172">
        <f t="shared" si="28"/>
        <v>1.064251428023502</v>
      </c>
      <c r="K172">
        <f t="shared" si="29"/>
        <v>0.53704433642160887</v>
      </c>
      <c r="L172">
        <f t="shared" si="30"/>
        <v>0.46295566357839102</v>
      </c>
      <c r="M172">
        <f t="shared" si="31"/>
        <v>1.8620436566990362</v>
      </c>
      <c r="N172">
        <f t="shared" si="32"/>
        <v>2.1600340565456171</v>
      </c>
    </row>
    <row r="173" spans="1:14" x14ac:dyDescent="0.25">
      <c r="A173" s="4">
        <f>IF('True_Odds_Calculator_2-way'!A174="","",'True_Odds_Calculator_2-way'!A174)</f>
        <v>1.93</v>
      </c>
      <c r="B173" s="4">
        <f>IF('True_Odds_Calculator_2-way'!B174="","",'True_Odds_Calculator_2-way'!B174)</f>
        <v>1.95</v>
      </c>
      <c r="C173" s="4">
        <f t="shared" si="22"/>
        <v>0.5181347150259068</v>
      </c>
      <c r="D173">
        <f t="shared" si="23"/>
        <v>0.51282051282051289</v>
      </c>
      <c r="E173">
        <f t="shared" si="24"/>
        <v>3.0955227846419575E-2</v>
      </c>
      <c r="F173">
        <f t="shared" si="25"/>
        <v>-0.23475488242327625</v>
      </c>
      <c r="G173">
        <v>0</v>
      </c>
      <c r="H173">
        <f t="shared" si="26"/>
        <v>0.26571011026969582</v>
      </c>
      <c r="I173">
        <f t="shared" si="27"/>
        <v>-1.0638899909514294</v>
      </c>
      <c r="J173">
        <f t="shared" si="28"/>
        <v>1.0638899909514294</v>
      </c>
      <c r="K173">
        <f t="shared" si="29"/>
        <v>0.50265964972060251</v>
      </c>
      <c r="L173">
        <f t="shared" si="30"/>
        <v>0.49734035027939766</v>
      </c>
      <c r="M173">
        <f t="shared" si="31"/>
        <v>1.9894176915848294</v>
      </c>
      <c r="N173">
        <f t="shared" si="32"/>
        <v>2.0106954914038573</v>
      </c>
    </row>
    <row r="174" spans="1:14" x14ac:dyDescent="0.25">
      <c r="A174" s="4">
        <f>IF('True_Odds_Calculator_2-way'!A175="","",'True_Odds_Calculator_2-way'!A175)</f>
        <v>2.2000000000000002</v>
      </c>
      <c r="B174" s="4">
        <f>IF('True_Odds_Calculator_2-way'!B175="","",'True_Odds_Calculator_2-way'!B175)</f>
        <v>1.71</v>
      </c>
      <c r="C174" s="4">
        <f t="shared" si="22"/>
        <v>0.45454545454545453</v>
      </c>
      <c r="D174">
        <f t="shared" si="23"/>
        <v>0.58479532163742687</v>
      </c>
      <c r="E174">
        <f t="shared" si="24"/>
        <v>3.9340776182881454E-2</v>
      </c>
      <c r="F174">
        <f t="shared" si="25"/>
        <v>-0.22647527910685805</v>
      </c>
      <c r="G174">
        <v>0</v>
      </c>
      <c r="H174">
        <f t="shared" si="26"/>
        <v>0.26581605528973945</v>
      </c>
      <c r="I174">
        <f t="shared" si="27"/>
        <v>-1.0833784750435986</v>
      </c>
      <c r="J174">
        <f t="shared" si="28"/>
        <v>1.0833784750435986</v>
      </c>
      <c r="K174">
        <f t="shared" si="29"/>
        <v>0.43477236885131854</v>
      </c>
      <c r="L174">
        <f t="shared" si="30"/>
        <v>0.56522763114868146</v>
      </c>
      <c r="M174">
        <f t="shared" si="31"/>
        <v>2.3000541700523187</v>
      </c>
      <c r="N174">
        <f t="shared" si="32"/>
        <v>1.7691987172809549</v>
      </c>
    </row>
    <row r="175" spans="1:14" x14ac:dyDescent="0.25">
      <c r="A175" s="4">
        <f>IF('True_Odds_Calculator_2-way'!A176="","",'True_Odds_Calculator_2-way'!A176)</f>
        <v>2.31</v>
      </c>
      <c r="B175" s="4">
        <f>IF('True_Odds_Calculator_2-way'!B176="","",'True_Odds_Calculator_2-way'!B176)</f>
        <v>1.67</v>
      </c>
      <c r="C175" s="4">
        <f t="shared" si="22"/>
        <v>0.4329004329004329</v>
      </c>
      <c r="D175">
        <f t="shared" si="23"/>
        <v>0.5988023952095809</v>
      </c>
      <c r="E175">
        <f t="shared" si="24"/>
        <v>3.1702828110013792E-2</v>
      </c>
      <c r="F175">
        <f t="shared" si="25"/>
        <v>-0.22751898799802994</v>
      </c>
      <c r="G175">
        <v>0</v>
      </c>
      <c r="H175">
        <f t="shared" si="26"/>
        <v>0.25922181610804368</v>
      </c>
      <c r="I175">
        <f t="shared" si="27"/>
        <v>-1.0673993913412883</v>
      </c>
      <c r="J175">
        <f t="shared" si="28"/>
        <v>1.0673993913412883</v>
      </c>
      <c r="K175">
        <f t="shared" si="29"/>
        <v>0.41696319653163855</v>
      </c>
      <c r="L175">
        <f t="shared" si="30"/>
        <v>0.5830368034683614</v>
      </c>
      <c r="M175">
        <f t="shared" si="31"/>
        <v>2.3982932026570873</v>
      </c>
      <c r="N175">
        <f t="shared" si="32"/>
        <v>1.7151575921986633</v>
      </c>
    </row>
    <row r="176" spans="1:14" x14ac:dyDescent="0.25">
      <c r="A176" s="4">
        <f>IF('True_Odds_Calculator_2-way'!A177="","",'True_Odds_Calculator_2-way'!A177)</f>
        <v>1.61</v>
      </c>
      <c r="B176" s="4">
        <f>IF('True_Odds_Calculator_2-way'!B177="","",'True_Odds_Calculator_2-way'!B177)</f>
        <v>2.4300000000000002</v>
      </c>
      <c r="C176" s="4">
        <f t="shared" si="22"/>
        <v>0.6211180124223602</v>
      </c>
      <c r="D176">
        <f t="shared" si="23"/>
        <v>0.41152263374485593</v>
      </c>
      <c r="E176">
        <f t="shared" si="24"/>
        <v>3.2640646167216181E-2</v>
      </c>
      <c r="F176">
        <f t="shared" si="25"/>
        <v>-0.22296347417120366</v>
      </c>
      <c r="G176">
        <v>0</v>
      </c>
      <c r="H176">
        <f t="shared" si="26"/>
        <v>0.25560412033841978</v>
      </c>
      <c r="I176">
        <f t="shared" si="27"/>
        <v>-1.0706981783012146</v>
      </c>
      <c r="J176">
        <f t="shared" si="28"/>
        <v>1.0706981783012146</v>
      </c>
      <c r="K176">
        <f t="shared" si="29"/>
        <v>0.60491460861932955</v>
      </c>
      <c r="L176">
        <f t="shared" si="30"/>
        <v>0.39508539138067028</v>
      </c>
      <c r="M176">
        <f t="shared" si="31"/>
        <v>1.6531258887637414</v>
      </c>
      <c r="N176">
        <f t="shared" si="32"/>
        <v>2.5310983949707371</v>
      </c>
    </row>
    <row r="177" spans="1:14" x14ac:dyDescent="0.25">
      <c r="A177" s="4">
        <f>IF('True_Odds_Calculator_2-way'!A178="","",'True_Odds_Calculator_2-way'!A178)</f>
        <v>2.2000000000000002</v>
      </c>
      <c r="B177" s="4">
        <f>IF('True_Odds_Calculator_2-way'!B178="","",'True_Odds_Calculator_2-way'!B178)</f>
        <v>1.71</v>
      </c>
      <c r="C177" s="4">
        <f t="shared" si="22"/>
        <v>0.45454545454545453</v>
      </c>
      <c r="D177">
        <f t="shared" si="23"/>
        <v>0.58479532163742687</v>
      </c>
      <c r="E177">
        <f t="shared" si="24"/>
        <v>3.9340776182881454E-2</v>
      </c>
      <c r="F177">
        <f t="shared" si="25"/>
        <v>-0.22647527910685805</v>
      </c>
      <c r="G177">
        <v>0</v>
      </c>
      <c r="H177">
        <f t="shared" si="26"/>
        <v>0.26581605528973945</v>
      </c>
      <c r="I177">
        <f t="shared" si="27"/>
        <v>-1.0833784750435986</v>
      </c>
      <c r="J177">
        <f t="shared" si="28"/>
        <v>1.0833784750435986</v>
      </c>
      <c r="K177">
        <f t="shared" si="29"/>
        <v>0.43477236885131854</v>
      </c>
      <c r="L177">
        <f t="shared" si="30"/>
        <v>0.56522763114868146</v>
      </c>
      <c r="M177">
        <f t="shared" si="31"/>
        <v>2.3000541700523187</v>
      </c>
      <c r="N177">
        <f t="shared" si="32"/>
        <v>1.7691987172809549</v>
      </c>
    </row>
    <row r="178" spans="1:14" x14ac:dyDescent="0.25">
      <c r="A178" s="4">
        <f>IF('True_Odds_Calculator_2-way'!A179="","",'True_Odds_Calculator_2-way'!A179)</f>
        <v>1.78</v>
      </c>
      <c r="B178" s="4">
        <f>IF('True_Odds_Calculator_2-way'!B179="","",'True_Odds_Calculator_2-way'!B179)</f>
        <v>2.12</v>
      </c>
      <c r="C178" s="4">
        <f t="shared" si="22"/>
        <v>0.5617977528089888</v>
      </c>
      <c r="D178">
        <f t="shared" si="23"/>
        <v>0.47169811320754712</v>
      </c>
      <c r="E178">
        <f t="shared" si="24"/>
        <v>3.3495866016535869E-2</v>
      </c>
      <c r="F178">
        <f t="shared" si="25"/>
        <v>-0.23150307398770409</v>
      </c>
      <c r="G178">
        <v>0</v>
      </c>
      <c r="H178">
        <f t="shared" si="26"/>
        <v>0.26499894000423996</v>
      </c>
      <c r="I178">
        <f t="shared" si="27"/>
        <v>-1.0699012312772822</v>
      </c>
      <c r="J178">
        <f t="shared" si="28"/>
        <v>1.0699012312772822</v>
      </c>
      <c r="K178">
        <f t="shared" si="29"/>
        <v>0.54510083634166528</v>
      </c>
      <c r="L178">
        <f t="shared" si="30"/>
        <v>0.45489916365833472</v>
      </c>
      <c r="M178">
        <f t="shared" si="31"/>
        <v>1.83452296039628</v>
      </c>
      <c r="N178">
        <f t="shared" si="32"/>
        <v>2.1982893790305562</v>
      </c>
    </row>
    <row r="179" spans="1:14" x14ac:dyDescent="0.25">
      <c r="A179" s="4">
        <f>IF('True_Odds_Calculator_2-way'!A180="","",'True_Odds_Calculator_2-way'!A180)</f>
        <v>1.72</v>
      </c>
      <c r="B179" s="4">
        <f>IF('True_Odds_Calculator_2-way'!B180="","",'True_Odds_Calculator_2-way'!B180)</f>
        <v>2.21</v>
      </c>
      <c r="C179" s="4">
        <f t="shared" si="22"/>
        <v>0.58139534883720934</v>
      </c>
      <c r="D179">
        <f t="shared" si="23"/>
        <v>0.45248868778280543</v>
      </c>
      <c r="E179">
        <f t="shared" si="24"/>
        <v>3.3884036620014824E-2</v>
      </c>
      <c r="F179">
        <f t="shared" si="25"/>
        <v>-0.2291907818583605</v>
      </c>
      <c r="G179">
        <v>0</v>
      </c>
      <c r="H179">
        <f t="shared" si="26"/>
        <v>0.26307481847837527</v>
      </c>
      <c r="I179">
        <f t="shared" si="27"/>
        <v>-1.0713739108887084</v>
      </c>
      <c r="J179">
        <f t="shared" si="28"/>
        <v>1.0713739108887084</v>
      </c>
      <c r="K179">
        <f t="shared" si="29"/>
        <v>0.56452867108930049</v>
      </c>
      <c r="L179">
        <f t="shared" si="30"/>
        <v>0.43547132891069945</v>
      </c>
      <c r="M179">
        <f t="shared" si="31"/>
        <v>1.7713892158398703</v>
      </c>
      <c r="N179">
        <f t="shared" si="32"/>
        <v>2.2963624321753371</v>
      </c>
    </row>
    <row r="180" spans="1:14" x14ac:dyDescent="0.25">
      <c r="A180" s="4">
        <f>IF('True_Odds_Calculator_2-way'!A181="","",'True_Odds_Calculator_2-way'!A181)</f>
        <v>2.25</v>
      </c>
      <c r="B180" s="4">
        <f>IF('True_Odds_Calculator_2-way'!B181="","",'True_Odds_Calculator_2-way'!B181)</f>
        <v>1.71</v>
      </c>
      <c r="C180" s="4">
        <f t="shared" si="22"/>
        <v>0.44444444444444442</v>
      </c>
      <c r="D180">
        <f t="shared" si="23"/>
        <v>0.58479532163742687</v>
      </c>
      <c r="E180">
        <f t="shared" si="24"/>
        <v>2.9239766081871288E-2</v>
      </c>
      <c r="F180">
        <f t="shared" si="25"/>
        <v>-0.2306692657569851</v>
      </c>
      <c r="G180">
        <v>0</v>
      </c>
      <c r="H180">
        <f t="shared" si="26"/>
        <v>0.25990903183885639</v>
      </c>
      <c r="I180">
        <f t="shared" si="27"/>
        <v>-1.0614897848685503</v>
      </c>
      <c r="J180">
        <f t="shared" si="28"/>
        <v>1.0614897848685503</v>
      </c>
      <c r="K180">
        <f t="shared" si="29"/>
        <v>0.42976330383488626</v>
      </c>
      <c r="L180">
        <f t="shared" si="30"/>
        <v>0.57023669616511363</v>
      </c>
      <c r="M180">
        <f t="shared" si="31"/>
        <v>2.3268622310856886</v>
      </c>
      <c r="N180">
        <f t="shared" si="32"/>
        <v>1.753657747256671</v>
      </c>
    </row>
    <row r="181" spans="1:14" x14ac:dyDescent="0.25">
      <c r="A181" s="4">
        <f>IF('True_Odds_Calculator_2-way'!A182="","",'True_Odds_Calculator_2-way'!A182)</f>
        <v>2.06</v>
      </c>
      <c r="B181" s="4">
        <f>IF('True_Odds_Calculator_2-way'!B182="","",'True_Odds_Calculator_2-way'!B182)</f>
        <v>1.85</v>
      </c>
      <c r="C181" s="4">
        <f t="shared" si="22"/>
        <v>0.4854368932038835</v>
      </c>
      <c r="D181">
        <f t="shared" si="23"/>
        <v>0.54054054054054046</v>
      </c>
      <c r="E181">
        <f t="shared" si="24"/>
        <v>2.5977433744424072E-2</v>
      </c>
      <c r="F181">
        <f t="shared" si="25"/>
        <v>-0.23642088690632379</v>
      </c>
      <c r="G181">
        <v>0</v>
      </c>
      <c r="H181">
        <f t="shared" si="26"/>
        <v>0.26239832065074781</v>
      </c>
      <c r="I181">
        <f t="shared" si="27"/>
        <v>-1.0535074339697479</v>
      </c>
      <c r="J181">
        <f t="shared" si="28"/>
        <v>1.0535074339697479</v>
      </c>
      <c r="K181">
        <f t="shared" si="29"/>
        <v>0.47242951431782315</v>
      </c>
      <c r="L181">
        <f t="shared" si="30"/>
        <v>0.52757048568217679</v>
      </c>
      <c r="M181">
        <f t="shared" si="31"/>
        <v>2.1167178800079327</v>
      </c>
      <c r="N181">
        <f t="shared" si="32"/>
        <v>1.8954813188742858</v>
      </c>
    </row>
    <row r="182" spans="1:14" x14ac:dyDescent="0.25">
      <c r="A182" s="4">
        <f>IF('True_Odds_Calculator_2-way'!A183="","",'True_Odds_Calculator_2-way'!A183)</f>
        <v>1.99</v>
      </c>
      <c r="B182" s="4">
        <f>IF('True_Odds_Calculator_2-way'!B183="","",'True_Odds_Calculator_2-way'!B183)</f>
        <v>1.92</v>
      </c>
      <c r="C182" s="4">
        <f t="shared" si="22"/>
        <v>0.50251256281407031</v>
      </c>
      <c r="D182">
        <f t="shared" si="23"/>
        <v>0.52083333333333337</v>
      </c>
      <c r="E182">
        <f t="shared" si="24"/>
        <v>2.3345896147403788E-2</v>
      </c>
      <c r="F182">
        <f t="shared" si="25"/>
        <v>-0.2383793969849245</v>
      </c>
      <c r="G182">
        <v>0</v>
      </c>
      <c r="H182">
        <f t="shared" si="26"/>
        <v>0.26172529313232828</v>
      </c>
      <c r="I182">
        <f t="shared" si="27"/>
        <v>-1.0478243557698861</v>
      </c>
      <c r="J182">
        <f t="shared" si="28"/>
        <v>1.0478243557698861</v>
      </c>
      <c r="K182">
        <f t="shared" si="29"/>
        <v>0.49083461764588526</v>
      </c>
      <c r="L182">
        <f t="shared" si="30"/>
        <v>0.50916538235411457</v>
      </c>
      <c r="M182">
        <f t="shared" si="31"/>
        <v>2.0373461122121879</v>
      </c>
      <c r="N182">
        <f t="shared" si="32"/>
        <v>1.9639984073082948</v>
      </c>
    </row>
    <row r="183" spans="1:14" x14ac:dyDescent="0.25">
      <c r="A183" s="4">
        <f>IF('True_Odds_Calculator_2-way'!A184="","",'True_Odds_Calculator_2-way'!A184)</f>
        <v>2.4700000000000002</v>
      </c>
      <c r="B183" s="4">
        <f>IF('True_Odds_Calculator_2-way'!B184="","",'True_Odds_Calculator_2-way'!B184)</f>
        <v>1.6</v>
      </c>
      <c r="C183" s="4">
        <f t="shared" si="22"/>
        <v>0.40485829959514169</v>
      </c>
      <c r="D183">
        <f t="shared" si="23"/>
        <v>0.625</v>
      </c>
      <c r="E183">
        <f t="shared" si="24"/>
        <v>2.9858299595141746E-2</v>
      </c>
      <c r="F183">
        <f t="shared" si="25"/>
        <v>-0.22317813765182182</v>
      </c>
      <c r="G183">
        <v>0</v>
      </c>
      <c r="H183">
        <f t="shared" si="26"/>
        <v>0.25303643724696356</v>
      </c>
      <c r="I183">
        <f t="shared" si="27"/>
        <v>-1.0647942749999</v>
      </c>
      <c r="J183">
        <f t="shared" si="28"/>
        <v>1.0647942749999</v>
      </c>
      <c r="K183">
        <f t="shared" si="29"/>
        <v>0.38982592017231221</v>
      </c>
      <c r="L183">
        <f t="shared" si="30"/>
        <v>0.61017407982768768</v>
      </c>
      <c r="M183">
        <f t="shared" si="31"/>
        <v>2.5652475842498532</v>
      </c>
      <c r="N183">
        <f t="shared" si="32"/>
        <v>1.6388765649999402</v>
      </c>
    </row>
    <row r="184" spans="1:14" x14ac:dyDescent="0.25">
      <c r="A184" s="4">
        <f>IF('True_Odds_Calculator_2-way'!A185="","",'True_Odds_Calculator_2-way'!A185)</f>
        <v>1.66</v>
      </c>
      <c r="B184" s="4">
        <f>IF('True_Odds_Calculator_2-way'!B185="","",'True_Odds_Calculator_2-way'!B185)</f>
        <v>2.34</v>
      </c>
      <c r="C184" s="4">
        <f t="shared" si="22"/>
        <v>0.60240963855421692</v>
      </c>
      <c r="D184">
        <f t="shared" si="23"/>
        <v>0.42735042735042739</v>
      </c>
      <c r="E184">
        <f t="shared" si="24"/>
        <v>2.9760065904644417E-2</v>
      </c>
      <c r="F184">
        <f t="shared" si="25"/>
        <v>-0.22767995057151669</v>
      </c>
      <c r="G184">
        <v>0</v>
      </c>
      <c r="H184">
        <f t="shared" si="26"/>
        <v>0.2574400164761611</v>
      </c>
      <c r="I184">
        <f t="shared" si="27"/>
        <v>-1.0633485251477839</v>
      </c>
      <c r="J184">
        <f t="shared" si="28"/>
        <v>1.0633485251477839</v>
      </c>
      <c r="K184">
        <f t="shared" si="29"/>
        <v>0.58760965346955907</v>
      </c>
      <c r="L184">
        <f t="shared" si="30"/>
        <v>0.41239034653044082</v>
      </c>
      <c r="M184">
        <f t="shared" si="31"/>
        <v>1.7018100265975373</v>
      </c>
      <c r="N184">
        <f t="shared" si="32"/>
        <v>2.4248870236980302</v>
      </c>
    </row>
    <row r="185" spans="1:14" x14ac:dyDescent="0.25">
      <c r="A185" s="4">
        <f>IF('True_Odds_Calculator_2-way'!A186="","",'True_Odds_Calculator_2-way'!A186)</f>
        <v>2.36</v>
      </c>
      <c r="B185" s="4">
        <f>IF('True_Odds_Calculator_2-way'!B186="","",'True_Odds_Calculator_2-way'!B186)</f>
        <v>1.61</v>
      </c>
      <c r="C185" s="4">
        <f t="shared" si="22"/>
        <v>0.42372881355932207</v>
      </c>
      <c r="D185">
        <f t="shared" si="23"/>
        <v>0.6211180124223602</v>
      </c>
      <c r="E185">
        <f t="shared" si="24"/>
        <v>4.4846825981682326E-2</v>
      </c>
      <c r="F185">
        <f t="shared" si="25"/>
        <v>-0.21833877250236866</v>
      </c>
      <c r="G185">
        <v>0</v>
      </c>
      <c r="H185">
        <f t="shared" si="26"/>
        <v>0.26318559848405093</v>
      </c>
      <c r="I185">
        <f t="shared" si="27"/>
        <v>-1.0979071877276472</v>
      </c>
      <c r="J185">
        <f t="shared" si="28"/>
        <v>1.0979071877276472</v>
      </c>
      <c r="K185">
        <f t="shared" si="29"/>
        <v>0.40109840391847473</v>
      </c>
      <c r="L185">
        <f t="shared" si="30"/>
        <v>0.59890159608152527</v>
      </c>
      <c r="M185">
        <f t="shared" si="31"/>
        <v>2.4931537753095996</v>
      </c>
      <c r="N185">
        <f t="shared" si="32"/>
        <v>1.6697233845138648</v>
      </c>
    </row>
    <row r="186" spans="1:14" x14ac:dyDescent="0.25">
      <c r="A186" s="4">
        <f>IF('True_Odds_Calculator_2-way'!A187="","",'True_Odds_Calculator_2-way'!A187)</f>
        <v>2.35</v>
      </c>
      <c r="B186" s="4">
        <f>IF('True_Odds_Calculator_2-way'!B187="","",'True_Odds_Calculator_2-way'!B187)</f>
        <v>1.62</v>
      </c>
      <c r="C186" s="4">
        <f t="shared" si="22"/>
        <v>0.42553191489361702</v>
      </c>
      <c r="D186">
        <f t="shared" si="23"/>
        <v>0.61728395061728392</v>
      </c>
      <c r="E186">
        <f t="shared" si="24"/>
        <v>4.2815865510900997E-2</v>
      </c>
      <c r="F186">
        <f t="shared" si="25"/>
        <v>-0.21985815602836878</v>
      </c>
      <c r="G186">
        <v>0</v>
      </c>
      <c r="H186">
        <f t="shared" si="26"/>
        <v>0.26267402153926978</v>
      </c>
      <c r="I186">
        <f t="shared" si="27"/>
        <v>-1.0930430596399217</v>
      </c>
      <c r="J186">
        <f t="shared" si="28"/>
        <v>1.0930430596399217</v>
      </c>
      <c r="K186">
        <f t="shared" si="29"/>
        <v>0.40394115194330737</v>
      </c>
      <c r="L186">
        <f t="shared" si="30"/>
        <v>0.59605884805669263</v>
      </c>
      <c r="M186">
        <f t="shared" si="31"/>
        <v>2.4756081305138942</v>
      </c>
      <c r="N186">
        <f t="shared" si="32"/>
        <v>1.6776866969767514</v>
      </c>
    </row>
    <row r="187" spans="1:14" x14ac:dyDescent="0.25">
      <c r="A187" s="4">
        <f>IF('True_Odds_Calculator_2-way'!A188="","",'True_Odds_Calculator_2-way'!A188)</f>
        <v>2.41</v>
      </c>
      <c r="B187" s="4">
        <f>IF('True_Odds_Calculator_2-way'!B188="","",'True_Odds_Calculator_2-way'!B188)</f>
        <v>1.59</v>
      </c>
      <c r="C187" s="4">
        <f t="shared" si="22"/>
        <v>0.41493775933609955</v>
      </c>
      <c r="D187">
        <f t="shared" si="23"/>
        <v>0.62893081761006286</v>
      </c>
      <c r="E187">
        <f t="shared" si="24"/>
        <v>4.3868576946162419E-2</v>
      </c>
      <c r="F187">
        <f t="shared" si="25"/>
        <v>-0.21709856729037824</v>
      </c>
      <c r="G187">
        <v>0</v>
      </c>
      <c r="H187">
        <f t="shared" si="26"/>
        <v>0.2609671442365406</v>
      </c>
      <c r="I187">
        <f t="shared" si="27"/>
        <v>-1.096388414840588</v>
      </c>
      <c r="J187">
        <f t="shared" si="28"/>
        <v>1.096388414840588</v>
      </c>
      <c r="K187">
        <f t="shared" si="29"/>
        <v>0.39278722232425073</v>
      </c>
      <c r="L187">
        <f t="shared" si="30"/>
        <v>0.60721277767574933</v>
      </c>
      <c r="M187">
        <f t="shared" si="31"/>
        <v>2.5459076649252292</v>
      </c>
      <c r="N187">
        <f t="shared" si="32"/>
        <v>1.6468691647559472</v>
      </c>
    </row>
    <row r="188" spans="1:14" x14ac:dyDescent="0.25">
      <c r="A188" s="4">
        <f>IF('True_Odds_Calculator_2-way'!A189="","",'True_Odds_Calculator_2-way'!A189)</f>
        <v>2.2200000000000002</v>
      </c>
      <c r="B188" s="4">
        <f>IF('True_Odds_Calculator_2-way'!B189="","",'True_Odds_Calculator_2-way'!B189)</f>
        <v>1.71</v>
      </c>
      <c r="C188" s="4">
        <f t="shared" si="22"/>
        <v>0.4504504504504504</v>
      </c>
      <c r="D188">
        <f t="shared" si="23"/>
        <v>0.58479532163742687</v>
      </c>
      <c r="E188">
        <f t="shared" si="24"/>
        <v>3.5245772087877381E-2</v>
      </c>
      <c r="F188">
        <f t="shared" si="25"/>
        <v>-0.2281755439650176</v>
      </c>
      <c r="G188">
        <v>0</v>
      </c>
      <c r="H188">
        <f t="shared" si="26"/>
        <v>0.26342131605289498</v>
      </c>
      <c r="I188">
        <f t="shared" si="27"/>
        <v>-1.0744616281415775</v>
      </c>
      <c r="J188">
        <f t="shared" si="28"/>
        <v>1.0744616281415775</v>
      </c>
      <c r="K188">
        <f t="shared" si="29"/>
        <v>0.43274247509065539</v>
      </c>
      <c r="L188">
        <f t="shared" si="30"/>
        <v>0.56725752490934445</v>
      </c>
      <c r="M188">
        <f t="shared" si="31"/>
        <v>2.310843186332725</v>
      </c>
      <c r="N188">
        <f t="shared" si="32"/>
        <v>1.7628677559805201</v>
      </c>
    </row>
    <row r="189" spans="1:14" x14ac:dyDescent="0.25">
      <c r="A189" s="4">
        <f>IF('True_Odds_Calculator_2-way'!A190="","",'True_Odds_Calculator_2-way'!A190)</f>
        <v>2.04</v>
      </c>
      <c r="B189" s="4">
        <f>IF('True_Odds_Calculator_2-way'!B190="","",'True_Odds_Calculator_2-way'!B190)</f>
        <v>1.86</v>
      </c>
      <c r="C189" s="4">
        <f t="shared" si="22"/>
        <v>0.49019607843137253</v>
      </c>
      <c r="D189">
        <f t="shared" si="23"/>
        <v>0.5376344086021505</v>
      </c>
      <c r="E189">
        <f t="shared" si="24"/>
        <v>2.7830487033523088E-2</v>
      </c>
      <c r="F189">
        <f t="shared" si="25"/>
        <v>-0.23571579169302126</v>
      </c>
      <c r="G189">
        <v>0</v>
      </c>
      <c r="H189">
        <f t="shared" si="26"/>
        <v>0.26354627872654435</v>
      </c>
      <c r="I189">
        <f t="shared" si="27"/>
        <v>-1.0573873360945338</v>
      </c>
      <c r="J189">
        <f t="shared" si="28"/>
        <v>1.0573873360945338</v>
      </c>
      <c r="K189">
        <f t="shared" si="29"/>
        <v>0.47626240779417284</v>
      </c>
      <c r="L189">
        <f t="shared" si="30"/>
        <v>0.52373759220582705</v>
      </c>
      <c r="M189">
        <f t="shared" si="31"/>
        <v>2.0996828295383159</v>
      </c>
      <c r="N189">
        <f t="shared" si="32"/>
        <v>1.9093531090412992</v>
      </c>
    </row>
    <row r="190" spans="1:14" x14ac:dyDescent="0.25">
      <c r="A190" s="4">
        <f>IF('True_Odds_Calculator_2-way'!A191="","",'True_Odds_Calculator_2-way'!A191)</f>
        <v>1.88</v>
      </c>
      <c r="B190" s="4">
        <f>IF('True_Odds_Calculator_2-way'!B191="","",'True_Odds_Calculator_2-way'!B191)</f>
        <v>2</v>
      </c>
      <c r="C190" s="4">
        <f t="shared" si="22"/>
        <v>0.53191489361702127</v>
      </c>
      <c r="D190">
        <f t="shared" si="23"/>
        <v>0.5</v>
      </c>
      <c r="E190">
        <f t="shared" si="24"/>
        <v>3.1914893617021267E-2</v>
      </c>
      <c r="F190">
        <f t="shared" si="25"/>
        <v>-0.23404255319148937</v>
      </c>
      <c r="G190">
        <v>0</v>
      </c>
      <c r="H190">
        <f t="shared" si="26"/>
        <v>0.26595744680851063</v>
      </c>
      <c r="I190">
        <f t="shared" si="27"/>
        <v>-1.0660035817780522</v>
      </c>
      <c r="J190">
        <f t="shared" si="28"/>
        <v>1.0660035817780522</v>
      </c>
      <c r="K190">
        <f t="shared" si="29"/>
        <v>0.51597373362761745</v>
      </c>
      <c r="L190">
        <f t="shared" si="30"/>
        <v>0.48402626637238261</v>
      </c>
      <c r="M190">
        <f t="shared" si="31"/>
        <v>1.9380831519646857</v>
      </c>
      <c r="N190">
        <f t="shared" si="32"/>
        <v>2.0660035817780522</v>
      </c>
    </row>
    <row r="191" spans="1:14" x14ac:dyDescent="0.25">
      <c r="A191" s="4">
        <f>IF('True_Odds_Calculator_2-way'!A192="","",'True_Odds_Calculator_2-way'!A192)</f>
        <v>1.89</v>
      </c>
      <c r="B191" s="4">
        <f>IF('True_Odds_Calculator_2-way'!B192="","",'True_Odds_Calculator_2-way'!B192)</f>
        <v>1.99</v>
      </c>
      <c r="C191" s="4">
        <f t="shared" si="22"/>
        <v>0.52910052910052918</v>
      </c>
      <c r="D191">
        <f t="shared" si="23"/>
        <v>0.50251256281407031</v>
      </c>
      <c r="E191">
        <f t="shared" si="24"/>
        <v>3.16130919145996E-2</v>
      </c>
      <c r="F191">
        <f t="shared" si="25"/>
        <v>-0.23426657094998793</v>
      </c>
      <c r="G191">
        <v>0</v>
      </c>
      <c r="H191">
        <f t="shared" si="26"/>
        <v>0.26587966286458753</v>
      </c>
      <c r="I191">
        <f t="shared" si="27"/>
        <v>-1.0653379535009888</v>
      </c>
      <c r="J191">
        <f t="shared" si="28"/>
        <v>1.0653379535009888</v>
      </c>
      <c r="K191">
        <f t="shared" si="29"/>
        <v>0.51330729170279055</v>
      </c>
      <c r="L191">
        <f t="shared" si="30"/>
        <v>0.48669270829720923</v>
      </c>
      <c r="M191">
        <f t="shared" si="31"/>
        <v>1.9481507786158798</v>
      </c>
      <c r="N191">
        <f t="shared" si="32"/>
        <v>2.0546845739659791</v>
      </c>
    </row>
    <row r="192" spans="1:14" x14ac:dyDescent="0.25">
      <c r="A192" s="4">
        <f>IF('True_Odds_Calculator_2-way'!A193="","",'True_Odds_Calculator_2-way'!A193)</f>
        <v>1.99</v>
      </c>
      <c r="B192" s="4">
        <f>IF('True_Odds_Calculator_2-way'!B193="","",'True_Odds_Calculator_2-way'!B193)</f>
        <v>1.85</v>
      </c>
      <c r="C192" s="4">
        <f t="shared" si="22"/>
        <v>0.50251256281407031</v>
      </c>
      <c r="D192">
        <f t="shared" si="23"/>
        <v>0.54054054054054046</v>
      </c>
      <c r="E192">
        <f t="shared" si="24"/>
        <v>4.3053103354610656E-2</v>
      </c>
      <c r="F192">
        <f t="shared" si="25"/>
        <v>-0.22857530897731926</v>
      </c>
      <c r="G192">
        <v>0</v>
      </c>
      <c r="H192">
        <f t="shared" si="26"/>
        <v>0.27162841233192986</v>
      </c>
      <c r="I192">
        <f t="shared" si="27"/>
        <v>-1.0901165669462136</v>
      </c>
      <c r="J192">
        <f t="shared" si="28"/>
        <v>1.0901165669462136</v>
      </c>
      <c r="K192">
        <f t="shared" si="29"/>
        <v>0.48095065060885256</v>
      </c>
      <c r="L192">
        <f t="shared" si="30"/>
        <v>0.51904934939114777</v>
      </c>
      <c r="M192">
        <f t="shared" si="31"/>
        <v>2.0792154012767514</v>
      </c>
      <c r="N192">
        <f t="shared" si="32"/>
        <v>1.9265990819042815</v>
      </c>
    </row>
    <row r="193" spans="1:14" x14ac:dyDescent="0.25">
      <c r="A193" s="4">
        <f>IF('True_Odds_Calculator_2-way'!A194="","",'True_Odds_Calculator_2-way'!A194)</f>
        <v>2.2000000000000002</v>
      </c>
      <c r="B193" s="4">
        <f>IF('True_Odds_Calculator_2-way'!B194="","",'True_Odds_Calculator_2-way'!B194)</f>
        <v>1.7</v>
      </c>
      <c r="C193" s="4">
        <f t="shared" si="22"/>
        <v>0.45454545454545453</v>
      </c>
      <c r="D193">
        <f t="shared" si="23"/>
        <v>0.58823529411764708</v>
      </c>
      <c r="E193">
        <f t="shared" si="24"/>
        <v>4.2780748663101553E-2</v>
      </c>
      <c r="F193">
        <f t="shared" si="25"/>
        <v>-0.22459893048128343</v>
      </c>
      <c r="G193">
        <v>0</v>
      </c>
      <c r="H193">
        <f t="shared" si="26"/>
        <v>0.26737967914438504</v>
      </c>
      <c r="I193">
        <f t="shared" si="27"/>
        <v>-1.091089451179962</v>
      </c>
      <c r="J193">
        <f t="shared" si="28"/>
        <v>1.091089451179962</v>
      </c>
      <c r="K193">
        <f t="shared" si="29"/>
        <v>0.43303027798233595</v>
      </c>
      <c r="L193">
        <f t="shared" si="30"/>
        <v>0.56696972201766405</v>
      </c>
      <c r="M193">
        <f t="shared" si="31"/>
        <v>2.3093073414159546</v>
      </c>
      <c r="N193">
        <f t="shared" si="32"/>
        <v>1.7637626158259732</v>
      </c>
    </row>
    <row r="194" spans="1:14" x14ac:dyDescent="0.25">
      <c r="A194" s="4">
        <f>IF('True_Odds_Calculator_2-way'!A195="","",'True_Odds_Calculator_2-way'!A195)</f>
        <v>1.93</v>
      </c>
      <c r="B194" s="4">
        <f>IF('True_Odds_Calculator_2-way'!B195="","",'True_Odds_Calculator_2-way'!B195)</f>
        <v>1.93</v>
      </c>
      <c r="C194" s="4">
        <f t="shared" si="22"/>
        <v>0.5181347150259068</v>
      </c>
      <c r="D194">
        <f t="shared" si="23"/>
        <v>0.5181347150259068</v>
      </c>
      <c r="E194">
        <f t="shared" si="24"/>
        <v>3.62694300518136E-2</v>
      </c>
      <c r="F194">
        <f t="shared" si="25"/>
        <v>-0.23219415286316403</v>
      </c>
      <c r="G194">
        <v>0</v>
      </c>
      <c r="H194">
        <f t="shared" si="26"/>
        <v>0.26846358291497763</v>
      </c>
      <c r="I194">
        <f t="shared" si="27"/>
        <v>-1.0752688172043015</v>
      </c>
      <c r="J194">
        <f t="shared" si="28"/>
        <v>1.0752688172043015</v>
      </c>
      <c r="K194">
        <f t="shared" si="29"/>
        <v>0.5</v>
      </c>
      <c r="L194">
        <f t="shared" si="30"/>
        <v>0.5</v>
      </c>
      <c r="M194">
        <f t="shared" si="31"/>
        <v>2</v>
      </c>
      <c r="N194">
        <f t="shared" si="32"/>
        <v>2</v>
      </c>
    </row>
    <row r="195" spans="1:14" x14ac:dyDescent="0.25">
      <c r="A195" s="4">
        <f>IF('True_Odds_Calculator_2-way'!A196="","",'True_Odds_Calculator_2-way'!A196)</f>
        <v>2.36</v>
      </c>
      <c r="B195" s="4">
        <f>IF('True_Odds_Calculator_2-way'!B196="","",'True_Odds_Calculator_2-way'!B196)</f>
        <v>1.63</v>
      </c>
      <c r="C195" s="4">
        <f t="shared" ref="C195:C258" si="33">1/A195</f>
        <v>0.42372881355932207</v>
      </c>
      <c r="D195">
        <f t="shared" ref="D195:D258" si="34">1/B195</f>
        <v>0.61349693251533743</v>
      </c>
      <c r="E195">
        <f t="shared" ref="E195:E258" si="35">C195+D195-1</f>
        <v>3.7225746074659449E-2</v>
      </c>
      <c r="F195">
        <f t="shared" ref="F195:F258" si="36">C195+D195-(C195*D195)-1</f>
        <v>-0.2227305812623479</v>
      </c>
      <c r="G195">
        <v>0</v>
      </c>
      <c r="H195">
        <f t="shared" ref="H195:H258" si="37">C195*D195</f>
        <v>0.25995632733700741</v>
      </c>
      <c r="I195">
        <f t="shared" ref="I195:I258" si="38">((-4*F195*H195)^0.5)/(2*F195)</f>
        <v>-1.0803395392536073</v>
      </c>
      <c r="J195">
        <f t="shared" ref="J195:J258" si="39">(-((-4*F195*H195)^0.5))/(2*F195)</f>
        <v>1.0803395392536073</v>
      </c>
      <c r="K195">
        <f t="shared" ref="K195:K258" si="40">IF(A195="","",(C195/($J195+C195-($J195*C195))))</f>
        <v>0.40497933867464492</v>
      </c>
      <c r="L195">
        <f t="shared" ref="L195:L258" si="41">IF(B195="","",(D195/($J195+D195-($J195*D195))))</f>
        <v>0.59502066132535514</v>
      </c>
      <c r="M195">
        <f t="shared" ref="M195:M258" si="42">IF(A195="","",1/K195)</f>
        <v>2.4692617733849058</v>
      </c>
      <c r="N195">
        <f t="shared" ref="N195:N258" si="43">IF(B195="","",1/L195)</f>
        <v>1.6806139097297725</v>
      </c>
    </row>
    <row r="196" spans="1:14" x14ac:dyDescent="0.25">
      <c r="A196" s="4">
        <f>IF('True_Odds_Calculator_2-way'!A197="","",'True_Odds_Calculator_2-way'!A197)</f>
        <v>2</v>
      </c>
      <c r="B196" s="4">
        <f>IF('True_Odds_Calculator_2-way'!B197="","",'True_Odds_Calculator_2-way'!B197)</f>
        <v>1.87</v>
      </c>
      <c r="C196" s="4">
        <f t="shared" si="33"/>
        <v>0.5</v>
      </c>
      <c r="D196">
        <f t="shared" si="34"/>
        <v>0.53475935828876997</v>
      </c>
      <c r="E196">
        <f t="shared" si="35"/>
        <v>3.475935828876997E-2</v>
      </c>
      <c r="F196">
        <f t="shared" si="36"/>
        <v>-0.23262032085561501</v>
      </c>
      <c r="G196">
        <v>0</v>
      </c>
      <c r="H196">
        <f t="shared" si="37"/>
        <v>0.26737967914438499</v>
      </c>
      <c r="I196">
        <f t="shared" si="38"/>
        <v>-1.0721125348377947</v>
      </c>
      <c r="J196">
        <f t="shared" si="39"/>
        <v>1.0721125348377947</v>
      </c>
      <c r="K196">
        <f t="shared" si="40"/>
        <v>0.48259927160678084</v>
      </c>
      <c r="L196">
        <f t="shared" si="41"/>
        <v>0.51740072839321916</v>
      </c>
      <c r="M196">
        <f t="shared" si="42"/>
        <v>2.0721125348377947</v>
      </c>
      <c r="N196">
        <f t="shared" si="43"/>
        <v>1.9327379053088816</v>
      </c>
    </row>
    <row r="197" spans="1:14" x14ac:dyDescent="0.25">
      <c r="A197" s="4">
        <f>IF('True_Odds_Calculator_2-way'!A198="","",'True_Odds_Calculator_2-way'!A198)</f>
        <v>2.2999999999999998</v>
      </c>
      <c r="B197" s="4">
        <f>IF('True_Odds_Calculator_2-way'!B198="","",'True_Odds_Calculator_2-way'!B198)</f>
        <v>1.66</v>
      </c>
      <c r="C197" s="4">
        <f t="shared" si="33"/>
        <v>0.43478260869565222</v>
      </c>
      <c r="D197">
        <f t="shared" si="34"/>
        <v>0.60240963855421692</v>
      </c>
      <c r="E197">
        <f t="shared" si="35"/>
        <v>3.7192247249869137E-2</v>
      </c>
      <c r="F197">
        <f t="shared" si="36"/>
        <v>-0.22472498690413822</v>
      </c>
      <c r="G197">
        <v>0</v>
      </c>
      <c r="H197">
        <f t="shared" si="37"/>
        <v>0.26191723415400736</v>
      </c>
      <c r="I197">
        <f t="shared" si="38"/>
        <v>-1.0795837927188263</v>
      </c>
      <c r="J197">
        <f t="shared" si="39"/>
        <v>1.0795837927188263</v>
      </c>
      <c r="K197">
        <f t="shared" si="40"/>
        <v>0.41606702211367647</v>
      </c>
      <c r="L197">
        <f t="shared" si="41"/>
        <v>0.58393297788632348</v>
      </c>
      <c r="M197">
        <f t="shared" si="42"/>
        <v>2.4034589305344736</v>
      </c>
      <c r="N197">
        <f t="shared" si="43"/>
        <v>1.7125253031944256</v>
      </c>
    </row>
    <row r="198" spans="1:14" x14ac:dyDescent="0.25">
      <c r="A198" s="4">
        <f>IF('True_Odds_Calculator_2-way'!A199="","",'True_Odds_Calculator_2-way'!A199)</f>
        <v>2.19</v>
      </c>
      <c r="B198" s="4">
        <f>IF('True_Odds_Calculator_2-way'!B199="","",'True_Odds_Calculator_2-way'!B199)</f>
        <v>1.72</v>
      </c>
      <c r="C198" s="4">
        <f t="shared" si="33"/>
        <v>0.45662100456621008</v>
      </c>
      <c r="D198">
        <f t="shared" si="34"/>
        <v>0.58139534883720934</v>
      </c>
      <c r="E198">
        <f t="shared" si="35"/>
        <v>3.8016353403419467E-2</v>
      </c>
      <c r="F198">
        <f t="shared" si="36"/>
        <v>-0.22746097483274919</v>
      </c>
      <c r="G198">
        <v>0</v>
      </c>
      <c r="H198">
        <f t="shared" si="37"/>
        <v>0.26547732823616865</v>
      </c>
      <c r="I198">
        <f t="shared" si="38"/>
        <v>-1.0803395392536077</v>
      </c>
      <c r="J198">
        <f t="shared" si="39"/>
        <v>1.0803395392536077</v>
      </c>
      <c r="K198">
        <f t="shared" si="40"/>
        <v>0.43752110049466114</v>
      </c>
      <c r="L198">
        <f t="shared" si="41"/>
        <v>0.5624788995053388</v>
      </c>
      <c r="M198">
        <f t="shared" si="42"/>
        <v>2.2856040517117928</v>
      </c>
      <c r="N198">
        <f t="shared" si="43"/>
        <v>1.7778444682625973</v>
      </c>
    </row>
    <row r="199" spans="1:14" x14ac:dyDescent="0.25">
      <c r="A199" s="4">
        <f>IF('True_Odds_Calculator_2-way'!A200="","",'True_Odds_Calculator_2-way'!A200)</f>
        <v>1.97</v>
      </c>
      <c r="B199" s="4">
        <f>IF('True_Odds_Calculator_2-way'!B200="","",'True_Odds_Calculator_2-way'!B200)</f>
        <v>1.86</v>
      </c>
      <c r="C199" s="4">
        <f t="shared" si="33"/>
        <v>0.50761421319796951</v>
      </c>
      <c r="D199">
        <f t="shared" si="34"/>
        <v>0.5376344086021505</v>
      </c>
      <c r="E199">
        <f t="shared" si="35"/>
        <v>4.5248621800120015E-2</v>
      </c>
      <c r="F199">
        <f t="shared" si="36"/>
        <v>-0.22766224551061631</v>
      </c>
      <c r="G199">
        <v>0</v>
      </c>
      <c r="H199">
        <f t="shared" si="37"/>
        <v>0.27291086731073627</v>
      </c>
      <c r="I199">
        <f t="shared" si="38"/>
        <v>-1.0948759274783444</v>
      </c>
      <c r="J199">
        <f t="shared" si="39"/>
        <v>1.0948759274783444</v>
      </c>
      <c r="K199">
        <f t="shared" si="40"/>
        <v>0.48495907911304703</v>
      </c>
      <c r="L199">
        <f t="shared" si="41"/>
        <v>0.51504092088695308</v>
      </c>
      <c r="M199">
        <f t="shared" si="42"/>
        <v>2.062029649653994</v>
      </c>
      <c r="N199">
        <f t="shared" si="43"/>
        <v>1.9415932976313763</v>
      </c>
    </row>
    <row r="200" spans="1:14" x14ac:dyDescent="0.25">
      <c r="A200" s="4">
        <f>IF('True_Odds_Calculator_2-way'!A201="","",'True_Odds_Calculator_2-way'!A201)</f>
        <v>1.99</v>
      </c>
      <c r="B200" s="4">
        <f>IF('True_Odds_Calculator_2-way'!B201="","",'True_Odds_Calculator_2-way'!B201)</f>
        <v>1.85</v>
      </c>
      <c r="C200" s="4">
        <f t="shared" si="33"/>
        <v>0.50251256281407031</v>
      </c>
      <c r="D200">
        <f t="shared" si="34"/>
        <v>0.54054054054054046</v>
      </c>
      <c r="E200">
        <f t="shared" si="35"/>
        <v>4.3053103354610656E-2</v>
      </c>
      <c r="F200">
        <f t="shared" si="36"/>
        <v>-0.22857530897731926</v>
      </c>
      <c r="G200">
        <v>0</v>
      </c>
      <c r="H200">
        <f t="shared" si="37"/>
        <v>0.27162841233192986</v>
      </c>
      <c r="I200">
        <f t="shared" si="38"/>
        <v>-1.0901165669462136</v>
      </c>
      <c r="J200">
        <f t="shared" si="39"/>
        <v>1.0901165669462136</v>
      </c>
      <c r="K200">
        <f t="shared" si="40"/>
        <v>0.48095065060885256</v>
      </c>
      <c r="L200">
        <f t="shared" si="41"/>
        <v>0.51904934939114777</v>
      </c>
      <c r="M200">
        <f t="shared" si="42"/>
        <v>2.0792154012767514</v>
      </c>
      <c r="N200">
        <f t="shared" si="43"/>
        <v>1.9265990819042815</v>
      </c>
    </row>
    <row r="201" spans="1:14" x14ac:dyDescent="0.25">
      <c r="A201" s="4">
        <f>IF('True_Odds_Calculator_2-way'!A202="","",'True_Odds_Calculator_2-way'!A202)</f>
        <v>2.23</v>
      </c>
      <c r="B201" s="4">
        <f>IF('True_Odds_Calculator_2-way'!B202="","",'True_Odds_Calculator_2-way'!B202)</f>
        <v>1.67</v>
      </c>
      <c r="C201" s="4">
        <f t="shared" si="33"/>
        <v>0.44843049327354262</v>
      </c>
      <c r="D201">
        <f t="shared" si="34"/>
        <v>0.5988023952095809</v>
      </c>
      <c r="E201">
        <f t="shared" si="35"/>
        <v>4.7232888483123459E-2</v>
      </c>
      <c r="F201">
        <f t="shared" si="36"/>
        <v>-0.22128836497408777</v>
      </c>
      <c r="G201">
        <v>0</v>
      </c>
      <c r="H201">
        <f t="shared" si="37"/>
        <v>0.26852125345721117</v>
      </c>
      <c r="I201">
        <f t="shared" si="38"/>
        <v>-1.1015647826027291</v>
      </c>
      <c r="J201">
        <f t="shared" si="39"/>
        <v>1.1015647826027291</v>
      </c>
      <c r="K201">
        <f t="shared" si="40"/>
        <v>0.42464203096948078</v>
      </c>
      <c r="L201">
        <f t="shared" si="41"/>
        <v>0.57535796903051928</v>
      </c>
      <c r="M201">
        <f t="shared" si="42"/>
        <v>2.3549246826013568</v>
      </c>
      <c r="N201">
        <f t="shared" si="43"/>
        <v>1.7380484043438287</v>
      </c>
    </row>
    <row r="202" spans="1:14" x14ac:dyDescent="0.25">
      <c r="A202" s="4">
        <f>IF('True_Odds_Calculator_2-way'!A203="","",'True_Odds_Calculator_2-way'!A203)</f>
        <v>1.68</v>
      </c>
      <c r="B202" s="4">
        <f>IF('True_Odds_Calculator_2-way'!B203="","",'True_Odds_Calculator_2-way'!B203)</f>
        <v>2.2200000000000002</v>
      </c>
      <c r="C202" s="4">
        <f t="shared" si="33"/>
        <v>0.59523809523809523</v>
      </c>
      <c r="D202">
        <f t="shared" si="34"/>
        <v>0.4504504504504504</v>
      </c>
      <c r="E202">
        <f t="shared" si="35"/>
        <v>4.5688545688545634E-2</v>
      </c>
      <c r="F202">
        <f t="shared" si="36"/>
        <v>-0.22243672243672252</v>
      </c>
      <c r="G202">
        <v>0</v>
      </c>
      <c r="H202">
        <f t="shared" si="37"/>
        <v>0.2681252681252681</v>
      </c>
      <c r="I202">
        <f t="shared" si="38"/>
        <v>-1.0979071877276467</v>
      </c>
      <c r="J202">
        <f t="shared" si="39"/>
        <v>1.0979071877276467</v>
      </c>
      <c r="K202">
        <f t="shared" si="40"/>
        <v>0.57254851307619281</v>
      </c>
      <c r="L202">
        <f t="shared" si="41"/>
        <v>0.42745148692380741</v>
      </c>
      <c r="M202">
        <f t="shared" si="42"/>
        <v>1.7465768876547993</v>
      </c>
      <c r="N202">
        <f t="shared" si="43"/>
        <v>2.3394467690277296</v>
      </c>
    </row>
    <row r="203" spans="1:14" x14ac:dyDescent="0.25">
      <c r="A203" s="4">
        <f>IF('True_Odds_Calculator_2-way'!A204="","",'True_Odds_Calculator_2-way'!A204)</f>
        <v>2.2200000000000002</v>
      </c>
      <c r="B203" s="4">
        <f>IF('True_Odds_Calculator_2-way'!B204="","",'True_Odds_Calculator_2-way'!B204)</f>
        <v>1.68</v>
      </c>
      <c r="C203" s="4">
        <f t="shared" si="33"/>
        <v>0.4504504504504504</v>
      </c>
      <c r="D203">
        <f t="shared" si="34"/>
        <v>0.59523809523809523</v>
      </c>
      <c r="E203">
        <f t="shared" si="35"/>
        <v>4.5688545688545634E-2</v>
      </c>
      <c r="F203">
        <f t="shared" si="36"/>
        <v>-0.22243672243672252</v>
      </c>
      <c r="G203">
        <v>0</v>
      </c>
      <c r="H203">
        <f t="shared" si="37"/>
        <v>0.2681252681252681</v>
      </c>
      <c r="I203">
        <f t="shared" si="38"/>
        <v>-1.0979071877276467</v>
      </c>
      <c r="J203">
        <f t="shared" si="39"/>
        <v>1.0979071877276467</v>
      </c>
      <c r="K203">
        <f t="shared" si="40"/>
        <v>0.42745148692380741</v>
      </c>
      <c r="L203">
        <f t="shared" si="41"/>
        <v>0.57254851307619281</v>
      </c>
      <c r="M203">
        <f t="shared" si="42"/>
        <v>2.3394467690277296</v>
      </c>
      <c r="N203">
        <f t="shared" si="43"/>
        <v>1.7465768876547993</v>
      </c>
    </row>
    <row r="204" spans="1:14" x14ac:dyDescent="0.25">
      <c r="A204" s="4">
        <f>IF('True_Odds_Calculator_2-way'!A205="","",'True_Odds_Calculator_2-way'!A205)</f>
        <v>2.25</v>
      </c>
      <c r="B204" s="4">
        <f>IF('True_Odds_Calculator_2-way'!B205="","",'True_Odds_Calculator_2-way'!B205)</f>
        <v>1.66</v>
      </c>
      <c r="C204" s="4">
        <f t="shared" si="33"/>
        <v>0.44444444444444442</v>
      </c>
      <c r="D204">
        <f t="shared" si="34"/>
        <v>0.60240963855421692</v>
      </c>
      <c r="E204">
        <f t="shared" si="35"/>
        <v>4.685408299866145E-2</v>
      </c>
      <c r="F204">
        <f t="shared" si="36"/>
        <v>-0.22088353413654604</v>
      </c>
      <c r="G204">
        <v>0</v>
      </c>
      <c r="H204">
        <f t="shared" si="37"/>
        <v>0.2677376171352075</v>
      </c>
      <c r="I204">
        <f t="shared" si="38"/>
        <v>-1.1009637651263608</v>
      </c>
      <c r="J204">
        <f t="shared" si="39"/>
        <v>1.1009637651263608</v>
      </c>
      <c r="K204">
        <f t="shared" si="40"/>
        <v>0.42083916310041947</v>
      </c>
      <c r="L204">
        <f t="shared" si="41"/>
        <v>0.57916083689958042</v>
      </c>
      <c r="M204">
        <f t="shared" si="42"/>
        <v>2.3762047064079508</v>
      </c>
      <c r="N204">
        <f t="shared" si="43"/>
        <v>1.7266360849833982</v>
      </c>
    </row>
    <row r="205" spans="1:14" x14ac:dyDescent="0.25">
      <c r="A205" s="4">
        <f>IF('True_Odds_Calculator_2-way'!A206="","",'True_Odds_Calculator_2-way'!A206)</f>
        <v>1.97</v>
      </c>
      <c r="B205" s="4">
        <f>IF('True_Odds_Calculator_2-way'!B206="","",'True_Odds_Calculator_2-way'!B206)</f>
        <v>1.87</v>
      </c>
      <c r="C205" s="4">
        <f t="shared" si="33"/>
        <v>0.50761421319796951</v>
      </c>
      <c r="D205">
        <f t="shared" si="34"/>
        <v>0.53475935828876997</v>
      </c>
      <c r="E205">
        <f t="shared" si="35"/>
        <v>4.2373571486739481E-2</v>
      </c>
      <c r="F205">
        <f t="shared" si="36"/>
        <v>-0.22907787942126556</v>
      </c>
      <c r="G205">
        <v>0</v>
      </c>
      <c r="H205">
        <f t="shared" si="37"/>
        <v>0.27145145090800504</v>
      </c>
      <c r="I205">
        <f t="shared" si="38"/>
        <v>-1.0885653508392383</v>
      </c>
      <c r="J205">
        <f t="shared" si="39"/>
        <v>1.0885653508392383</v>
      </c>
      <c r="K205">
        <f t="shared" si="40"/>
        <v>0.48640299573233392</v>
      </c>
      <c r="L205">
        <f t="shared" si="41"/>
        <v>0.51359700426766597</v>
      </c>
      <c r="M205">
        <f t="shared" si="42"/>
        <v>2.0559083903140616</v>
      </c>
      <c r="N205">
        <f t="shared" si="43"/>
        <v>1.9470518552301377</v>
      </c>
    </row>
    <row r="206" spans="1:14" x14ac:dyDescent="0.25">
      <c r="A206" s="4">
        <f>IF('True_Odds_Calculator_2-way'!A207="","",'True_Odds_Calculator_2-way'!A207)</f>
        <v>1.85</v>
      </c>
      <c r="B206" s="4">
        <f>IF('True_Odds_Calculator_2-way'!B207="","",'True_Odds_Calculator_2-way'!B207)</f>
        <v>1.99</v>
      </c>
      <c r="C206" s="4">
        <f t="shared" si="33"/>
        <v>0.54054054054054046</v>
      </c>
      <c r="D206">
        <f t="shared" si="34"/>
        <v>0.50251256281407031</v>
      </c>
      <c r="E206">
        <f t="shared" si="35"/>
        <v>4.3053103354610656E-2</v>
      </c>
      <c r="F206">
        <f t="shared" si="36"/>
        <v>-0.22857530897731926</v>
      </c>
      <c r="G206">
        <v>0</v>
      </c>
      <c r="H206">
        <f t="shared" si="37"/>
        <v>0.27162841233192986</v>
      </c>
      <c r="I206">
        <f t="shared" si="38"/>
        <v>-1.0901165669462136</v>
      </c>
      <c r="J206">
        <f t="shared" si="39"/>
        <v>1.0901165669462136</v>
      </c>
      <c r="K206">
        <f t="shared" si="40"/>
        <v>0.51904934939114777</v>
      </c>
      <c r="L206">
        <f t="shared" si="41"/>
        <v>0.48095065060885256</v>
      </c>
      <c r="M206">
        <f t="shared" si="42"/>
        <v>1.9265990819042815</v>
      </c>
      <c r="N206">
        <f t="shared" si="43"/>
        <v>2.0792154012767514</v>
      </c>
    </row>
    <row r="207" spans="1:14" x14ac:dyDescent="0.25">
      <c r="A207" s="4">
        <f>IF('True_Odds_Calculator_2-way'!A208="","",'True_Odds_Calculator_2-way'!A208)</f>
        <v>2.2599999999999998</v>
      </c>
      <c r="B207" s="4">
        <f>IF('True_Odds_Calculator_2-way'!B208="","",'True_Odds_Calculator_2-way'!B208)</f>
        <v>1.65</v>
      </c>
      <c r="C207" s="4">
        <f t="shared" si="33"/>
        <v>0.44247787610619471</v>
      </c>
      <c r="D207">
        <f t="shared" si="34"/>
        <v>0.60606060606060608</v>
      </c>
      <c r="E207">
        <f t="shared" si="35"/>
        <v>4.85384821668009E-2</v>
      </c>
      <c r="F207">
        <f t="shared" si="36"/>
        <v>-0.21962992759452926</v>
      </c>
      <c r="G207">
        <v>0</v>
      </c>
      <c r="H207">
        <f t="shared" si="37"/>
        <v>0.26816840976133016</v>
      </c>
      <c r="I207">
        <f t="shared" si="38"/>
        <v>-1.1049892402196602</v>
      </c>
      <c r="J207">
        <f t="shared" si="39"/>
        <v>1.1049892402196602</v>
      </c>
      <c r="K207">
        <f t="shared" si="40"/>
        <v>0.41801014383590385</v>
      </c>
      <c r="L207">
        <f t="shared" si="41"/>
        <v>0.58198985616409593</v>
      </c>
      <c r="M207">
        <f t="shared" si="42"/>
        <v>2.3922864426767716</v>
      </c>
      <c r="N207">
        <f t="shared" si="43"/>
        <v>1.7182430061427794</v>
      </c>
    </row>
    <row r="208" spans="1:14" x14ac:dyDescent="0.25">
      <c r="A208" s="4">
        <f>IF('True_Odds_Calculator_2-way'!A209="","",'True_Odds_Calculator_2-way'!A209)</f>
        <v>2.2999999999999998</v>
      </c>
      <c r="B208" s="4">
        <f>IF('True_Odds_Calculator_2-way'!B209="","",'True_Odds_Calculator_2-way'!B209)</f>
        <v>1.63</v>
      </c>
      <c r="C208" s="4">
        <f t="shared" si="33"/>
        <v>0.43478260869565222</v>
      </c>
      <c r="D208">
        <f t="shared" si="34"/>
        <v>0.61349693251533743</v>
      </c>
      <c r="E208">
        <f t="shared" si="35"/>
        <v>4.8279541210989763E-2</v>
      </c>
      <c r="F208">
        <f t="shared" si="36"/>
        <v>-0.21845825553480913</v>
      </c>
      <c r="G208">
        <v>0</v>
      </c>
      <c r="H208">
        <f t="shared" si="37"/>
        <v>0.26673779674579889</v>
      </c>
      <c r="I208">
        <f t="shared" si="38"/>
        <v>-1.1049892402196602</v>
      </c>
      <c r="J208">
        <f t="shared" si="39"/>
        <v>1.1049892402196602</v>
      </c>
      <c r="K208">
        <f t="shared" si="40"/>
        <v>0.41042714588044982</v>
      </c>
      <c r="L208">
        <f t="shared" si="41"/>
        <v>0.58957285411955018</v>
      </c>
      <c r="M208">
        <f t="shared" si="42"/>
        <v>2.4364860122855578</v>
      </c>
      <c r="N208">
        <f t="shared" si="43"/>
        <v>1.6961432213383858</v>
      </c>
    </row>
    <row r="209" spans="1:14" x14ac:dyDescent="0.25">
      <c r="A209" s="4">
        <f>IF('True_Odds_Calculator_2-way'!A210="","",'True_Odds_Calculator_2-way'!A210)</f>
        <v>2.2400000000000002</v>
      </c>
      <c r="B209" s="4">
        <f>IF('True_Odds_Calculator_2-way'!B210="","",'True_Odds_Calculator_2-way'!B210)</f>
        <v>1.67</v>
      </c>
      <c r="C209" s="4">
        <f t="shared" si="33"/>
        <v>0.4464285714285714</v>
      </c>
      <c r="D209">
        <f t="shared" si="34"/>
        <v>0.5988023952095809</v>
      </c>
      <c r="E209">
        <f t="shared" si="35"/>
        <v>4.5230966638152292E-2</v>
      </c>
      <c r="F209">
        <f t="shared" si="36"/>
        <v>-0.22209153122326775</v>
      </c>
      <c r="G209">
        <v>0</v>
      </c>
      <c r="H209">
        <f t="shared" si="37"/>
        <v>0.26732249786142004</v>
      </c>
      <c r="I209">
        <f t="shared" si="38"/>
        <v>-1.0971139976028734</v>
      </c>
      <c r="J209">
        <f t="shared" si="39"/>
        <v>1.0971139976028734</v>
      </c>
      <c r="K209">
        <f t="shared" si="40"/>
        <v>0.42365317404994263</v>
      </c>
      <c r="L209">
        <f t="shared" si="41"/>
        <v>0.57634682595005737</v>
      </c>
      <c r="M209">
        <f t="shared" si="42"/>
        <v>2.3604213570275632</v>
      </c>
      <c r="N209">
        <f t="shared" si="43"/>
        <v>1.7350663783939253</v>
      </c>
    </row>
    <row r="210" spans="1:14" x14ac:dyDescent="0.25">
      <c r="A210" s="4">
        <f>IF('True_Odds_Calculator_2-way'!A211="","",'True_Odds_Calculator_2-way'!A211)</f>
        <v>2.15</v>
      </c>
      <c r="B210" s="4">
        <f>IF('True_Odds_Calculator_2-way'!B211="","",'True_Odds_Calculator_2-way'!B211)</f>
        <v>1.69</v>
      </c>
      <c r="C210" s="4">
        <f t="shared" si="33"/>
        <v>0.46511627906976744</v>
      </c>
      <c r="D210">
        <f t="shared" si="34"/>
        <v>0.59171597633136097</v>
      </c>
      <c r="E210">
        <f t="shared" si="35"/>
        <v>5.6832255401128462E-2</v>
      </c>
      <c r="F210">
        <f t="shared" si="36"/>
        <v>-0.2183844777762487</v>
      </c>
      <c r="G210">
        <v>0</v>
      </c>
      <c r="H210">
        <f t="shared" si="37"/>
        <v>0.27521673317737722</v>
      </c>
      <c r="I210">
        <f t="shared" si="38"/>
        <v>-1.1226038684659183</v>
      </c>
      <c r="J210">
        <f t="shared" si="39"/>
        <v>1.1226038684659183</v>
      </c>
      <c r="K210">
        <f t="shared" si="40"/>
        <v>0.4364916731037084</v>
      </c>
      <c r="L210">
        <f t="shared" si="41"/>
        <v>0.56350832689629138</v>
      </c>
      <c r="M210">
        <f t="shared" si="42"/>
        <v>2.2909944487358058</v>
      </c>
      <c r="N210">
        <f t="shared" si="43"/>
        <v>1.7745966692414838</v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192" activePane="bottomLeft" state="frozen"/>
      <selection pane="bottomLeft" activeCell="C195" sqref="C195:C21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65" t="s">
        <v>9</v>
      </c>
      <c r="B1" s="66"/>
      <c r="C1" s="18"/>
      <c r="D1" s="67" t="s">
        <v>25</v>
      </c>
      <c r="E1" s="66"/>
      <c r="F1" s="67" t="s">
        <v>23</v>
      </c>
      <c r="G1" s="66"/>
      <c r="H1" s="67" t="s">
        <v>11</v>
      </c>
      <c r="I1" s="66"/>
      <c r="J1" s="67" t="s">
        <v>10</v>
      </c>
      <c r="K1" s="66"/>
      <c r="L1" s="63" t="s">
        <v>46</v>
      </c>
      <c r="M1" s="6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1.72</v>
      </c>
      <c r="B3">
        <v>2.19</v>
      </c>
      <c r="C3" s="29">
        <f t="shared" ref="C3:C66" si="0">IF(OR($A3="",$B3=""),"",(1/A3)+(1/B3)-1)</f>
        <v>3.8016353403419467E-2</v>
      </c>
      <c r="D3" s="30">
        <f>IF(OR($A3="",$B3=""),"",A3*'MPTO_working_2-way'!$G2)</f>
        <v>1.7853881278538815</v>
      </c>
      <c r="E3" s="32">
        <f>IF(OR($A3="",$B3=""),"",B3*'MPTO_working_2-way'!$G2)</f>
        <v>2.2732558139534884</v>
      </c>
      <c r="F3" s="30">
        <f>IF(OR($A3="",$B3=""),"",'MPTO_working_2-way'!D2)</f>
        <v>1.7781344410876134</v>
      </c>
      <c r="G3" s="32">
        <f>IF(OR($A3="",$B3=""),"",'MPTO_working_2-way'!E2)</f>
        <v>2.2851249696675566</v>
      </c>
      <c r="H3" s="30">
        <f>IF(OR($A3="",$B3=""),"",'OddsRatio_working_2-way'!M2)</f>
        <v>1.7778444682625973</v>
      </c>
      <c r="I3" s="30">
        <f>IF(OR($A3="",$B3=""),"",'OddsRatio_working_2-way'!N2)</f>
        <v>2.2856040517117928</v>
      </c>
      <c r="J3" s="30">
        <f>IF('Log_working_2-way'!$D2="","",A3^('Log_working_2-way'!$D2))</f>
        <v>1.7745420732419892</v>
      </c>
      <c r="K3" s="32">
        <f>IF('Log_working_2-way'!$D2="","",B3^('Log_working_2-way'!$D2))</f>
        <v>2.291085448482058</v>
      </c>
      <c r="L3" s="37">
        <f>(1/D3)</f>
        <v>0.56010230179028131</v>
      </c>
      <c r="M3" s="37">
        <f>(1/E3)</f>
        <v>0.43989769820971864</v>
      </c>
      <c r="N3" s="38">
        <v>100</v>
      </c>
      <c r="O3" s="38">
        <f>(1/A3)*((N3*A3)-N3)</f>
        <v>41.860465116279073</v>
      </c>
      <c r="P3" s="38">
        <f>(1/B3)*((N3*B3)-N3)</f>
        <v>54.337899543379002</v>
      </c>
      <c r="Q3" s="38">
        <f>(1/B3)*N3</f>
        <v>45.662100456621005</v>
      </c>
      <c r="R3" s="38">
        <f>(1/A3)*N3</f>
        <v>58.139534883720934</v>
      </c>
      <c r="S3" s="39">
        <f>O3-Q3</f>
        <v>-3.8016353403419316</v>
      </c>
      <c r="T3" s="39">
        <f>P3-R3</f>
        <v>-3.8016353403419316</v>
      </c>
      <c r="U3" t="s">
        <v>189</v>
      </c>
      <c r="V3" t="s">
        <v>190</v>
      </c>
      <c r="W3" t="s">
        <v>465</v>
      </c>
      <c r="X3" t="s">
        <v>461</v>
      </c>
      <c r="Y3" s="41"/>
    </row>
    <row r="4" spans="1:25" s="12" customFormat="1" ht="15" x14ac:dyDescent="0.25">
      <c r="A4">
        <v>1.76</v>
      </c>
      <c r="B4">
        <v>2.17</v>
      </c>
      <c r="C4" s="29">
        <f t="shared" si="0"/>
        <v>2.9011311269375728E-2</v>
      </c>
      <c r="D4" s="30">
        <f>IF(OR($A4="",$B4=""),"",A4*'MPTO_working_2-way'!$G3)</f>
        <v>1.8110599078341012</v>
      </c>
      <c r="E4" s="32">
        <f>IF(OR($A4="",$B4=""),"",B4*'MPTO_working_2-way'!$G3)</f>
        <v>2.2329545454545454</v>
      </c>
      <c r="F4" s="30">
        <f>IF(OR($A4="",$B4=""),"",'MPTO_working_2-way'!D3)</f>
        <v>1.8061099025820484</v>
      </c>
      <c r="G4" s="32">
        <f>IF(OR($A4="",$B4=""),"",'MPTO_working_2-way'!E3)</f>
        <v>2.2405256365129644</v>
      </c>
      <c r="H4" s="30">
        <f>IF(OR($A4="",$B4=""),"",'OddsRatio_working_2-way'!M3)</f>
        <v>1.8059606997693183</v>
      </c>
      <c r="I4" s="30">
        <f>IF(OR($A4="",$B4=""),"",'OddsRatio_working_2-way'!N3)</f>
        <v>2.2407552878027661</v>
      </c>
      <c r="J4" s="30">
        <f>IF('Log_working_2-way'!$D3="","",A4^('Log_working_2-way'!$D3))</f>
        <v>1.8037209689479914</v>
      </c>
      <c r="K4" s="32">
        <f>IF('Log_working_2-way'!$D3="","",B4^('Log_working_2-way'!$D3))</f>
        <v>2.2442129030289037</v>
      </c>
      <c r="L4" s="37">
        <f t="shared" ref="L4" si="1">(1/D4)</f>
        <v>0.55216284987277364</v>
      </c>
      <c r="M4" s="37">
        <f t="shared" ref="M4" si="2">(1/E4)</f>
        <v>0.44783715012722647</v>
      </c>
      <c r="N4" s="38">
        <v>100</v>
      </c>
      <c r="O4" s="38">
        <f t="shared" ref="O4" si="3">(1/A4)*((N4*A4)-N4)</f>
        <v>43.181818181818187</v>
      </c>
      <c r="P4" s="38">
        <f t="shared" ref="P4" si="4">(1/B4)*((N4*B4)-N4)</f>
        <v>53.917050691244242</v>
      </c>
      <c r="Q4" s="38">
        <f t="shared" ref="Q4" si="5">(1/B4)*N4</f>
        <v>46.082949308755758</v>
      </c>
      <c r="R4" s="38">
        <f t="shared" ref="R4" si="6">(1/A4)*N4</f>
        <v>56.81818181818182</v>
      </c>
      <c r="S4" s="39">
        <f t="shared" ref="S4" si="7">O4-Q4</f>
        <v>-2.901131126937571</v>
      </c>
      <c r="T4" s="39">
        <f t="shared" ref="T4" si="8">P4-R4</f>
        <v>-2.9011311269375781</v>
      </c>
      <c r="U4" t="s">
        <v>191</v>
      </c>
      <c r="V4" t="s">
        <v>192</v>
      </c>
      <c r="W4" t="s">
        <v>172</v>
      </c>
      <c r="X4" t="s">
        <v>461</v>
      </c>
      <c r="Y4" s="41"/>
    </row>
    <row r="5" spans="1:25" s="12" customFormat="1" ht="15" x14ac:dyDescent="0.25">
      <c r="A5">
        <v>1.7</v>
      </c>
      <c r="B5">
        <v>2.25</v>
      </c>
      <c r="C5" s="29">
        <f t="shared" si="0"/>
        <v>3.2679738562091387E-2</v>
      </c>
      <c r="D5" s="30">
        <f>IF(OR($A5="",$B5=""),"",A5*'MPTO_working_2-way'!$G4)</f>
        <v>1.7555555555555553</v>
      </c>
      <c r="E5" s="32">
        <f>IF(OR($A5="",$B5=""),"",B5*'MPTO_working_2-way'!$G4)</f>
        <v>2.3235294117647056</v>
      </c>
      <c r="F5" s="30">
        <f>IF(OR($A5="",$B5=""),"",'MPTO_working_2-way'!D4)</f>
        <v>1.7485714285714284</v>
      </c>
      <c r="G5" s="32">
        <f>IF(OR($A5="",$B5=""),"",'MPTO_working_2-way'!E4)</f>
        <v>2.3358778625954195</v>
      </c>
      <c r="H5" s="30">
        <f>IF(OR($A5="",$B5=""),"",'OddsRatio_working_2-way'!M4)</f>
        <v>1.7483314773547878</v>
      </c>
      <c r="I5" s="30">
        <f>IF(OR($A5="",$B5=""),"",'OddsRatio_working_2-way'!N4)</f>
        <v>2.3363062095621219</v>
      </c>
      <c r="J5" s="30">
        <f>IF('Log_working_2-way'!$D4="","",A5^('Log_working_2-way'!$D4))</f>
        <v>1.7451629298644922</v>
      </c>
      <c r="K5" s="32">
        <f>IF('Log_working_2-way'!$D4="","",B5^('Log_working_2-way'!$D4))</f>
        <v>2.3419883892799152</v>
      </c>
      <c r="L5" s="37">
        <f t="shared" ref="L5:L68" si="9">(1/D5)</f>
        <v>0.569620253164557</v>
      </c>
      <c r="M5" s="37">
        <f t="shared" ref="M5:M68" si="10">(1/E5)</f>
        <v>0.43037974683544311</v>
      </c>
      <c r="N5" s="38">
        <v>101</v>
      </c>
      <c r="O5" s="38">
        <f t="shared" ref="O5:O68" si="11">(1/A5)*((N5*A5)-N5)</f>
        <v>41.588235294117645</v>
      </c>
      <c r="P5" s="38">
        <f t="shared" ref="P5:P68" si="12">(1/B5)*((N5*B5)-N5)</f>
        <v>56.111111111111107</v>
      </c>
      <c r="Q5" s="38">
        <f t="shared" ref="Q5:Q68" si="13">(1/B5)*N5</f>
        <v>44.888888888888886</v>
      </c>
      <c r="R5" s="38">
        <f t="shared" ref="R5:R68" si="14">(1/A5)*N5</f>
        <v>59.411764705882355</v>
      </c>
      <c r="S5" s="39">
        <f t="shared" ref="S5:S68" si="15">O5-Q5</f>
        <v>-3.3006535947712408</v>
      </c>
      <c r="T5" s="39">
        <f t="shared" ref="T5:T68" si="16">P5-R5</f>
        <v>-3.3006535947712479</v>
      </c>
      <c r="U5" t="s">
        <v>193</v>
      </c>
      <c r="V5" t="s">
        <v>194</v>
      </c>
      <c r="W5" t="s">
        <v>466</v>
      </c>
      <c r="X5" t="s">
        <v>461</v>
      </c>
      <c r="Y5" s="41"/>
    </row>
    <row r="6" spans="1:25" s="12" customFormat="1" ht="15" x14ac:dyDescent="0.25">
      <c r="A6">
        <v>1.65</v>
      </c>
      <c r="B6">
        <v>2.35</v>
      </c>
      <c r="C6" s="29">
        <f t="shared" si="0"/>
        <v>3.1592520954223158E-2</v>
      </c>
      <c r="D6" s="30">
        <f>IF(OR($A6="",$B6=""),"",A6*'MPTO_working_2-way'!$G5)</f>
        <v>1.7021276595744681</v>
      </c>
      <c r="E6" s="32">
        <f>IF(OR($A6="",$B6=""),"",B6*'MPTO_working_2-way'!$G5)</f>
        <v>2.4242424242424243</v>
      </c>
      <c r="F6" s="30">
        <f>IF(OR($A6="",$B6=""),"",'MPTO_working_2-way'!D5)</f>
        <v>1.6941561987984708</v>
      </c>
      <c r="G6" s="32">
        <f>IF(OR($A6="",$B6=""),"",'MPTO_working_2-way'!E5)</f>
        <v>2.4405979543666407</v>
      </c>
      <c r="H6" s="30">
        <f>IF(OR($A6="",$B6=""),"",'OddsRatio_working_2-way'!M5)</f>
        <v>1.6938886664887112</v>
      </c>
      <c r="I6" s="30">
        <f>IF(OR($A6="",$B6=""),"",'OddsRatio_working_2-way'!N5)</f>
        <v>2.4411533842457849</v>
      </c>
      <c r="J6" s="30">
        <f>IF('Log_working_2-way'!$D5="","",A6^('Log_working_2-way'!$D5))</f>
        <v>1.6902722385674813</v>
      </c>
      <c r="K6" s="32">
        <f>IF('Log_working_2-way'!$D5="","",B6^('Log_working_2-way'!$D5))</f>
        <v>2.4487037782009757</v>
      </c>
      <c r="L6" s="37">
        <f t="shared" si="9"/>
        <v>0.58750000000000002</v>
      </c>
      <c r="M6" s="37">
        <f t="shared" si="10"/>
        <v>0.41249999999999998</v>
      </c>
      <c r="N6" s="38">
        <v>102</v>
      </c>
      <c r="O6" s="38">
        <f t="shared" si="11"/>
        <v>40.181818181818173</v>
      </c>
      <c r="P6" s="38">
        <f t="shared" si="12"/>
        <v>58.59574468085107</v>
      </c>
      <c r="Q6" s="38">
        <f t="shared" si="13"/>
        <v>43.404255319148938</v>
      </c>
      <c r="R6" s="38">
        <f t="shared" si="14"/>
        <v>61.81818181818182</v>
      </c>
      <c r="S6" s="39">
        <f t="shared" si="15"/>
        <v>-3.2224371373307648</v>
      </c>
      <c r="T6" s="39">
        <f t="shared" si="16"/>
        <v>-3.2224371373307505</v>
      </c>
      <c r="U6" t="s">
        <v>195</v>
      </c>
      <c r="V6" t="s">
        <v>196</v>
      </c>
      <c r="W6" t="s">
        <v>466</v>
      </c>
      <c r="X6" t="s">
        <v>461</v>
      </c>
      <c r="Y6" s="41"/>
    </row>
    <row r="7" spans="1:25" s="12" customFormat="1" ht="15" x14ac:dyDescent="0.25">
      <c r="A7">
        <v>1.97</v>
      </c>
      <c r="B7">
        <v>1.93</v>
      </c>
      <c r="C7" s="29">
        <f t="shared" si="0"/>
        <v>2.5748928223876311E-2</v>
      </c>
      <c r="D7" s="30">
        <f>IF(OR($A7="",$B7=""),"",A7*'MPTO_working_2-way'!$G6)</f>
        <v>2.0207253886010363</v>
      </c>
      <c r="E7" s="32">
        <f>IF(OR($A7="",$B7=""),"",B7*'MPTO_working_2-way'!$G6)</f>
        <v>1.9796954314720812</v>
      </c>
      <c r="F7" s="30">
        <f>IF(OR($A7="",$B7=""),"",'MPTO_working_2-way'!D6)</f>
        <v>2.0212647191728026</v>
      </c>
      <c r="G7" s="32">
        <f>IF(OR($A7="",$B7=""),"",'MPTO_working_2-way'!E6)</f>
        <v>1.9791780536685666</v>
      </c>
      <c r="H7" s="30">
        <f>IF(OR($A7="",$B7=""),"",'OddsRatio_working_2-way'!M6)</f>
        <v>2.021278978873144</v>
      </c>
      <c r="I7" s="30">
        <f>IF(OR($A7="",$B7=""),"",'OddsRatio_working_2-way'!N6)</f>
        <v>1.9791643818062103</v>
      </c>
      <c r="J7" s="30">
        <f>IF('Log_working_2-way'!$D6="","",A7^('Log_working_2-way'!$D6))</f>
        <v>2.0215229873993761</v>
      </c>
      <c r="K7" s="32">
        <f>IF('Log_working_2-way'!$D6="","",B7^('Log_working_2-way'!$D6))</f>
        <v>1.9789304913693861</v>
      </c>
      <c r="L7" s="37">
        <f t="shared" si="9"/>
        <v>0.49487179487179483</v>
      </c>
      <c r="M7" s="37">
        <f t="shared" si="10"/>
        <v>0.50512820512820511</v>
      </c>
      <c r="N7" s="38">
        <v>103</v>
      </c>
      <c r="O7" s="38">
        <f t="shared" si="11"/>
        <v>50.71573604060913</v>
      </c>
      <c r="P7" s="38">
        <f t="shared" si="12"/>
        <v>49.632124352331608</v>
      </c>
      <c r="Q7" s="38">
        <f t="shared" si="13"/>
        <v>53.367875647668399</v>
      </c>
      <c r="R7" s="38">
        <f t="shared" si="14"/>
        <v>52.284263959390863</v>
      </c>
      <c r="S7" s="39">
        <f t="shared" si="15"/>
        <v>-2.6521396070592687</v>
      </c>
      <c r="T7" s="39">
        <f t="shared" si="16"/>
        <v>-2.6521396070592544</v>
      </c>
      <c r="U7" t="s">
        <v>197</v>
      </c>
      <c r="V7" t="s">
        <v>198</v>
      </c>
      <c r="W7" t="s">
        <v>118</v>
      </c>
      <c r="X7" t="s">
        <v>461</v>
      </c>
      <c r="Y7" s="41"/>
    </row>
    <row r="8" spans="1:25" ht="15" x14ac:dyDescent="0.25">
      <c r="A8">
        <v>2.06</v>
      </c>
      <c r="B8">
        <v>1.81</v>
      </c>
      <c r="C8" s="29">
        <f t="shared" si="0"/>
        <v>3.7923081049187513E-2</v>
      </c>
      <c r="D8" s="30">
        <f>IF(OR($A8="",$B8=""),"",A8*'MPTO_working_2-way'!$G7)</f>
        <v>2.1381215469613264</v>
      </c>
      <c r="E8" s="32">
        <f>IF(OR($A8="",$B8=""),"",B8*'MPTO_working_2-way'!$G7)</f>
        <v>1.8786407766990294</v>
      </c>
      <c r="F8" s="30">
        <f>IF(OR($A8="",$B8=""),"",'MPTO_working_2-way'!D7)</f>
        <v>2.1437359857413907</v>
      </c>
      <c r="G8" s="32">
        <f>IF(OR($A8="",$B8=""),"",'MPTO_working_2-way'!E7)</f>
        <v>1.8743276529432467</v>
      </c>
      <c r="H8" s="30">
        <f>IF(OR($A8="",$B8=""),"",'OddsRatio_working_2-way'!M7)</f>
        <v>2.1439589045541121</v>
      </c>
      <c r="I8" s="30">
        <f>IF(OR($A8="",$B8=""),"",'OddsRatio_working_2-way'!N7)</f>
        <v>1.8741572761215382</v>
      </c>
      <c r="J8" s="30">
        <f>IF('Log_working_2-way'!$D7="","",A8^('Log_working_2-way'!$D7))</f>
        <v>2.1465366309290381</v>
      </c>
      <c r="K8" s="32">
        <f>IF('Log_working_2-way'!$D7="","",B8^('Log_working_2-way'!$D7))</f>
        <v>1.8721919326638379</v>
      </c>
      <c r="L8" s="37">
        <f t="shared" si="9"/>
        <v>0.46770025839793272</v>
      </c>
      <c r="M8" s="37">
        <f t="shared" si="10"/>
        <v>0.53229974160206706</v>
      </c>
      <c r="N8" s="38">
        <v>104</v>
      </c>
      <c r="O8" s="38">
        <f t="shared" si="11"/>
        <v>53.514563106796125</v>
      </c>
      <c r="P8" s="38">
        <f t="shared" si="12"/>
        <v>46.541436464088406</v>
      </c>
      <c r="Q8" s="38">
        <f t="shared" si="13"/>
        <v>57.458563535911608</v>
      </c>
      <c r="R8" s="38">
        <f t="shared" si="14"/>
        <v>50.485436893203882</v>
      </c>
      <c r="S8" s="39">
        <f t="shared" si="15"/>
        <v>-3.9440004291154835</v>
      </c>
      <c r="T8" s="39">
        <f t="shared" si="16"/>
        <v>-3.9440004291154764</v>
      </c>
      <c r="U8" t="s">
        <v>111</v>
      </c>
      <c r="V8" t="s">
        <v>123</v>
      </c>
      <c r="W8" t="s">
        <v>71</v>
      </c>
      <c r="X8" t="s">
        <v>461</v>
      </c>
      <c r="Y8" s="41"/>
    </row>
    <row r="9" spans="1:25" ht="15" x14ac:dyDescent="0.25">
      <c r="A9">
        <v>2.3199999999999998</v>
      </c>
      <c r="B9">
        <v>1.68</v>
      </c>
      <c r="C9" s="29">
        <f t="shared" si="0"/>
        <v>2.6272577996715896E-2</v>
      </c>
      <c r="D9" s="30">
        <f>IF(OR($A9="",$B9=""),"",A9*'MPTO_working_2-way'!$G8)</f>
        <v>2.3809523809523809</v>
      </c>
      <c r="E9" s="32">
        <f>IF(OR($A9="",$B9=""),"",B9*'MPTO_working_2-way'!$G8)</f>
        <v>1.7241379310344827</v>
      </c>
      <c r="F9" s="30">
        <f>IF(OR($A9="",$B9=""),"",'MPTO_working_2-way'!D8)</f>
        <v>2.3929273084479368</v>
      </c>
      <c r="G9" s="32">
        <f>IF(OR($A9="",$B9=""),"",'MPTO_working_2-way'!E8)</f>
        <v>1.7179125528913963</v>
      </c>
      <c r="H9" s="30">
        <f>IF(OR($A9="",$B9=""),"",'OddsRatio_working_2-way'!M8)</f>
        <v>2.3932610920384718</v>
      </c>
      <c r="I9" s="30">
        <f>IF(OR($A9="",$B9=""),"",'OddsRatio_working_2-way'!N8)</f>
        <v>1.7177405625652735</v>
      </c>
      <c r="J9" s="30">
        <f>IF('Log_working_2-way'!$D8="","",A9^('Log_working_2-way'!$D8))</f>
        <v>2.3987448638821731</v>
      </c>
      <c r="K9" s="32">
        <f>IF('Log_working_2-way'!$D8="","",B9^('Log_working_2-way'!$D8))</f>
        <v>1.7149266644844161</v>
      </c>
      <c r="L9" s="37">
        <f t="shared" si="9"/>
        <v>0.42</v>
      </c>
      <c r="M9" s="37">
        <f t="shared" si="10"/>
        <v>0.58000000000000007</v>
      </c>
      <c r="N9" s="38">
        <v>105</v>
      </c>
      <c r="O9" s="38">
        <f t="shared" si="11"/>
        <v>59.741379310344826</v>
      </c>
      <c r="P9" s="38">
        <f t="shared" si="12"/>
        <v>42.5</v>
      </c>
      <c r="Q9" s="38">
        <f t="shared" si="13"/>
        <v>62.5</v>
      </c>
      <c r="R9" s="38">
        <f t="shared" si="14"/>
        <v>45.258620689655174</v>
      </c>
      <c r="S9" s="39">
        <f t="shared" si="15"/>
        <v>-2.7586206896551744</v>
      </c>
      <c r="T9" s="39">
        <f t="shared" si="16"/>
        <v>-2.7586206896551744</v>
      </c>
      <c r="U9" t="s">
        <v>199</v>
      </c>
      <c r="V9" t="s">
        <v>200</v>
      </c>
      <c r="W9" t="s">
        <v>467</v>
      </c>
      <c r="X9" t="s">
        <v>461</v>
      </c>
      <c r="Y9" s="41"/>
    </row>
    <row r="10" spans="1:25" ht="14.25" customHeight="1" x14ac:dyDescent="0.25">
      <c r="A10">
        <v>1.6</v>
      </c>
      <c r="B10">
        <v>2.4700000000000002</v>
      </c>
      <c r="C10" s="29">
        <f t="shared" si="0"/>
        <v>2.9858299595141746E-2</v>
      </c>
      <c r="D10" s="30">
        <f>IF(OR($A10="",$B10=""),"",A10*'MPTO_working_2-way'!$G9)</f>
        <v>1.6477732793522268</v>
      </c>
      <c r="E10" s="32">
        <f>IF(OR($A10="",$B10=""),"",B10*'MPTO_working_2-way'!$G9)</f>
        <v>2.5437500000000002</v>
      </c>
      <c r="F10" s="30">
        <f>IF(OR($A10="",$B10=""),"",'MPTO_working_2-way'!D9)</f>
        <v>1.6391538780588968</v>
      </c>
      <c r="G10" s="32">
        <f>IF(OR($A10="",$B10=""),"",'MPTO_working_2-way'!E9)</f>
        <v>2.5645684620376383</v>
      </c>
      <c r="H10" s="30">
        <f>IF(OR($A10="",$B10=""),"",'OddsRatio_working_2-way'!M9)</f>
        <v>1.6388765649999402</v>
      </c>
      <c r="I10" s="30">
        <f>IF(OR($A10="",$B10=""),"",'OddsRatio_working_2-way'!N9)</f>
        <v>2.5652475842498532</v>
      </c>
      <c r="J10" s="30">
        <f>IF('Log_working_2-way'!$D9="","",A10^('Log_working_2-way'!$D9))</f>
        <v>1.634964638533341</v>
      </c>
      <c r="K10" s="32">
        <f>IF('Log_working_2-way'!$D9="","",B10^('Log_working_2-way'!$D9))</f>
        <v>2.5748908511028135</v>
      </c>
      <c r="L10" s="37">
        <f t="shared" si="9"/>
        <v>0.60687960687960685</v>
      </c>
      <c r="M10" s="37">
        <f t="shared" si="10"/>
        <v>0.3931203931203931</v>
      </c>
      <c r="N10" s="38">
        <v>106</v>
      </c>
      <c r="O10" s="38">
        <f t="shared" si="11"/>
        <v>39.750000000000014</v>
      </c>
      <c r="P10" s="38">
        <f t="shared" si="12"/>
        <v>63.085020242914979</v>
      </c>
      <c r="Q10" s="38">
        <f t="shared" si="13"/>
        <v>42.914979757085021</v>
      </c>
      <c r="R10" s="38">
        <f t="shared" si="14"/>
        <v>66.25</v>
      </c>
      <c r="S10" s="39">
        <f t="shared" si="15"/>
        <v>-3.1649797570850069</v>
      </c>
      <c r="T10" s="39">
        <f t="shared" si="16"/>
        <v>-3.1649797570850211</v>
      </c>
      <c r="U10" t="s">
        <v>201</v>
      </c>
      <c r="V10" t="s">
        <v>202</v>
      </c>
      <c r="W10" t="s">
        <v>468</v>
      </c>
      <c r="X10" t="s">
        <v>461</v>
      </c>
      <c r="Y10" s="41"/>
    </row>
    <row r="11" spans="1:25" ht="15" x14ac:dyDescent="0.25">
      <c r="A11">
        <v>2.4300000000000002</v>
      </c>
      <c r="B11">
        <v>1.62</v>
      </c>
      <c r="C11" s="29">
        <f t="shared" si="0"/>
        <v>2.8806584362139898E-2</v>
      </c>
      <c r="D11" s="30">
        <f>IF(OR($A11="",$B11=""),"",A11*'MPTO_working_2-way'!$G10)</f>
        <v>2.5</v>
      </c>
      <c r="E11" s="32">
        <f>IF(OR($A11="",$B11=""),"",B11*'MPTO_working_2-way'!$G10)</f>
        <v>1.6666666666666667</v>
      </c>
      <c r="F11" s="30">
        <f>IF(OR($A11="",$B11=""),"",'MPTO_working_2-way'!D10)</f>
        <v>2.5181347150259068</v>
      </c>
      <c r="G11" s="32">
        <f>IF(OR($A11="",$B11=""),"",'MPTO_working_2-way'!E10)</f>
        <v>1.658703071672355</v>
      </c>
      <c r="H11" s="30">
        <f>IF(OR($A11="",$B11=""),"",'OddsRatio_working_2-way'!M10)</f>
        <v>2.5187006330752704</v>
      </c>
      <c r="I11" s="30">
        <f>IF(OR($A11="",$B11=""),"",'OddsRatio_working_2-way'!N10)</f>
        <v>1.6584576171375296</v>
      </c>
      <c r="J11" s="30">
        <f>IF('Log_working_2-way'!$D10="","",A11^('Log_working_2-way'!$D10))</f>
        <v>2.5270727654504732</v>
      </c>
      <c r="K11" s="32">
        <f>IF('Log_working_2-way'!$D10="","",B11^('Log_working_2-way'!$D10))</f>
        <v>1.6548476422503566</v>
      </c>
      <c r="L11" s="37">
        <f t="shared" si="9"/>
        <v>0.4</v>
      </c>
      <c r="M11" s="37">
        <f t="shared" si="10"/>
        <v>0.6</v>
      </c>
      <c r="N11" s="38">
        <v>107</v>
      </c>
      <c r="O11" s="38">
        <f t="shared" si="11"/>
        <v>62.967078189300402</v>
      </c>
      <c r="P11" s="38">
        <f t="shared" si="12"/>
        <v>40.950617283950621</v>
      </c>
      <c r="Q11" s="38">
        <f t="shared" si="13"/>
        <v>66.049382716049379</v>
      </c>
      <c r="R11" s="38">
        <f t="shared" si="14"/>
        <v>44.032921810699584</v>
      </c>
      <c r="S11" s="39">
        <f t="shared" si="15"/>
        <v>-3.0823045267489775</v>
      </c>
      <c r="T11" s="39">
        <f t="shared" si="16"/>
        <v>-3.0823045267489633</v>
      </c>
      <c r="U11" t="s">
        <v>203</v>
      </c>
      <c r="V11" t="s">
        <v>204</v>
      </c>
      <c r="W11" t="s">
        <v>468</v>
      </c>
      <c r="X11" t="s">
        <v>461</v>
      </c>
      <c r="Y11" s="41"/>
    </row>
    <row r="12" spans="1:25" ht="15" x14ac:dyDescent="0.25">
      <c r="A12">
        <v>2.2000000000000002</v>
      </c>
      <c r="B12">
        <v>1.72</v>
      </c>
      <c r="C12" s="29">
        <f t="shared" si="0"/>
        <v>3.5940803382663811E-2</v>
      </c>
      <c r="D12" s="30">
        <f>IF(OR($A12="",$B12=""),"",A12*'MPTO_working_2-way'!$G11)</f>
        <v>2.2790697674418605</v>
      </c>
      <c r="E12" s="32">
        <f>IF(OR($A12="",$B12=""),"",B12*'MPTO_working_2-way'!$G11)</f>
        <v>1.7818181818181817</v>
      </c>
      <c r="F12" s="30">
        <f>IF(OR($A12="",$B12=""),"",'MPTO_working_2-way'!D11)</f>
        <v>2.2905569007263922</v>
      </c>
      <c r="G12" s="32">
        <f>IF(OR($A12="",$B12=""),"",'MPTO_working_2-way'!E11)</f>
        <v>1.7748592870544089</v>
      </c>
      <c r="H12" s="30">
        <f>IF(OR($A12="",$B12=""),"",'OddsRatio_working_2-way'!M11)</f>
        <v>2.2909944487358058</v>
      </c>
      <c r="I12" s="30">
        <f>IF(OR($A12="",$B12=""),"",'OddsRatio_working_2-way'!N11)</f>
        <v>1.7745966692414832</v>
      </c>
      <c r="J12" s="30">
        <f>IF('Log_working_2-way'!$D11="","",A12^('Log_working_2-way'!$D11))</f>
        <v>2.2962889076273294</v>
      </c>
      <c r="K12" s="32">
        <f>IF('Log_working_2-way'!$D11="","",B12^('Log_working_2-way'!$D11))</f>
        <v>1.7714329684655428</v>
      </c>
      <c r="L12" s="37">
        <f t="shared" si="9"/>
        <v>0.43877551020408162</v>
      </c>
      <c r="M12" s="37">
        <f t="shared" si="10"/>
        <v>0.56122448979591844</v>
      </c>
      <c r="N12" s="38">
        <v>108</v>
      </c>
      <c r="O12" s="38">
        <f t="shared" si="11"/>
        <v>58.909090909090921</v>
      </c>
      <c r="P12" s="38">
        <f t="shared" si="12"/>
        <v>45.20930232558139</v>
      </c>
      <c r="Q12" s="38">
        <f t="shared" si="13"/>
        <v>62.79069767441861</v>
      </c>
      <c r="R12" s="38">
        <f t="shared" si="14"/>
        <v>49.090909090909086</v>
      </c>
      <c r="S12" s="39">
        <f t="shared" si="15"/>
        <v>-3.8816067653276889</v>
      </c>
      <c r="T12" s="39">
        <f t="shared" si="16"/>
        <v>-3.881606765327696</v>
      </c>
      <c r="U12" t="s">
        <v>205</v>
      </c>
      <c r="V12" t="s">
        <v>206</v>
      </c>
      <c r="W12" t="s">
        <v>469</v>
      </c>
      <c r="X12" t="s">
        <v>461</v>
      </c>
      <c r="Y12" s="41"/>
    </row>
    <row r="13" spans="1:25" ht="15" x14ac:dyDescent="0.25">
      <c r="A13">
        <v>2.15</v>
      </c>
      <c r="B13">
        <v>1.76</v>
      </c>
      <c r="C13" s="29">
        <f t="shared" si="0"/>
        <v>3.3298097251585723E-2</v>
      </c>
      <c r="D13" s="30">
        <f>IF(OR($A13="",$B13=""),"",A13*'MPTO_working_2-way'!$G12)</f>
        <v>2.2215909090909092</v>
      </c>
      <c r="E13" s="32">
        <f>IF(OR($A13="",$B13=""),"",B13*'MPTO_working_2-way'!$G12)</f>
        <v>1.8186046511627909</v>
      </c>
      <c r="F13" s="30">
        <f>IF(OR($A13="",$B13=""),"",'MPTO_working_2-way'!D12)</f>
        <v>2.2298173246906305</v>
      </c>
      <c r="G13" s="32">
        <f>IF(OR($A13="",$B13=""),"",'MPTO_working_2-way'!E12)</f>
        <v>1.8131288931480596</v>
      </c>
      <c r="H13" s="30">
        <f>IF(OR($A13="",$B13=""),"",'OddsRatio_working_2-way'!M12)</f>
        <v>2.2301048307916052</v>
      </c>
      <c r="I13" s="30">
        <f>IF(OR($A13="",$B13=""),"",'OddsRatio_working_2-way'!N12)</f>
        <v>1.8129388446970602</v>
      </c>
      <c r="J13" s="30">
        <f>IF('Log_working_2-way'!$D12="","",A13^('Log_working_2-way'!$D12))</f>
        <v>2.2338767288490446</v>
      </c>
      <c r="K13" s="32">
        <f>IF('Log_working_2-way'!$D12="","",B13^('Log_working_2-way'!$D12))</f>
        <v>1.8104537322239227</v>
      </c>
      <c r="L13" s="37">
        <f t="shared" si="9"/>
        <v>0.45012787723785164</v>
      </c>
      <c r="M13" s="37">
        <f t="shared" si="10"/>
        <v>0.54987212276214825</v>
      </c>
      <c r="N13" s="38">
        <v>109</v>
      </c>
      <c r="O13" s="38">
        <f t="shared" si="11"/>
        <v>58.302325581395344</v>
      </c>
      <c r="P13" s="38">
        <f t="shared" si="12"/>
        <v>47.068181818181827</v>
      </c>
      <c r="Q13" s="38">
        <f t="shared" si="13"/>
        <v>61.931818181818187</v>
      </c>
      <c r="R13" s="38">
        <f t="shared" si="14"/>
        <v>50.697674418604649</v>
      </c>
      <c r="S13" s="39">
        <f t="shared" si="15"/>
        <v>-3.6294926004228429</v>
      </c>
      <c r="T13" s="39">
        <f t="shared" si="16"/>
        <v>-3.6294926004228216</v>
      </c>
      <c r="U13" t="s">
        <v>207</v>
      </c>
      <c r="V13" t="s">
        <v>208</v>
      </c>
      <c r="W13" t="s">
        <v>470</v>
      </c>
      <c r="X13" t="s">
        <v>461</v>
      </c>
      <c r="Y13" s="41"/>
    </row>
    <row r="14" spans="1:25" s="35" customFormat="1" ht="15" x14ac:dyDescent="0.25">
      <c r="A14">
        <v>2.2799999999999998</v>
      </c>
      <c r="B14">
        <v>1.65</v>
      </c>
      <c r="C14" s="29">
        <f t="shared" si="0"/>
        <v>4.4657097288676173E-2</v>
      </c>
      <c r="D14" s="30">
        <f>IF(OR($A14="",$B14=""),"",A14*'MPTO_working_2-way'!$G13)</f>
        <v>2.3818181818181814</v>
      </c>
      <c r="E14" s="32">
        <f>IF(OR($A14="",$B14=""),"",B14*'MPTO_working_2-way'!$G13)</f>
        <v>1.7236842105263155</v>
      </c>
      <c r="F14" s="30">
        <f>IF(OR($A14="",$B14=""),"",'MPTO_working_2-way'!D13)</f>
        <v>2.402298850574712</v>
      </c>
      <c r="G14" s="32">
        <f>IF(OR($A14="",$B14=""),"",'MPTO_working_2-way'!E13)</f>
        <v>1.7131147540983604</v>
      </c>
      <c r="H14" s="30">
        <f>IF(OR($A14="",$B14=""),"",'OddsRatio_working_2-way'!M13)</f>
        <v>2.4032928308912465</v>
      </c>
      <c r="I14" s="30">
        <f>IF(OR($A14="",$B14=""),"",'OddsRatio_working_2-way'!N13)</f>
        <v>1.7126096406869604</v>
      </c>
      <c r="J14" s="30">
        <f>IF('Log_working_2-way'!$D13="","",A14^('Log_working_2-way'!$D13))</f>
        <v>2.4128750224751347</v>
      </c>
      <c r="K14" s="32">
        <f>IF('Log_working_2-way'!$D13="","",B14^('Log_working_2-way'!$D13))</f>
        <v>1.7077766851929645</v>
      </c>
      <c r="L14" s="37">
        <f t="shared" si="9"/>
        <v>0.4198473282442749</v>
      </c>
      <c r="M14" s="37">
        <f t="shared" si="10"/>
        <v>0.58015267175572527</v>
      </c>
      <c r="N14" s="38">
        <v>110</v>
      </c>
      <c r="O14" s="38">
        <f t="shared" si="11"/>
        <v>61.754385964912281</v>
      </c>
      <c r="P14" s="38">
        <f t="shared" si="12"/>
        <v>43.333333333333336</v>
      </c>
      <c r="Q14" s="38">
        <f t="shared" si="13"/>
        <v>66.666666666666671</v>
      </c>
      <c r="R14" s="38">
        <f t="shared" si="14"/>
        <v>48.245614035087726</v>
      </c>
      <c r="S14" s="39">
        <f t="shared" si="15"/>
        <v>-4.9122807017543906</v>
      </c>
      <c r="T14" s="39">
        <f t="shared" si="16"/>
        <v>-4.9122807017543906</v>
      </c>
      <c r="U14" t="s">
        <v>209</v>
      </c>
      <c r="V14" t="s">
        <v>210</v>
      </c>
      <c r="W14" t="s">
        <v>471</v>
      </c>
      <c r="X14" t="s">
        <v>461</v>
      </c>
      <c r="Y14" s="41"/>
    </row>
    <row r="15" spans="1:25" ht="15" x14ac:dyDescent="0.25">
      <c r="A15">
        <v>1.92</v>
      </c>
      <c r="B15">
        <v>1.9</v>
      </c>
      <c r="C15" s="29">
        <f t="shared" si="0"/>
        <v>4.7149122807017552E-2</v>
      </c>
      <c r="D15" s="30">
        <f>IF(OR($A15="",$B15=""),"",A15*'MPTO_working_2-way'!$G14)</f>
        <v>2.0105263157894737</v>
      </c>
      <c r="E15" s="32">
        <f>IF(OR($A15="",$B15=""),"",B15*'MPTO_working_2-way'!$G14)</f>
        <v>1.9895833333333333</v>
      </c>
      <c r="F15" s="30">
        <f>IF(OR($A15="",$B15=""),"",'MPTO_working_2-way'!D14)</f>
        <v>2.0110253583241455</v>
      </c>
      <c r="G15" s="32">
        <f>IF(OR($A15="",$B15=""),"",'MPTO_working_2-way'!E14)</f>
        <v>1.9890948745910577</v>
      </c>
      <c r="H15" s="30">
        <f>IF(OR($A15="",$B15=""),"",'OddsRatio_working_2-way'!M14)</f>
        <v>2.0110500592068727</v>
      </c>
      <c r="I15" s="30">
        <f>IF(OR($A15="",$B15=""),"",'OddsRatio_working_2-way'!N14)</f>
        <v>1.9890707100936806</v>
      </c>
      <c r="J15" s="30">
        <f>IF('Log_working_2-way'!$D14="","",A15^('Log_working_2-way'!$D14))</f>
        <v>2.0112800109902316</v>
      </c>
      <c r="K15" s="32">
        <f>IF('Log_working_2-way'!$D14="","",B15^('Log_working_2-way'!$D14))</f>
        <v>1.9888458084128613</v>
      </c>
      <c r="L15" s="37">
        <f t="shared" si="9"/>
        <v>0.49738219895287955</v>
      </c>
      <c r="M15" s="37">
        <f t="shared" si="10"/>
        <v>0.50261780104712039</v>
      </c>
      <c r="N15" s="38">
        <v>111</v>
      </c>
      <c r="O15" s="38">
        <f t="shared" si="11"/>
        <v>53.187500000000007</v>
      </c>
      <c r="P15" s="38">
        <f t="shared" si="12"/>
        <v>52.578947368421041</v>
      </c>
      <c r="Q15" s="38">
        <f t="shared" si="13"/>
        <v>58.421052631578945</v>
      </c>
      <c r="R15" s="38">
        <f t="shared" si="14"/>
        <v>57.812500000000007</v>
      </c>
      <c r="S15" s="39">
        <f t="shared" si="15"/>
        <v>-5.233552631578938</v>
      </c>
      <c r="T15" s="39">
        <f t="shared" si="16"/>
        <v>-5.2335526315789664</v>
      </c>
      <c r="U15" t="s">
        <v>211</v>
      </c>
      <c r="V15" t="s">
        <v>212</v>
      </c>
      <c r="W15" t="s">
        <v>173</v>
      </c>
      <c r="X15" t="s">
        <v>461</v>
      </c>
      <c r="Y15" s="41"/>
    </row>
    <row r="16" spans="1:25" ht="15" x14ac:dyDescent="0.25">
      <c r="A16">
        <v>2.83</v>
      </c>
      <c r="B16">
        <v>1.48</v>
      </c>
      <c r="C16" s="29">
        <f t="shared" si="0"/>
        <v>2.9032566135039684E-2</v>
      </c>
      <c r="D16" s="30">
        <f>IF(OR($A16="",$B16=""),"",A16*'MPTO_working_2-way'!$G15)</f>
        <v>2.9121621621621623</v>
      </c>
      <c r="E16" s="32">
        <f>IF(OR($A16="",$B16=""),"",B16*'MPTO_working_2-way'!$G15)</f>
        <v>1.5229681978798588</v>
      </c>
      <c r="F16" s="30">
        <f>IF(OR($A16="",$B16=""),"",'MPTO_working_2-way'!D15)</f>
        <v>2.951240135287486</v>
      </c>
      <c r="G16" s="32">
        <f>IF(OR($A16="",$B16=""),"",'MPTO_working_2-way'!E15)</f>
        <v>1.5124945832731476</v>
      </c>
      <c r="H16" s="30">
        <f>IF(OR($A16="",$B16=""),"",'OddsRatio_working_2-way'!M15)</f>
        <v>2.9525624189766639</v>
      </c>
      <c r="I16" s="30">
        <f>IF(OR($A16="",$B16=""),"",'OddsRatio_working_2-way'!N15)</f>
        <v>1.5121475197315839</v>
      </c>
      <c r="J16" s="30">
        <f>IF('Log_working_2-way'!$D15="","",A16^('Log_working_2-way'!$D15))</f>
        <v>2.9709720375026065</v>
      </c>
      <c r="K16" s="32">
        <f>IF('Log_working_2-way'!$D15="","",B16^('Log_working_2-way'!$D15))</f>
        <v>1.5073638696909246</v>
      </c>
      <c r="L16" s="37">
        <f t="shared" si="9"/>
        <v>0.3433874709976798</v>
      </c>
      <c r="M16" s="37">
        <f t="shared" si="10"/>
        <v>0.65661252900232014</v>
      </c>
      <c r="N16" s="38">
        <v>112</v>
      </c>
      <c r="O16" s="38">
        <f t="shared" si="11"/>
        <v>72.424028268551254</v>
      </c>
      <c r="P16" s="38">
        <f t="shared" si="12"/>
        <v>36.324324324324316</v>
      </c>
      <c r="Q16" s="38">
        <f t="shared" si="13"/>
        <v>75.675675675675677</v>
      </c>
      <c r="R16" s="38">
        <f t="shared" si="14"/>
        <v>39.575971731448767</v>
      </c>
      <c r="S16" s="39">
        <f t="shared" si="15"/>
        <v>-3.2516474071244232</v>
      </c>
      <c r="T16" s="39">
        <f t="shared" si="16"/>
        <v>-3.2516474071244517</v>
      </c>
      <c r="U16" t="s">
        <v>213</v>
      </c>
      <c r="V16" t="s">
        <v>214</v>
      </c>
      <c r="W16" t="s">
        <v>472</v>
      </c>
      <c r="X16" t="s">
        <v>461</v>
      </c>
      <c r="Y16" s="41"/>
    </row>
    <row r="17" spans="1:25" ht="15" x14ac:dyDescent="0.25">
      <c r="A17">
        <v>2.0499999999999998</v>
      </c>
      <c r="B17">
        <v>1.85</v>
      </c>
      <c r="C17" s="29">
        <f t="shared" si="0"/>
        <v>2.8345418589321048E-2</v>
      </c>
      <c r="D17" s="30">
        <f>IF(OR($A17="",$B17=""),"",A17*'MPTO_working_2-way'!$G16)</f>
        <v>2.1081081081081079</v>
      </c>
      <c r="E17" s="32">
        <f>IF(OR($A17="",$B17=""),"",B17*'MPTO_working_2-way'!$G16)</f>
        <v>1.902439024390244</v>
      </c>
      <c r="F17" s="30">
        <f>IF(OR($A17="",$B17=""),"",'MPTO_working_2-way'!D16)</f>
        <v>2.1113430758524703</v>
      </c>
      <c r="G17" s="32">
        <f>IF(OR($A17="",$B17=""),"",'MPTO_working_2-way'!E16)</f>
        <v>1.8998121477770822</v>
      </c>
      <c r="H17" s="30">
        <f>IF(OR($A17="",$B17=""),"",'OddsRatio_working_2-way'!M16)</f>
        <v>2.1114378604524222</v>
      </c>
      <c r="I17" s="30">
        <f>IF(OR($A17="",$B17=""),"",'OddsRatio_working_2-way'!N16)</f>
        <v>1.8997354108424378</v>
      </c>
      <c r="J17" s="30">
        <f>IF('Log_working_2-way'!$D16="","",A17^('Log_working_2-way'!$D16))</f>
        <v>2.1129081281913611</v>
      </c>
      <c r="K17" s="32">
        <f>IF('Log_working_2-way'!$D16="","",B17^('Log_working_2-way'!$D16))</f>
        <v>1.8985467665018629</v>
      </c>
      <c r="L17" s="37">
        <f t="shared" si="9"/>
        <v>0.47435897435897439</v>
      </c>
      <c r="M17" s="37">
        <f t="shared" si="10"/>
        <v>0.52564102564102555</v>
      </c>
      <c r="N17" s="38">
        <v>113</v>
      </c>
      <c r="O17" s="38">
        <f t="shared" si="11"/>
        <v>57.878048780487802</v>
      </c>
      <c r="P17" s="38">
        <f t="shared" si="12"/>
        <v>51.918918918918919</v>
      </c>
      <c r="Q17" s="38">
        <f t="shared" si="13"/>
        <v>61.081081081081074</v>
      </c>
      <c r="R17" s="38">
        <f t="shared" si="14"/>
        <v>55.121951219512198</v>
      </c>
      <c r="S17" s="39">
        <f t="shared" si="15"/>
        <v>-3.2030323005932715</v>
      </c>
      <c r="T17" s="39">
        <f t="shared" si="16"/>
        <v>-3.2030323005932786</v>
      </c>
      <c r="U17" t="s">
        <v>215</v>
      </c>
      <c r="V17" t="s">
        <v>216</v>
      </c>
      <c r="W17" t="s">
        <v>473</v>
      </c>
      <c r="X17" t="s">
        <v>461</v>
      </c>
      <c r="Y17" s="41"/>
    </row>
    <row r="18" spans="1:25" ht="15" x14ac:dyDescent="0.25">
      <c r="A18">
        <v>1.94</v>
      </c>
      <c r="B18">
        <v>1.94</v>
      </c>
      <c r="C18" s="29">
        <f t="shared" si="0"/>
        <v>3.0927835051546504E-2</v>
      </c>
      <c r="D18" s="30">
        <f>IF(OR($A18="",$B18=""),"",A18*'MPTO_working_2-way'!$G17)</f>
        <v>2</v>
      </c>
      <c r="E18" s="32">
        <f>IF(OR($A18="",$B18=""),"",B18*'MPTO_working_2-way'!$G17)</f>
        <v>2</v>
      </c>
      <c r="F18" s="30">
        <f>IF(OR($A18="",$B18=""),"",'MPTO_working_2-way'!D17)</f>
        <v>2.0000000000000004</v>
      </c>
      <c r="G18" s="32">
        <f>IF(OR($A18="",$B18=""),"",'MPTO_working_2-way'!E17)</f>
        <v>2.0000000000000004</v>
      </c>
      <c r="H18" s="30">
        <f>IF(OR($A18="",$B18=""),"",'OddsRatio_working_2-way'!M17)</f>
        <v>2.0000000000000004</v>
      </c>
      <c r="I18" s="30">
        <f>IF(OR($A18="",$B18=""),"",'OddsRatio_working_2-way'!N17)</f>
        <v>2.0000000000000004</v>
      </c>
      <c r="J18" s="30">
        <f>IF('Log_working_2-way'!$D17="","",A18^('Log_working_2-way'!$D17))</f>
        <v>1.9999999999999891</v>
      </c>
      <c r="K18" s="32">
        <f>IF('Log_working_2-way'!$D17="","",B18^('Log_working_2-way'!$D17))</f>
        <v>1.9999999999999891</v>
      </c>
      <c r="L18" s="37">
        <f t="shared" si="9"/>
        <v>0.5</v>
      </c>
      <c r="M18" s="37">
        <f t="shared" si="10"/>
        <v>0.5</v>
      </c>
      <c r="N18" s="38">
        <v>114</v>
      </c>
      <c r="O18" s="38">
        <f t="shared" si="11"/>
        <v>55.237113402061858</v>
      </c>
      <c r="P18" s="38">
        <f t="shared" si="12"/>
        <v>55.237113402061858</v>
      </c>
      <c r="Q18" s="38">
        <f t="shared" si="13"/>
        <v>58.762886597938149</v>
      </c>
      <c r="R18" s="38">
        <f t="shared" si="14"/>
        <v>58.762886597938149</v>
      </c>
      <c r="S18" s="39">
        <f t="shared" si="15"/>
        <v>-3.5257731958762903</v>
      </c>
      <c r="T18" s="39">
        <f t="shared" si="16"/>
        <v>-3.5257731958762903</v>
      </c>
      <c r="U18" t="s">
        <v>217</v>
      </c>
      <c r="V18" t="s">
        <v>218</v>
      </c>
      <c r="W18" t="s">
        <v>474</v>
      </c>
      <c r="X18" t="s">
        <v>461</v>
      </c>
      <c r="Y18" s="41"/>
    </row>
    <row r="19" spans="1:25" ht="15" x14ac:dyDescent="0.25">
      <c r="A19">
        <v>1.76</v>
      </c>
      <c r="B19">
        <v>2.15</v>
      </c>
      <c r="C19" s="29">
        <f t="shared" si="0"/>
        <v>3.3298097251585723E-2</v>
      </c>
      <c r="D19" s="30">
        <f>IF(OR($A19="",$B19=""),"",A19*'MPTO_working_2-way'!$G18)</f>
        <v>1.8186046511627909</v>
      </c>
      <c r="E19" s="32">
        <f>IF(OR($A19="",$B19=""),"",B19*'MPTO_working_2-way'!$G18)</f>
        <v>2.2215909090909092</v>
      </c>
      <c r="F19" s="30">
        <f>IF(OR($A19="",$B19=""),"",'MPTO_working_2-way'!D18)</f>
        <v>1.8131288931480596</v>
      </c>
      <c r="G19" s="32">
        <f>IF(OR($A19="",$B19=""),"",'MPTO_working_2-way'!E18)</f>
        <v>2.2298173246906305</v>
      </c>
      <c r="H19" s="30">
        <f>IF(OR($A19="",$B19=""),"",'OddsRatio_working_2-way'!M18)</f>
        <v>1.8129388446970602</v>
      </c>
      <c r="I19" s="30">
        <f>IF(OR($A19="",$B19=""),"",'OddsRatio_working_2-way'!N18)</f>
        <v>2.2301048307916052</v>
      </c>
      <c r="J19" s="30">
        <f>IF('Log_working_2-way'!$D18="","",A19^('Log_working_2-way'!$D18))</f>
        <v>1.8104537322239227</v>
      </c>
      <c r="K19" s="32">
        <f>IF('Log_working_2-way'!$D18="","",B19^('Log_working_2-way'!$D18))</f>
        <v>2.2338767288490446</v>
      </c>
      <c r="L19" s="37">
        <f t="shared" si="9"/>
        <v>0.54987212276214825</v>
      </c>
      <c r="M19" s="37">
        <f t="shared" si="10"/>
        <v>0.45012787723785164</v>
      </c>
      <c r="N19" s="38">
        <v>115</v>
      </c>
      <c r="O19" s="38">
        <f t="shared" si="11"/>
        <v>49.659090909090914</v>
      </c>
      <c r="P19" s="38">
        <f t="shared" si="12"/>
        <v>61.511627906976742</v>
      </c>
      <c r="Q19" s="38">
        <f t="shared" si="13"/>
        <v>53.488372093023258</v>
      </c>
      <c r="R19" s="38">
        <f t="shared" si="14"/>
        <v>65.340909090909093</v>
      </c>
      <c r="S19" s="39">
        <f t="shared" si="15"/>
        <v>-3.8292811839323448</v>
      </c>
      <c r="T19" s="39">
        <f t="shared" si="16"/>
        <v>-3.829281183932352</v>
      </c>
      <c r="U19" t="s">
        <v>219</v>
      </c>
      <c r="V19" t="s">
        <v>220</v>
      </c>
      <c r="W19" t="s">
        <v>474</v>
      </c>
      <c r="X19" t="s">
        <v>461</v>
      </c>
      <c r="Y19" s="41"/>
    </row>
    <row r="20" spans="1:25" ht="15" x14ac:dyDescent="0.25">
      <c r="A20">
        <v>1.68</v>
      </c>
      <c r="B20">
        <v>2.2200000000000002</v>
      </c>
      <c r="C20" s="29">
        <f t="shared" si="0"/>
        <v>4.5688545688545634E-2</v>
      </c>
      <c r="D20" s="30">
        <f>IF(OR($A20="",$B20=""),"",A20*'MPTO_working_2-way'!$G19)</f>
        <v>1.7567567567567566</v>
      </c>
      <c r="E20" s="32">
        <f>IF(OR($A20="",$B20=""),"",B20*'MPTO_working_2-way'!$G19)</f>
        <v>2.3214285714285716</v>
      </c>
      <c r="F20" s="30">
        <f>IF(OR($A20="",$B20=""),"",'MPTO_working_2-way'!D19)</f>
        <v>1.7470489038785832</v>
      </c>
      <c r="G20" s="32">
        <f>IF(OR($A20="",$B20=""),"",'MPTO_working_2-way'!E19)</f>
        <v>2.3386004514672689</v>
      </c>
      <c r="H20" s="30">
        <f>IF(OR($A20="",$B20=""),"",'OddsRatio_working_2-way'!M19)</f>
        <v>1.7465768876547993</v>
      </c>
      <c r="I20" s="30">
        <f>IF(OR($A20="",$B20=""),"",'OddsRatio_working_2-way'!N19)</f>
        <v>2.3394467690277296</v>
      </c>
      <c r="J20" s="30">
        <f>IF('Log_working_2-way'!$D19="","",A20^('Log_working_2-way'!$D19))</f>
        <v>1.7421348123284788</v>
      </c>
      <c r="K20" s="32">
        <f>IF('Log_working_2-way'!$D19="","",B20^('Log_working_2-way'!$D19))</f>
        <v>2.3474640771287958</v>
      </c>
      <c r="L20" s="37">
        <f t="shared" si="9"/>
        <v>0.56923076923076932</v>
      </c>
      <c r="M20" s="37">
        <f t="shared" si="10"/>
        <v>0.43076923076923074</v>
      </c>
      <c r="N20" s="38">
        <v>116</v>
      </c>
      <c r="O20" s="38">
        <f t="shared" si="11"/>
        <v>46.952380952380949</v>
      </c>
      <c r="P20" s="38">
        <f t="shared" si="12"/>
        <v>63.747747747747759</v>
      </c>
      <c r="Q20" s="38">
        <f t="shared" si="13"/>
        <v>52.252252252252248</v>
      </c>
      <c r="R20" s="38">
        <f t="shared" si="14"/>
        <v>69.047619047619051</v>
      </c>
      <c r="S20" s="39">
        <f t="shared" si="15"/>
        <v>-5.2998712998712989</v>
      </c>
      <c r="T20" s="39">
        <f t="shared" si="16"/>
        <v>-5.2998712998712918</v>
      </c>
      <c r="U20" t="s">
        <v>221</v>
      </c>
      <c r="V20" t="s">
        <v>222</v>
      </c>
      <c r="W20" t="s">
        <v>465</v>
      </c>
      <c r="X20" t="s">
        <v>462</v>
      </c>
      <c r="Y20" s="41"/>
    </row>
    <row r="21" spans="1:25" ht="15" x14ac:dyDescent="0.25">
      <c r="A21">
        <v>1.93</v>
      </c>
      <c r="B21">
        <v>1.9</v>
      </c>
      <c r="C21" s="29">
        <f t="shared" si="0"/>
        <v>4.445050449959087E-2</v>
      </c>
      <c r="D21" s="30">
        <f>IF(OR($A21="",$B21=""),"",A21*'MPTO_working_2-way'!$G20)</f>
        <v>2.0157894736842104</v>
      </c>
      <c r="E21" s="32">
        <f>IF(OR($A21="",$B21=""),"",B21*'MPTO_working_2-way'!$G20)</f>
        <v>1.9844559585492225</v>
      </c>
      <c r="F21" s="30">
        <f>IF(OR($A21="",$B21=""),"",'MPTO_working_2-way'!D20)</f>
        <v>2.0164971130052241</v>
      </c>
      <c r="G21" s="32">
        <f>IF(OR($A21="",$B21=""),"",'MPTO_working_2-way'!E20)</f>
        <v>1.9837706248309437</v>
      </c>
      <c r="H21" s="30">
        <f>IF(OR($A21="",$B21=""),"",'OddsRatio_working_2-way'!M20)</f>
        <v>2.0165300454651267</v>
      </c>
      <c r="I21" s="30">
        <f>IF(OR($A21="",$B21=""),"",'OddsRatio_working_2-way'!N20)</f>
        <v>1.9837387536759294</v>
      </c>
      <c r="J21" s="30">
        <f>IF('Log_working_2-way'!$D20="","",A21^('Log_working_2-way'!$D20))</f>
        <v>2.0168554059748378</v>
      </c>
      <c r="K21" s="32">
        <f>IF('Log_working_2-way'!$D20="","",B21^('Log_working_2-way'!$D20))</f>
        <v>1.9834239894126766</v>
      </c>
      <c r="L21" s="37">
        <f t="shared" si="9"/>
        <v>0.49608355091383816</v>
      </c>
      <c r="M21" s="37">
        <f t="shared" si="10"/>
        <v>0.50391644908616195</v>
      </c>
      <c r="N21" s="38">
        <v>117</v>
      </c>
      <c r="O21" s="38">
        <f t="shared" si="11"/>
        <v>56.378238341968917</v>
      </c>
      <c r="P21" s="38">
        <f t="shared" si="12"/>
        <v>55.421052631578938</v>
      </c>
      <c r="Q21" s="38">
        <f t="shared" si="13"/>
        <v>61.578947368421048</v>
      </c>
      <c r="R21" s="38">
        <f t="shared" si="14"/>
        <v>60.621761658031097</v>
      </c>
      <c r="S21" s="39">
        <f t="shared" si="15"/>
        <v>-5.200709026452131</v>
      </c>
      <c r="T21" s="39">
        <f t="shared" si="16"/>
        <v>-5.2007090264521594</v>
      </c>
      <c r="U21" t="s">
        <v>223</v>
      </c>
      <c r="V21" t="s">
        <v>224</v>
      </c>
      <c r="W21" t="s">
        <v>465</v>
      </c>
      <c r="X21" t="s">
        <v>462</v>
      </c>
      <c r="Y21" s="41"/>
    </row>
    <row r="22" spans="1:25" ht="15" x14ac:dyDescent="0.25">
      <c r="A22">
        <v>1.79</v>
      </c>
      <c r="B22">
        <v>2.04</v>
      </c>
      <c r="C22" s="29">
        <f t="shared" si="0"/>
        <v>4.8855296308467411E-2</v>
      </c>
      <c r="D22" s="30">
        <f>IF(OR($A22="",$B22=""),"",A22*'MPTO_working_2-way'!$G21)</f>
        <v>1.8774509803921566</v>
      </c>
      <c r="E22" s="32">
        <f>IF(OR($A22="",$B22=""),"",B22*'MPTO_working_2-way'!$G21)</f>
        <v>2.1396648044692737</v>
      </c>
      <c r="F22" s="30">
        <f>IF(OR($A22="",$B22=""),"",'MPTO_working_2-way'!D21)</f>
        <v>1.8718474472011479</v>
      </c>
      <c r="G22" s="32">
        <f>IF(OR($A22="",$B22=""),"",'MPTO_working_2-way'!E21)</f>
        <v>2.1469896519285041</v>
      </c>
      <c r="H22" s="30">
        <f>IF(OR($A22="",$B22=""),"",'OddsRatio_working_2-way'!M21)</f>
        <v>1.8715591687403583</v>
      </c>
      <c r="I22" s="30">
        <f>IF(OR($A22="",$B22=""),"",'OddsRatio_working_2-way'!N21)</f>
        <v>2.1473690322657886</v>
      </c>
      <c r="J22" s="30">
        <f>IF('Log_working_2-way'!$D21="","",A22^('Log_working_2-way'!$D21))</f>
        <v>1.8689844941716391</v>
      </c>
      <c r="K22" s="32">
        <f>IF('Log_working_2-way'!$D21="","",B22^('Log_working_2-way'!$D21))</f>
        <v>2.1507685196988517</v>
      </c>
      <c r="L22" s="37">
        <f t="shared" si="9"/>
        <v>0.53263707571801577</v>
      </c>
      <c r="M22" s="37">
        <f t="shared" si="10"/>
        <v>0.46736292428198434</v>
      </c>
      <c r="N22" s="38">
        <v>118</v>
      </c>
      <c r="O22" s="38">
        <f t="shared" si="11"/>
        <v>52.07821229050279</v>
      </c>
      <c r="P22" s="38">
        <f t="shared" si="12"/>
        <v>60.156862745098039</v>
      </c>
      <c r="Q22" s="38">
        <f t="shared" si="13"/>
        <v>57.843137254901961</v>
      </c>
      <c r="R22" s="38">
        <f t="shared" si="14"/>
        <v>65.92178770949721</v>
      </c>
      <c r="S22" s="39">
        <f t="shared" si="15"/>
        <v>-5.7649249643991709</v>
      </c>
      <c r="T22" s="39">
        <f t="shared" si="16"/>
        <v>-5.7649249643991709</v>
      </c>
      <c r="U22" t="s">
        <v>225</v>
      </c>
      <c r="V22" t="s">
        <v>226</v>
      </c>
      <c r="W22" t="s">
        <v>465</v>
      </c>
      <c r="X22" t="s">
        <v>462</v>
      </c>
      <c r="Y22" s="41"/>
    </row>
    <row r="23" spans="1:25" ht="15" x14ac:dyDescent="0.25">
      <c r="A23">
        <v>1.55</v>
      </c>
      <c r="B23">
        <v>2.48</v>
      </c>
      <c r="C23" s="29">
        <f t="shared" si="0"/>
        <v>4.8387096774193505E-2</v>
      </c>
      <c r="D23" s="30">
        <f>IF(OR($A23="",$B23=""),"",A23*'MPTO_working_2-way'!$G22)</f>
        <v>1.625</v>
      </c>
      <c r="E23" s="32">
        <f>IF(OR($A23="",$B23=""),"",B23*'MPTO_working_2-way'!$G22)</f>
        <v>2.6</v>
      </c>
      <c r="F23" s="30">
        <f>IF(OR($A23="",$B23=""),"",'MPTO_working_2-way'!D22)</f>
        <v>1.6103896103896105</v>
      </c>
      <c r="G23" s="32">
        <f>IF(OR($A23="",$B23=""),"",'MPTO_working_2-way'!E22)</f>
        <v>2.6382978723404253</v>
      </c>
      <c r="H23" s="30">
        <f>IF(OR($A23="",$B23=""),"",'OddsRatio_working_2-way'!M22)</f>
        <v>1.6096077604670245</v>
      </c>
      <c r="I23" s="30">
        <f>IF(OR($A23="",$B23=""),"",'OddsRatio_working_2-way'!N22)</f>
        <v>2.6403990645294484</v>
      </c>
      <c r="J23" s="30">
        <f>IF('Log_working_2-way'!$D22="","",A23^('Log_working_2-way'!$D22))</f>
        <v>1.602904114109869</v>
      </c>
      <c r="K23" s="32">
        <f>IF('Log_working_2-way'!$D22="","",B23^('Log_working_2-way'!$D22))</f>
        <v>2.6586385406816029</v>
      </c>
      <c r="L23" s="37">
        <f t="shared" si="9"/>
        <v>0.61538461538461542</v>
      </c>
      <c r="M23" s="37">
        <f t="shared" si="10"/>
        <v>0.38461538461538458</v>
      </c>
      <c r="N23" s="38">
        <v>119</v>
      </c>
      <c r="O23" s="38">
        <f t="shared" si="11"/>
        <v>42.225806451612911</v>
      </c>
      <c r="P23" s="38">
        <f t="shared" si="12"/>
        <v>71.016129032258078</v>
      </c>
      <c r="Q23" s="38">
        <f t="shared" si="13"/>
        <v>47.983870967741936</v>
      </c>
      <c r="R23" s="38">
        <f t="shared" si="14"/>
        <v>76.774193548387089</v>
      </c>
      <c r="S23" s="39">
        <f t="shared" si="15"/>
        <v>-5.7580645161290249</v>
      </c>
      <c r="T23" s="39">
        <f t="shared" si="16"/>
        <v>-5.7580645161290107</v>
      </c>
      <c r="U23" t="s">
        <v>227</v>
      </c>
      <c r="V23" t="s">
        <v>228</v>
      </c>
      <c r="W23" t="s">
        <v>465</v>
      </c>
      <c r="X23" t="s">
        <v>462</v>
      </c>
      <c r="Y23" s="41"/>
    </row>
    <row r="24" spans="1:25" ht="15" x14ac:dyDescent="0.25">
      <c r="A24">
        <v>1.83</v>
      </c>
      <c r="B24">
        <v>2.08</v>
      </c>
      <c r="C24" s="29">
        <f t="shared" si="0"/>
        <v>2.7217318200924545E-2</v>
      </c>
      <c r="D24" s="30">
        <f>IF(OR($A24="",$B24=""),"",A24*'MPTO_working_2-way'!$G23)</f>
        <v>1.8798076923076921</v>
      </c>
      <c r="E24" s="32">
        <f>IF(OR($A24="",$B24=""),"",B24*'MPTO_working_2-way'!$G23)</f>
        <v>2.136612021857923</v>
      </c>
      <c r="F24" s="30">
        <f>IF(OR($A24="",$B24=""),"",'MPTO_working_2-way'!D23)</f>
        <v>1.8767379942806428</v>
      </c>
      <c r="G24" s="32">
        <f>IF(OR($A24="",$B24=""),"",'MPTO_working_2-way'!E23)</f>
        <v>2.1405916094927453</v>
      </c>
      <c r="H24" s="30">
        <f>IF(OR($A24="",$B24=""),"",'OddsRatio_working_2-way'!M23)</f>
        <v>1.8766518798921943</v>
      </c>
      <c r="I24" s="30">
        <f>IF(OR($A24="",$B24=""),"",'OddsRatio_working_2-way'!N23)</f>
        <v>2.1407036509440598</v>
      </c>
      <c r="J24" s="30">
        <f>IF('Log_working_2-way'!$D23="","",A24^('Log_working_2-way'!$D23))</f>
        <v>1.875264356990918</v>
      </c>
      <c r="K24" s="32">
        <f>IF('Log_working_2-way'!$D23="","",B24^('Log_working_2-way'!$D23))</f>
        <v>2.1425119645428072</v>
      </c>
      <c r="L24" s="37">
        <f t="shared" si="9"/>
        <v>0.53196930946291565</v>
      </c>
      <c r="M24" s="37">
        <f t="shared" si="10"/>
        <v>0.46803069053708451</v>
      </c>
      <c r="N24" s="38">
        <v>120</v>
      </c>
      <c r="O24" s="38">
        <f t="shared" si="11"/>
        <v>54.426229508196727</v>
      </c>
      <c r="P24" s="38">
        <f t="shared" si="12"/>
        <v>62.307692307692314</v>
      </c>
      <c r="Q24" s="38">
        <f t="shared" si="13"/>
        <v>57.692307692307686</v>
      </c>
      <c r="R24" s="38">
        <f t="shared" si="14"/>
        <v>65.573770491803273</v>
      </c>
      <c r="S24" s="39">
        <f t="shared" si="15"/>
        <v>-3.2660781841109596</v>
      </c>
      <c r="T24" s="39">
        <f t="shared" si="16"/>
        <v>-3.2660781841109596</v>
      </c>
      <c r="U24" t="s">
        <v>229</v>
      </c>
      <c r="V24" t="s">
        <v>230</v>
      </c>
      <c r="W24" t="s">
        <v>172</v>
      </c>
      <c r="X24" t="s">
        <v>462</v>
      </c>
      <c r="Y24" s="41"/>
    </row>
    <row r="25" spans="1:25" ht="15" x14ac:dyDescent="0.25">
      <c r="A25">
        <v>1.58</v>
      </c>
      <c r="B25">
        <v>2.52</v>
      </c>
      <c r="C25" s="29">
        <f t="shared" si="0"/>
        <v>2.9736789230460081E-2</v>
      </c>
      <c r="D25" s="30">
        <f>IF(OR($A25="",$B25=""),"",A25*'MPTO_working_2-way'!$G24)</f>
        <v>1.626984126984127</v>
      </c>
      <c r="E25" s="32">
        <f>IF(OR($A25="",$B25=""),"",B25*'MPTO_working_2-way'!$G24)</f>
        <v>2.5949367088607596</v>
      </c>
      <c r="F25" s="30">
        <f>IF(OR($A25="",$B25=""),"",'MPTO_working_2-way'!D24)</f>
        <v>1.6180104031209364</v>
      </c>
      <c r="G25" s="32">
        <f>IF(OR($A25="",$B25=""),"",'MPTO_working_2-way'!E24)</f>
        <v>2.618095739084692</v>
      </c>
      <c r="H25" s="30">
        <f>IF(OR($A25="",$B25=""),"",'OddsRatio_working_2-way'!M24)</f>
        <v>1.6177207681213428</v>
      </c>
      <c r="I25" s="30">
        <f>IF(OR($A25="",$B25=""),"",'OddsRatio_working_2-way'!N24)</f>
        <v>2.618854426800759</v>
      </c>
      <c r="J25" s="30">
        <f>IF('Log_working_2-way'!$D24="","",A25^('Log_working_2-way'!$D24))</f>
        <v>1.6136452064390807</v>
      </c>
      <c r="K25" s="32">
        <f>IF('Log_working_2-way'!$D24="","",B25^('Log_working_2-way'!$D24))</f>
        <v>2.6296061462010867</v>
      </c>
      <c r="L25" s="37">
        <f t="shared" si="9"/>
        <v>0.61463414634146341</v>
      </c>
      <c r="M25" s="37">
        <f t="shared" si="10"/>
        <v>0.38536585365853659</v>
      </c>
      <c r="N25" s="38">
        <v>121</v>
      </c>
      <c r="O25" s="38">
        <f t="shared" si="11"/>
        <v>44.417721518987342</v>
      </c>
      <c r="P25" s="38">
        <f t="shared" si="12"/>
        <v>72.984126984126988</v>
      </c>
      <c r="Q25" s="38">
        <f t="shared" si="13"/>
        <v>48.015873015873012</v>
      </c>
      <c r="R25" s="38">
        <f t="shared" si="14"/>
        <v>76.582278481012651</v>
      </c>
      <c r="S25" s="39">
        <f t="shared" si="15"/>
        <v>-3.59815149688567</v>
      </c>
      <c r="T25" s="39">
        <f t="shared" si="16"/>
        <v>-3.5981514968856629</v>
      </c>
      <c r="U25" t="s">
        <v>231</v>
      </c>
      <c r="V25" t="s">
        <v>232</v>
      </c>
      <c r="W25" t="s">
        <v>172</v>
      </c>
      <c r="X25" t="s">
        <v>462</v>
      </c>
      <c r="Y25" s="41"/>
    </row>
    <row r="26" spans="1:25" ht="15" x14ac:dyDescent="0.25">
      <c r="A26">
        <v>2.19</v>
      </c>
      <c r="B26">
        <v>1.75</v>
      </c>
      <c r="C26" s="29">
        <f t="shared" si="0"/>
        <v>2.8049575994781417E-2</v>
      </c>
      <c r="D26" s="30">
        <f>IF(OR($A26="",$B26=""),"",A26*'MPTO_working_2-way'!$G25)</f>
        <v>2.2514285714285713</v>
      </c>
      <c r="E26" s="32">
        <f>IF(OR($A26="",$B26=""),"",B26*'MPTO_working_2-way'!$G25)</f>
        <v>1.7990867579908674</v>
      </c>
      <c r="F26" s="30">
        <f>IF(OR($A26="",$B26=""),"",'MPTO_working_2-way'!D25)</f>
        <v>2.2593957258658803</v>
      </c>
      <c r="G26" s="32">
        <f>IF(OR($A26="",$B26=""),"",'MPTO_working_2-way'!E25)</f>
        <v>1.7940315974253949</v>
      </c>
      <c r="H26" s="30">
        <f>IF(OR($A26="",$B26=""),"",'OddsRatio_working_2-way'!M25)</f>
        <v>2.2596295751794115</v>
      </c>
      <c r="I26" s="30">
        <f>IF(OR($A26="",$B26=""),"",'OddsRatio_working_2-way'!N25)</f>
        <v>1.7938841860374448</v>
      </c>
      <c r="J26" s="30">
        <f>IF('Log_working_2-way'!$D25="","",A26^('Log_working_2-way'!$D25))</f>
        <v>2.2632669083588914</v>
      </c>
      <c r="K26" s="32">
        <f>IF('Log_working_2-way'!$D25="","",B26^('Log_working_2-way'!$D25))</f>
        <v>1.7915983497890287</v>
      </c>
      <c r="L26" s="37">
        <f t="shared" si="9"/>
        <v>0.44416243654822335</v>
      </c>
      <c r="M26" s="37">
        <f t="shared" si="10"/>
        <v>0.55583756345177671</v>
      </c>
      <c r="N26" s="38">
        <v>122</v>
      </c>
      <c r="O26" s="38">
        <f t="shared" si="11"/>
        <v>66.292237442922385</v>
      </c>
      <c r="P26" s="38">
        <f t="shared" si="12"/>
        <v>52.285714285714285</v>
      </c>
      <c r="Q26" s="38">
        <f t="shared" si="13"/>
        <v>69.714285714285708</v>
      </c>
      <c r="R26" s="38">
        <f t="shared" si="14"/>
        <v>55.707762557077629</v>
      </c>
      <c r="S26" s="39">
        <f t="shared" si="15"/>
        <v>-3.4220482713633231</v>
      </c>
      <c r="T26" s="39">
        <f t="shared" si="16"/>
        <v>-3.4220482713633444</v>
      </c>
      <c r="U26" t="s">
        <v>188</v>
      </c>
      <c r="V26" t="s">
        <v>233</v>
      </c>
      <c r="W26" t="s">
        <v>172</v>
      </c>
      <c r="X26" t="s">
        <v>462</v>
      </c>
      <c r="Y26" s="41"/>
    </row>
    <row r="27" spans="1:25" ht="15" x14ac:dyDescent="0.25">
      <c r="A27">
        <v>1.96</v>
      </c>
      <c r="B27">
        <v>1.93</v>
      </c>
      <c r="C27" s="29">
        <f t="shared" si="0"/>
        <v>2.8338796658559762E-2</v>
      </c>
      <c r="D27" s="30">
        <f>IF(OR($A27="",$B27=""),"",A27*'MPTO_working_2-way'!$G26)</f>
        <v>2.0155440414507773</v>
      </c>
      <c r="E27" s="32">
        <f>IF(OR($A27="",$B27=""),"",B27*'MPTO_working_2-way'!$G26)</f>
        <v>1.9846938775510203</v>
      </c>
      <c r="F27" s="30">
        <f>IF(OR($A27="",$B27=""),"",'MPTO_working_2-way'!D26)</f>
        <v>2.0159880622468553</v>
      </c>
      <c r="G27" s="32">
        <f>IF(OR($A27="",$B27=""),"",'MPTO_working_2-way'!E26)</f>
        <v>1.9842635333613092</v>
      </c>
      <c r="H27" s="30">
        <f>IF(OR($A27="",$B27=""),"",'OddsRatio_working_2-way'!M26)</f>
        <v>2.0160010160015238</v>
      </c>
      <c r="I27" s="30">
        <f>IF(OR($A27="",$B27=""),"",'OddsRatio_working_2-way'!N26)</f>
        <v>1.9842509842514759</v>
      </c>
      <c r="J27" s="30">
        <f>IF('Log_working_2-way'!$D26="","",A27^('Log_working_2-way'!$D26))</f>
        <v>2.0162023284286739</v>
      </c>
      <c r="K27" s="32">
        <f>IF('Log_working_2-way'!$D26="","",B27^('Log_working_2-way'!$D26))</f>
        <v>1.9840560014719333</v>
      </c>
      <c r="L27" s="37">
        <f t="shared" si="9"/>
        <v>0.49614395886889456</v>
      </c>
      <c r="M27" s="37">
        <f t="shared" si="10"/>
        <v>0.50385604113110538</v>
      </c>
      <c r="N27" s="38">
        <v>123</v>
      </c>
      <c r="O27" s="38">
        <f t="shared" si="11"/>
        <v>60.244897959183668</v>
      </c>
      <c r="P27" s="38">
        <f t="shared" si="12"/>
        <v>59.269430051813472</v>
      </c>
      <c r="Q27" s="38">
        <f t="shared" si="13"/>
        <v>63.730569948186535</v>
      </c>
      <c r="R27" s="38">
        <f t="shared" si="14"/>
        <v>62.755102040816325</v>
      </c>
      <c r="S27" s="39">
        <f t="shared" si="15"/>
        <v>-3.4856719890028671</v>
      </c>
      <c r="T27" s="39">
        <f t="shared" si="16"/>
        <v>-3.4856719890028529</v>
      </c>
      <c r="U27" t="s">
        <v>234</v>
      </c>
      <c r="V27" t="s">
        <v>235</v>
      </c>
      <c r="W27" t="s">
        <v>172</v>
      </c>
      <c r="X27" t="s">
        <v>462</v>
      </c>
      <c r="Y27" s="41"/>
    </row>
    <row r="28" spans="1:25" ht="15" x14ac:dyDescent="0.25">
      <c r="A28">
        <v>1.33</v>
      </c>
      <c r="B28">
        <v>3.45</v>
      </c>
      <c r="C28" s="29">
        <f t="shared" si="0"/>
        <v>4.173477171188833E-2</v>
      </c>
      <c r="D28" s="30">
        <f>IF(OR($A28="",$B28=""),"",A28*'MPTO_working_2-way'!$G27)</f>
        <v>1.3855072463768117</v>
      </c>
      <c r="E28" s="32">
        <f>IF(OR($A28="",$B28=""),"",B28*'MPTO_working_2-way'!$G27)</f>
        <v>3.5939849624060147</v>
      </c>
      <c r="F28" s="30">
        <f>IF(OR($A28="",$B28=""),"",'MPTO_working_2-way'!D27)</f>
        <v>1.367966013266751</v>
      </c>
      <c r="G28" s="32">
        <f>IF(OR($A28="",$B28=""),"",'MPTO_working_2-way'!E27)</f>
        <v>3.7176422928904191</v>
      </c>
      <c r="H28" s="30">
        <f>IF(OR($A28="",$B28=""),"",'OddsRatio_working_2-way'!M27)</f>
        <v>1.3670066451047178</v>
      </c>
      <c r="I28" s="30">
        <f>IF(OR($A28="",$B28=""),"",'OddsRatio_working_2-way'!N27)</f>
        <v>3.7247463045653295</v>
      </c>
      <c r="J28" s="30">
        <f>IF('Log_working_2-way'!$D27="","",A28^('Log_working_2-way'!$D27))</f>
        <v>1.3588361335140127</v>
      </c>
      <c r="K28" s="32">
        <f>IF('Log_working_2-way'!$D27="","",B28^('Log_working_2-way'!$D27))</f>
        <v>3.7867873566673342</v>
      </c>
      <c r="L28" s="37">
        <f t="shared" si="9"/>
        <v>0.72175732217573219</v>
      </c>
      <c r="M28" s="37">
        <f t="shared" si="10"/>
        <v>0.27824267782426781</v>
      </c>
      <c r="N28" s="38">
        <v>124</v>
      </c>
      <c r="O28" s="38">
        <f t="shared" si="11"/>
        <v>30.766917293233092</v>
      </c>
      <c r="P28" s="38">
        <f t="shared" si="12"/>
        <v>88.057971014492765</v>
      </c>
      <c r="Q28" s="38">
        <f t="shared" si="13"/>
        <v>35.94202898550725</v>
      </c>
      <c r="R28" s="38">
        <f t="shared" si="14"/>
        <v>93.233082706766908</v>
      </c>
      <c r="S28" s="39">
        <f t="shared" si="15"/>
        <v>-5.1751116922741573</v>
      </c>
      <c r="T28" s="39">
        <f t="shared" si="16"/>
        <v>-5.1751116922741431</v>
      </c>
      <c r="U28" t="s">
        <v>236</v>
      </c>
      <c r="V28" t="s">
        <v>237</v>
      </c>
      <c r="W28" t="s">
        <v>172</v>
      </c>
      <c r="X28" t="s">
        <v>462</v>
      </c>
      <c r="Y28" s="41"/>
    </row>
    <row r="29" spans="1:25" ht="15" x14ac:dyDescent="0.25">
      <c r="A29">
        <v>1.77</v>
      </c>
      <c r="B29">
        <v>2.14</v>
      </c>
      <c r="C29" s="29">
        <f t="shared" si="0"/>
        <v>3.2261471038597556E-2</v>
      </c>
      <c r="D29" s="30">
        <f>IF(OR($A29="",$B29=""),"",A29*'MPTO_working_2-way'!$G28)</f>
        <v>1.8271028037383177</v>
      </c>
      <c r="E29" s="32">
        <f>IF(OR($A29="",$B29=""),"",B29*'MPTO_working_2-way'!$G28)</f>
        <v>2.2090395480225991</v>
      </c>
      <c r="F29" s="30">
        <f>IF(OR($A29="",$B29=""),"",'MPTO_working_2-way'!D28)</f>
        <v>1.822021261243927</v>
      </c>
      <c r="G29" s="32">
        <f>IF(OR($A29="",$B29=""),"",'MPTO_working_2-way'!E28)</f>
        <v>2.216513546725964</v>
      </c>
      <c r="H29" s="30">
        <f>IF(OR($A29="",$B29=""),"",'OddsRatio_working_2-way'!M28)</f>
        <v>1.8218507142366114</v>
      </c>
      <c r="I29" s="30">
        <f>IF(OR($A29="",$B29=""),"",'OddsRatio_working_2-way'!N28)</f>
        <v>2.2167659925061516</v>
      </c>
      <c r="J29" s="30">
        <f>IF('Log_working_2-way'!$D28="","",A29^('Log_working_2-way'!$D28))</f>
        <v>1.8195461168991689</v>
      </c>
      <c r="K29" s="32">
        <f>IF('Log_working_2-way'!$D28="","",B29^('Log_working_2-way'!$D28))</f>
        <v>2.2201875884465903</v>
      </c>
      <c r="L29" s="37">
        <f t="shared" si="9"/>
        <v>0.54731457800511507</v>
      </c>
      <c r="M29" s="37">
        <f t="shared" si="10"/>
        <v>0.45268542199488487</v>
      </c>
      <c r="N29" s="38">
        <v>125</v>
      </c>
      <c r="O29" s="38">
        <f t="shared" si="11"/>
        <v>54.378531073446332</v>
      </c>
      <c r="P29" s="38">
        <f t="shared" si="12"/>
        <v>66.588785046728972</v>
      </c>
      <c r="Q29" s="38">
        <f t="shared" si="13"/>
        <v>58.411214953271028</v>
      </c>
      <c r="R29" s="38">
        <f t="shared" si="14"/>
        <v>70.621468926553675</v>
      </c>
      <c r="S29" s="39">
        <f t="shared" si="15"/>
        <v>-4.0326838798246953</v>
      </c>
      <c r="T29" s="39">
        <f t="shared" si="16"/>
        <v>-4.0326838798247024</v>
      </c>
      <c r="U29" t="s">
        <v>238</v>
      </c>
      <c r="V29" t="s">
        <v>239</v>
      </c>
      <c r="W29" t="s">
        <v>466</v>
      </c>
      <c r="X29" t="s">
        <v>462</v>
      </c>
      <c r="Y29" s="41"/>
    </row>
    <row r="30" spans="1:25" s="35" customFormat="1" ht="15" x14ac:dyDescent="0.25">
      <c r="A30">
        <v>2.11</v>
      </c>
      <c r="B30">
        <v>1.78</v>
      </c>
      <c r="C30" s="29">
        <f t="shared" si="0"/>
        <v>3.5731402098088338E-2</v>
      </c>
      <c r="D30" s="30">
        <f>IF(OR($A30="",$B30=""),"",A30*'MPTO_working_2-way'!$G29)</f>
        <v>2.1853932584269664</v>
      </c>
      <c r="E30" s="32">
        <f>IF(OR($A30="",$B30=""),"",B30*'MPTO_working_2-way'!$G29)</f>
        <v>1.8436018957345972</v>
      </c>
      <c r="F30" s="30">
        <f>IF(OR($A30="",$B30=""),"",'MPTO_working_2-way'!D29)</f>
        <v>2.1926557300484557</v>
      </c>
      <c r="G30" s="32">
        <f>IF(OR($A30="",$B30=""),"",'MPTO_working_2-way'!E29)</f>
        <v>1.8384649273092173</v>
      </c>
      <c r="H30" s="30">
        <f>IF(OR($A30="",$B30=""),"",'OddsRatio_working_2-way'!M29)</f>
        <v>2.192927878405448</v>
      </c>
      <c r="I30" s="30">
        <f>IF(OR($A30="",$B30=""),"",'OddsRatio_working_2-way'!N29)</f>
        <v>1.838273644284909</v>
      </c>
      <c r="J30" s="30">
        <f>IF('Log_working_2-way'!$D29="","",A30^('Log_working_2-way'!$D29))</f>
        <v>2.1962612557480616</v>
      </c>
      <c r="K30" s="32">
        <f>IF('Log_working_2-way'!$D29="","",B30^('Log_working_2-way'!$D29))</f>
        <v>1.8359377980310738</v>
      </c>
      <c r="L30" s="37">
        <f t="shared" si="9"/>
        <v>0.45758354755784059</v>
      </c>
      <c r="M30" s="37">
        <f t="shared" si="10"/>
        <v>0.54241645244215941</v>
      </c>
      <c r="N30" s="38">
        <v>126</v>
      </c>
      <c r="O30" s="38">
        <f t="shared" si="11"/>
        <v>66.284360189573434</v>
      </c>
      <c r="P30" s="38">
        <f t="shared" si="12"/>
        <v>55.213483146067418</v>
      </c>
      <c r="Q30" s="38">
        <f t="shared" si="13"/>
        <v>70.786516853932596</v>
      </c>
      <c r="R30" s="38">
        <f t="shared" si="14"/>
        <v>59.715639810426538</v>
      </c>
      <c r="S30" s="39">
        <f t="shared" si="15"/>
        <v>-4.5021566643591626</v>
      </c>
      <c r="T30" s="39">
        <f t="shared" si="16"/>
        <v>-4.50215666435912</v>
      </c>
      <c r="U30" t="s">
        <v>240</v>
      </c>
      <c r="V30" t="s">
        <v>241</v>
      </c>
      <c r="W30" t="s">
        <v>466</v>
      </c>
      <c r="X30" t="s">
        <v>462</v>
      </c>
      <c r="Y30" s="41"/>
    </row>
    <row r="31" spans="1:25" ht="15" x14ac:dyDescent="0.25">
      <c r="A31">
        <v>1.67</v>
      </c>
      <c r="B31">
        <v>2.2999999999999998</v>
      </c>
      <c r="C31" s="29">
        <f t="shared" si="0"/>
        <v>3.3585003905233002E-2</v>
      </c>
      <c r="D31" s="30">
        <f>IF(OR($A31="",$B31=""),"",A31*'MPTO_working_2-way'!$G30)</f>
        <v>1.7260869565217389</v>
      </c>
      <c r="E31" s="32">
        <f>IF(OR($A31="",$B31=""),"",B31*'MPTO_working_2-way'!$G30)</f>
        <v>2.3772455089820359</v>
      </c>
      <c r="F31" s="30">
        <f>IF(OR($A31="",$B31=""),"",'MPTO_working_2-way'!D30)</f>
        <v>1.7181838514873629</v>
      </c>
      <c r="G31" s="32">
        <f>IF(OR($A31="",$B31=""),"",'MPTO_working_2-way'!E30)</f>
        <v>2.3924011211460603</v>
      </c>
      <c r="H31" s="30">
        <f>IF(OR($A31="",$B31=""),"",'OddsRatio_working_2-way'!M30)</f>
        <v>1.7179029289427752</v>
      </c>
      <c r="I31" s="30">
        <f>IF(OR($A31="",$B31=""),"",'OddsRatio_working_2-way'!N30)</f>
        <v>2.3929459815307572</v>
      </c>
      <c r="J31" s="30">
        <f>IF('Log_working_2-way'!$D30="","",A31^('Log_working_2-way'!$D30))</f>
        <v>1.7143143993241288</v>
      </c>
      <c r="K31" s="32">
        <f>IF('Log_working_2-way'!$D30="","",B31^('Log_working_2-way'!$D30))</f>
        <v>2.399943779582375</v>
      </c>
      <c r="L31" s="37">
        <f t="shared" si="9"/>
        <v>0.57934508816120911</v>
      </c>
      <c r="M31" s="37">
        <f t="shared" si="10"/>
        <v>0.42065491183879095</v>
      </c>
      <c r="N31" s="38">
        <v>127</v>
      </c>
      <c r="O31" s="38">
        <f t="shared" si="11"/>
        <v>50.952095808383241</v>
      </c>
      <c r="P31" s="38">
        <f t="shared" si="12"/>
        <v>71.782608695652172</v>
      </c>
      <c r="Q31" s="38">
        <f t="shared" si="13"/>
        <v>55.217391304347835</v>
      </c>
      <c r="R31" s="38">
        <f t="shared" si="14"/>
        <v>76.04790419161678</v>
      </c>
      <c r="S31" s="39">
        <f t="shared" si="15"/>
        <v>-4.2652954959645939</v>
      </c>
      <c r="T31" s="39">
        <f t="shared" si="16"/>
        <v>-4.2652954959646081</v>
      </c>
      <c r="U31" t="s">
        <v>242</v>
      </c>
      <c r="V31" t="s">
        <v>243</v>
      </c>
      <c r="W31" t="s">
        <v>466</v>
      </c>
      <c r="X31" t="s">
        <v>462</v>
      </c>
      <c r="Y31" s="41"/>
    </row>
    <row r="32" spans="1:25" ht="15" x14ac:dyDescent="0.25">
      <c r="A32">
        <v>1.57</v>
      </c>
      <c r="B32">
        <v>2.5099999999999998</v>
      </c>
      <c r="C32" s="29">
        <f t="shared" si="0"/>
        <v>3.5349049661227649E-2</v>
      </c>
      <c r="D32" s="30">
        <f>IF(OR($A32="",$B32=""),"",A32*'MPTO_working_2-way'!$G31)</f>
        <v>1.6254980079681274</v>
      </c>
      <c r="E32" s="32">
        <f>IF(OR($A32="",$B32=""),"",B32*'MPTO_working_2-way'!$G31)</f>
        <v>2.5987261146496814</v>
      </c>
      <c r="F32" s="30">
        <f>IF(OR($A32="",$B32=""),"",'MPTO_working_2-way'!D31)</f>
        <v>1.6148093511176675</v>
      </c>
      <c r="G32" s="32">
        <f>IF(OR($A32="",$B32=""),"",'MPTO_working_2-way'!E31)</f>
        <v>2.6265204785550034</v>
      </c>
      <c r="H32" s="30">
        <f>IF(OR($A32="",$B32=""),"",'OddsRatio_working_2-way'!M31)</f>
        <v>1.6143968129056414</v>
      </c>
      <c r="I32" s="30">
        <f>IF(OR($A32="",$B32=""),"",'OddsRatio_working_2-way'!N31)</f>
        <v>2.6276126096272243</v>
      </c>
      <c r="J32" s="30">
        <f>IF('Log_working_2-way'!$D31="","",A32^('Log_working_2-way'!$D31))</f>
        <v>1.6095273078692256</v>
      </c>
      <c r="K32" s="32">
        <f>IF('Log_working_2-way'!$D31="","",B32^('Log_working_2-way'!$D31))</f>
        <v>2.6406155837309813</v>
      </c>
      <c r="L32" s="37">
        <f t="shared" si="9"/>
        <v>0.61519607843137258</v>
      </c>
      <c r="M32" s="37">
        <f t="shared" si="10"/>
        <v>0.38480392156862747</v>
      </c>
      <c r="N32" s="38">
        <v>128</v>
      </c>
      <c r="O32" s="38">
        <f t="shared" si="11"/>
        <v>46.471337579617838</v>
      </c>
      <c r="P32" s="38">
        <f t="shared" si="12"/>
        <v>77.003984063745023</v>
      </c>
      <c r="Q32" s="38">
        <f t="shared" si="13"/>
        <v>50.996015936254985</v>
      </c>
      <c r="R32" s="38">
        <f t="shared" si="14"/>
        <v>81.528662420382162</v>
      </c>
      <c r="S32" s="39">
        <f t="shared" si="15"/>
        <v>-4.5246783566371462</v>
      </c>
      <c r="T32" s="39">
        <f t="shared" si="16"/>
        <v>-4.5246783566371391</v>
      </c>
      <c r="U32" t="s">
        <v>244</v>
      </c>
      <c r="V32" t="s">
        <v>245</v>
      </c>
      <c r="W32" t="s">
        <v>466</v>
      </c>
      <c r="X32" t="s">
        <v>462</v>
      </c>
      <c r="Y32" s="41"/>
    </row>
    <row r="33" spans="1:25" ht="15" x14ac:dyDescent="0.25">
      <c r="A33">
        <v>1.93</v>
      </c>
      <c r="B33">
        <v>1.97</v>
      </c>
      <c r="C33" s="29">
        <f t="shared" si="0"/>
        <v>2.5748928223876311E-2</v>
      </c>
      <c r="D33" s="30">
        <f>IF(OR($A33="",$B33=""),"",A33*'MPTO_working_2-way'!$G32)</f>
        <v>1.9796954314720812</v>
      </c>
      <c r="E33" s="32">
        <f>IF(OR($A33="",$B33=""),"",B33*'MPTO_working_2-way'!$G32)</f>
        <v>2.0207253886010363</v>
      </c>
      <c r="F33" s="30">
        <f>IF(OR($A33="",$B33=""),"",'MPTO_working_2-way'!D32)</f>
        <v>1.9791780536685666</v>
      </c>
      <c r="G33" s="32">
        <f>IF(OR($A33="",$B33=""),"",'MPTO_working_2-way'!E32)</f>
        <v>2.0212647191728026</v>
      </c>
      <c r="H33" s="30">
        <f>IF(OR($A33="",$B33=""),"",'OddsRatio_working_2-way'!M32)</f>
        <v>1.9791643818062103</v>
      </c>
      <c r="I33" s="30">
        <f>IF(OR($A33="",$B33=""),"",'OddsRatio_working_2-way'!N32)</f>
        <v>2.021278978873144</v>
      </c>
      <c r="J33" s="30">
        <f>IF('Log_working_2-way'!$D32="","",A33^('Log_working_2-way'!$D32))</f>
        <v>1.9789304913693861</v>
      </c>
      <c r="K33" s="32">
        <f>IF('Log_working_2-way'!$D32="","",B33^('Log_working_2-way'!$D32))</f>
        <v>2.0215229873993761</v>
      </c>
      <c r="L33" s="37">
        <f t="shared" si="9"/>
        <v>0.50512820512820511</v>
      </c>
      <c r="M33" s="37">
        <f t="shared" si="10"/>
        <v>0.49487179487179483</v>
      </c>
      <c r="N33" s="38">
        <v>129</v>
      </c>
      <c r="O33" s="38">
        <f t="shared" si="11"/>
        <v>62.160621761658035</v>
      </c>
      <c r="P33" s="38">
        <f t="shared" si="12"/>
        <v>63.51776649746192</v>
      </c>
      <c r="Q33" s="38">
        <f t="shared" si="13"/>
        <v>65.482233502538065</v>
      </c>
      <c r="R33" s="38">
        <f t="shared" si="14"/>
        <v>66.839378238341979</v>
      </c>
      <c r="S33" s="39">
        <f t="shared" si="15"/>
        <v>-3.3216117408800301</v>
      </c>
      <c r="T33" s="39">
        <f t="shared" si="16"/>
        <v>-3.3216117408800585</v>
      </c>
      <c r="U33" t="s">
        <v>246</v>
      </c>
      <c r="V33" t="s">
        <v>179</v>
      </c>
      <c r="W33" t="s">
        <v>118</v>
      </c>
      <c r="X33" t="s">
        <v>462</v>
      </c>
      <c r="Y33" s="41"/>
    </row>
    <row r="34" spans="1:25" ht="15" x14ac:dyDescent="0.25">
      <c r="A34">
        <v>2.35</v>
      </c>
      <c r="B34">
        <v>1.65</v>
      </c>
      <c r="C34" s="29">
        <f t="shared" si="0"/>
        <v>3.1592520954223158E-2</v>
      </c>
      <c r="D34" s="30">
        <f>IF(OR($A34="",$B34=""),"",A34*'MPTO_working_2-way'!$G33)</f>
        <v>2.4242424242424243</v>
      </c>
      <c r="E34" s="32">
        <f>IF(OR($A34="",$B34=""),"",B34*'MPTO_working_2-way'!$G33)</f>
        <v>1.7021276595744681</v>
      </c>
      <c r="F34" s="30">
        <f>IF(OR($A34="",$B34=""),"",'MPTO_working_2-way'!D33)</f>
        <v>2.4405979543666407</v>
      </c>
      <c r="G34" s="32">
        <f>IF(OR($A34="",$B34=""),"",'MPTO_working_2-way'!E33)</f>
        <v>1.6941561987984708</v>
      </c>
      <c r="H34" s="30">
        <f>IF(OR($A34="",$B34=""),"",'OddsRatio_working_2-way'!M33)</f>
        <v>2.4411533842457849</v>
      </c>
      <c r="I34" s="30">
        <f>IF(OR($A34="",$B34=""),"",'OddsRatio_working_2-way'!N33)</f>
        <v>1.6938886664887112</v>
      </c>
      <c r="J34" s="30">
        <f>IF('Log_working_2-way'!$D33="","",A34^('Log_working_2-way'!$D33))</f>
        <v>2.4487037782009757</v>
      </c>
      <c r="K34" s="32">
        <f>IF('Log_working_2-way'!$D33="","",B34^('Log_working_2-way'!$D33))</f>
        <v>1.6902722385674813</v>
      </c>
      <c r="L34" s="37">
        <f t="shared" si="9"/>
        <v>0.41249999999999998</v>
      </c>
      <c r="M34" s="37">
        <f t="shared" si="10"/>
        <v>0.58750000000000002</v>
      </c>
      <c r="N34" s="38">
        <v>130</v>
      </c>
      <c r="O34" s="38">
        <f t="shared" si="11"/>
        <v>74.680851063829792</v>
      </c>
      <c r="P34" s="38">
        <f t="shared" si="12"/>
        <v>51.212121212121211</v>
      </c>
      <c r="Q34" s="38">
        <f t="shared" si="13"/>
        <v>78.787878787878796</v>
      </c>
      <c r="R34" s="38">
        <f t="shared" si="14"/>
        <v>55.319148936170215</v>
      </c>
      <c r="S34" s="39">
        <f t="shared" si="15"/>
        <v>-4.1070277240490043</v>
      </c>
      <c r="T34" s="39">
        <f t="shared" si="16"/>
        <v>-4.1070277240490043</v>
      </c>
      <c r="U34" t="s">
        <v>87</v>
      </c>
      <c r="V34" t="s">
        <v>119</v>
      </c>
      <c r="W34" t="s">
        <v>85</v>
      </c>
      <c r="X34" t="s">
        <v>462</v>
      </c>
      <c r="Y34" s="41"/>
    </row>
    <row r="35" spans="1:25" ht="15" x14ac:dyDescent="0.25">
      <c r="A35">
        <v>2.0499999999999998</v>
      </c>
      <c r="B35">
        <v>1.85</v>
      </c>
      <c r="C35" s="29">
        <f t="shared" si="0"/>
        <v>2.8345418589321048E-2</v>
      </c>
      <c r="D35" s="30">
        <f>IF(OR($A35="",$B35=""),"",A35*'MPTO_working_2-way'!$G34)</f>
        <v>2.1081081081081079</v>
      </c>
      <c r="E35" s="32">
        <f>IF(OR($A35="",$B35=""),"",B35*'MPTO_working_2-way'!$G34)</f>
        <v>1.902439024390244</v>
      </c>
      <c r="F35" s="30">
        <f>IF(OR($A35="",$B35=""),"",'MPTO_working_2-way'!D34)</f>
        <v>2.1113430758524703</v>
      </c>
      <c r="G35" s="32">
        <f>IF(OR($A35="",$B35=""),"",'MPTO_working_2-way'!E34)</f>
        <v>1.8998121477770822</v>
      </c>
      <c r="H35" s="30">
        <f>IF(OR($A35="",$B35=""),"",'OddsRatio_working_2-way'!M34)</f>
        <v>2.1114378604524222</v>
      </c>
      <c r="I35" s="30">
        <f>IF(OR($A35="",$B35=""),"",'OddsRatio_working_2-way'!N34)</f>
        <v>1.8997354108424378</v>
      </c>
      <c r="J35" s="30">
        <f>IF('Log_working_2-way'!$D34="","",A35^('Log_working_2-way'!$D34))</f>
        <v>2.1129081281913611</v>
      </c>
      <c r="K35" s="32">
        <f>IF('Log_working_2-way'!$D34="","",B35^('Log_working_2-way'!$D34))</f>
        <v>1.8985467665018629</v>
      </c>
      <c r="L35" s="37">
        <f t="shared" si="9"/>
        <v>0.47435897435897439</v>
      </c>
      <c r="M35" s="37">
        <f t="shared" si="10"/>
        <v>0.52564102564102555</v>
      </c>
      <c r="N35" s="38">
        <v>131</v>
      </c>
      <c r="O35" s="38">
        <f t="shared" si="11"/>
        <v>67.097560975609738</v>
      </c>
      <c r="P35" s="38">
        <f t="shared" si="12"/>
        <v>60.189189189189193</v>
      </c>
      <c r="Q35" s="38">
        <f t="shared" si="13"/>
        <v>70.810810810810807</v>
      </c>
      <c r="R35" s="38">
        <f t="shared" si="14"/>
        <v>63.902439024390247</v>
      </c>
      <c r="S35" s="39">
        <f t="shared" si="15"/>
        <v>-3.7132498352010685</v>
      </c>
      <c r="T35" s="39">
        <f t="shared" si="16"/>
        <v>-3.7132498352010543</v>
      </c>
      <c r="U35" t="s">
        <v>101</v>
      </c>
      <c r="V35" t="s">
        <v>98</v>
      </c>
      <c r="W35" t="s">
        <v>85</v>
      </c>
      <c r="X35" t="s">
        <v>462</v>
      </c>
      <c r="Y35" s="41"/>
    </row>
    <row r="36" spans="1:25" ht="15" x14ac:dyDescent="0.25">
      <c r="A36">
        <v>2.02</v>
      </c>
      <c r="B36">
        <v>1.87</v>
      </c>
      <c r="C36" s="29">
        <f t="shared" si="0"/>
        <v>2.9808863239265015E-2</v>
      </c>
      <c r="D36" s="30">
        <f>IF(OR($A36="",$B36=""),"",A36*'MPTO_working_2-way'!$G35)</f>
        <v>2.0802139037433154</v>
      </c>
      <c r="E36" s="32">
        <f>IF(OR($A36="",$B36=""),"",B36*'MPTO_working_2-way'!$G35)</f>
        <v>1.9257425742574257</v>
      </c>
      <c r="F36" s="30">
        <f>IF(OR($A36="",$B36=""),"",'MPTO_working_2-way'!D35)</f>
        <v>2.082703865027292</v>
      </c>
      <c r="G36" s="32">
        <f>IF(OR($A36="",$B36=""),"",'MPTO_working_2-way'!E35)</f>
        <v>1.9236135865967305</v>
      </c>
      <c r="H36" s="30">
        <f>IF(OR($A36="",$B36=""),"",'OddsRatio_working_2-way'!M35)</f>
        <v>2.0827805840074194</v>
      </c>
      <c r="I36" s="30">
        <f>IF(OR($A36="",$B36=""),"",'OddsRatio_working_2-way'!N35)</f>
        <v>1.9235481451827992</v>
      </c>
      <c r="J36" s="30">
        <f>IF('Log_working_2-way'!$D35="","",A36^('Log_working_2-way'!$D35))</f>
        <v>2.0839128581602959</v>
      </c>
      <c r="K36" s="32">
        <f>IF('Log_working_2-way'!$D35="","",B36^('Log_working_2-way'!$D35))</f>
        <v>1.9225833907877643</v>
      </c>
      <c r="L36" s="37">
        <f t="shared" si="9"/>
        <v>0.48071979434447304</v>
      </c>
      <c r="M36" s="37">
        <f t="shared" si="10"/>
        <v>0.51928020565552702</v>
      </c>
      <c r="N36" s="38">
        <v>132</v>
      </c>
      <c r="O36" s="38">
        <f t="shared" si="11"/>
        <v>66.653465346534645</v>
      </c>
      <c r="P36" s="38">
        <f t="shared" si="12"/>
        <v>61.411764705882348</v>
      </c>
      <c r="Q36" s="38">
        <f t="shared" si="13"/>
        <v>70.588235294117638</v>
      </c>
      <c r="R36" s="38">
        <f t="shared" si="14"/>
        <v>65.346534653465341</v>
      </c>
      <c r="S36" s="39">
        <f t="shared" si="15"/>
        <v>-3.9347699475829927</v>
      </c>
      <c r="T36" s="39">
        <f t="shared" si="16"/>
        <v>-3.9347699475829927</v>
      </c>
      <c r="U36" t="s">
        <v>102</v>
      </c>
      <c r="V36" t="s">
        <v>129</v>
      </c>
      <c r="W36" t="s">
        <v>85</v>
      </c>
      <c r="X36" t="s">
        <v>462</v>
      </c>
      <c r="Y36" s="41"/>
    </row>
    <row r="37" spans="1:25" ht="15" x14ac:dyDescent="0.25">
      <c r="A37">
        <v>2.0499999999999998</v>
      </c>
      <c r="B37">
        <v>1.85</v>
      </c>
      <c r="C37" s="29">
        <f t="shared" si="0"/>
        <v>2.8345418589321048E-2</v>
      </c>
      <c r="D37" s="30">
        <f>IF(OR($A37="",$B37=""),"",A37*'MPTO_working_2-way'!$G36)</f>
        <v>2.1081081081081079</v>
      </c>
      <c r="E37" s="32">
        <f>IF(OR($A37="",$B37=""),"",B37*'MPTO_working_2-way'!$G36)</f>
        <v>1.902439024390244</v>
      </c>
      <c r="F37" s="30">
        <f>IF(OR($A37="",$B37=""),"",'MPTO_working_2-way'!D36)</f>
        <v>2.1113430758524703</v>
      </c>
      <c r="G37" s="32">
        <f>IF(OR($A37="",$B37=""),"",'MPTO_working_2-way'!E36)</f>
        <v>1.8998121477770822</v>
      </c>
      <c r="H37" s="30">
        <f>IF(OR($A37="",$B37=""),"",'OddsRatio_working_2-way'!M36)</f>
        <v>2.1114378604524222</v>
      </c>
      <c r="I37" s="30">
        <f>IF(OR($A37="",$B37=""),"",'OddsRatio_working_2-way'!N36)</f>
        <v>1.8997354108424378</v>
      </c>
      <c r="J37" s="30">
        <f>IF('Log_working_2-way'!$D36="","",A37^('Log_working_2-way'!$D36))</f>
        <v>2.1129081281913611</v>
      </c>
      <c r="K37" s="32">
        <f>IF('Log_working_2-way'!$D36="","",B37^('Log_working_2-way'!$D36))</f>
        <v>1.8985467665018629</v>
      </c>
      <c r="L37" s="37">
        <f t="shared" si="9"/>
        <v>0.47435897435897439</v>
      </c>
      <c r="M37" s="37">
        <f t="shared" si="10"/>
        <v>0.52564102564102555</v>
      </c>
      <c r="N37" s="38">
        <v>133</v>
      </c>
      <c r="O37" s="38">
        <f t="shared" si="11"/>
        <v>68.121951219512184</v>
      </c>
      <c r="P37" s="38">
        <f t="shared" si="12"/>
        <v>61.108108108108105</v>
      </c>
      <c r="Q37" s="38">
        <f t="shared" si="13"/>
        <v>71.891891891891888</v>
      </c>
      <c r="R37" s="38">
        <f t="shared" si="14"/>
        <v>64.878048780487816</v>
      </c>
      <c r="S37" s="39">
        <f t="shared" si="15"/>
        <v>-3.769940672379704</v>
      </c>
      <c r="T37" s="39">
        <f t="shared" si="16"/>
        <v>-3.7699406723797111</v>
      </c>
      <c r="U37" t="s">
        <v>88</v>
      </c>
      <c r="V37" t="s">
        <v>125</v>
      </c>
      <c r="W37" t="s">
        <v>85</v>
      </c>
      <c r="X37" t="s">
        <v>462</v>
      </c>
      <c r="Y37" s="41"/>
    </row>
    <row r="38" spans="1:25" ht="15" x14ac:dyDescent="0.25">
      <c r="A38">
        <v>2.25</v>
      </c>
      <c r="B38">
        <v>1.69</v>
      </c>
      <c r="C38" s="29">
        <f t="shared" si="0"/>
        <v>3.6160420775805502E-2</v>
      </c>
      <c r="D38" s="30">
        <f>IF(OR($A38="",$B38=""),"",A38*'MPTO_working_2-way'!$G37)</f>
        <v>2.3313609467455625</v>
      </c>
      <c r="E38" s="32">
        <f>IF(OR($A38="",$B38=""),"",B38*'MPTO_working_2-way'!$G37)</f>
        <v>1.7511111111111113</v>
      </c>
      <c r="F38" s="30">
        <f>IF(OR($A38="",$B38=""),"",'MPTO_working_2-way'!D37)</f>
        <v>2.3454124903623752</v>
      </c>
      <c r="G38" s="32">
        <f>IF(OR($A38="",$B38=""),"",'MPTO_working_2-way'!E37)</f>
        <v>1.7432664756446994</v>
      </c>
      <c r="H38" s="30">
        <f>IF(OR($A38="",$B38=""),"",'OddsRatio_working_2-way'!M37)</f>
        <v>2.3459547551454145</v>
      </c>
      <c r="I38" s="30">
        <f>IF(OR($A38="",$B38=""),"",'OddsRatio_working_2-way'!N37)</f>
        <v>1.7429670248402687</v>
      </c>
      <c r="J38" s="30">
        <f>IF('Log_working_2-way'!$D37="","",A38^('Log_working_2-way'!$D37))</f>
        <v>2.3524481110664444</v>
      </c>
      <c r="K38" s="32">
        <f>IF('Log_working_2-way'!$D37="","",B38^('Log_working_2-way'!$D37))</f>
        <v>1.7393999014212567</v>
      </c>
      <c r="L38" s="37">
        <f t="shared" si="9"/>
        <v>0.42893401015228422</v>
      </c>
      <c r="M38" s="37">
        <f t="shared" si="10"/>
        <v>0.57106598984771573</v>
      </c>
      <c r="N38" s="38">
        <v>134</v>
      </c>
      <c r="O38" s="38">
        <f t="shared" si="11"/>
        <v>74.444444444444443</v>
      </c>
      <c r="P38" s="38">
        <f t="shared" si="12"/>
        <v>54.710059171597621</v>
      </c>
      <c r="Q38" s="38">
        <f t="shared" si="13"/>
        <v>79.289940828402365</v>
      </c>
      <c r="R38" s="38">
        <f t="shared" si="14"/>
        <v>59.55555555555555</v>
      </c>
      <c r="S38" s="39">
        <f t="shared" si="15"/>
        <v>-4.8454963839579221</v>
      </c>
      <c r="T38" s="39">
        <f t="shared" si="16"/>
        <v>-4.8454963839579293</v>
      </c>
      <c r="U38" t="s">
        <v>103</v>
      </c>
      <c r="V38" t="s">
        <v>86</v>
      </c>
      <c r="W38" t="s">
        <v>85</v>
      </c>
      <c r="X38" t="s">
        <v>462</v>
      </c>
      <c r="Y38" s="41"/>
    </row>
    <row r="39" spans="1:25" ht="15" x14ac:dyDescent="0.25">
      <c r="A39">
        <v>2.14</v>
      </c>
      <c r="B39">
        <v>1.76</v>
      </c>
      <c r="C39" s="29">
        <f t="shared" si="0"/>
        <v>3.5471537807986397E-2</v>
      </c>
      <c r="D39" s="30">
        <f>IF(OR($A39="",$B39=""),"",A39*'MPTO_working_2-way'!$G38)</f>
        <v>2.2159090909090908</v>
      </c>
      <c r="E39" s="32">
        <f>IF(OR($A39="",$B39=""),"",B39*'MPTO_working_2-way'!$G38)</f>
        <v>1.8224299065420562</v>
      </c>
      <c r="F39" s="30">
        <f>IF(OR($A39="",$B39=""),"",'MPTO_working_2-way'!D38)</f>
        <v>2.2244271202456889</v>
      </c>
      <c r="G39" s="32">
        <f>IF(OR($A39="",$B39=""),"",'MPTO_working_2-way'!E38)</f>
        <v>1.8167084699980707</v>
      </c>
      <c r="H39" s="30">
        <f>IF(OR($A39="",$B39=""),"",'OddsRatio_working_2-way'!M38)</f>
        <v>2.2247448713915889</v>
      </c>
      <c r="I39" s="30">
        <f>IF(OR($A39="",$B39=""),"",'OddsRatio_working_2-way'!N38)</f>
        <v>1.8164965809277254</v>
      </c>
      <c r="J39" s="30">
        <f>IF('Log_working_2-way'!$D38="","",A39^('Log_working_2-way'!$D38))</f>
        <v>2.2286583340561452</v>
      </c>
      <c r="K39" s="32">
        <f>IF('Log_working_2-way'!$D38="","",B39^('Log_working_2-way'!$D38))</f>
        <v>1.8138959157983681</v>
      </c>
      <c r="L39" s="37">
        <f t="shared" si="9"/>
        <v>0.45128205128205129</v>
      </c>
      <c r="M39" s="37">
        <f t="shared" si="10"/>
        <v>0.54871794871794866</v>
      </c>
      <c r="N39" s="38">
        <v>135</v>
      </c>
      <c r="O39" s="38">
        <f t="shared" si="11"/>
        <v>71.9158878504673</v>
      </c>
      <c r="P39" s="38">
        <f t="shared" si="12"/>
        <v>58.295454545454547</v>
      </c>
      <c r="Q39" s="38">
        <f t="shared" si="13"/>
        <v>76.704545454545467</v>
      </c>
      <c r="R39" s="38">
        <f t="shared" si="14"/>
        <v>63.084112149532707</v>
      </c>
      <c r="S39" s="39">
        <f t="shared" si="15"/>
        <v>-4.7886576040781677</v>
      </c>
      <c r="T39" s="39">
        <f t="shared" si="16"/>
        <v>-4.7886576040781605</v>
      </c>
      <c r="U39" t="s">
        <v>126</v>
      </c>
      <c r="V39" t="s">
        <v>104</v>
      </c>
      <c r="W39" t="s">
        <v>85</v>
      </c>
      <c r="X39" t="s">
        <v>462</v>
      </c>
      <c r="Y39" s="41"/>
    </row>
    <row r="40" spans="1:25" ht="15" x14ac:dyDescent="0.25">
      <c r="A40">
        <v>2.42</v>
      </c>
      <c r="B40">
        <v>1.61</v>
      </c>
      <c r="C40" s="29">
        <f t="shared" si="0"/>
        <v>3.4341152918228035E-2</v>
      </c>
      <c r="D40" s="30">
        <f>IF(OR($A40="",$B40=""),"",A40*'MPTO_working_2-way'!$G39)</f>
        <v>2.5031055900621118</v>
      </c>
      <c r="E40" s="32">
        <f>IF(OR($A40="",$B40=""),"",B40*'MPTO_working_2-way'!$G39)</f>
        <v>1.6652892561983472</v>
      </c>
      <c r="F40" s="30">
        <f>IF(OR($A40="",$B40=""),"",'MPTO_working_2-way'!D39)</f>
        <v>2.5249173741170372</v>
      </c>
      <c r="G40" s="32">
        <f>IF(OR($A40="",$B40=""),"",'MPTO_working_2-way'!E39)</f>
        <v>1.655773235306617</v>
      </c>
      <c r="H40" s="30">
        <f>IF(OR($A40="",$B40=""),"",'OddsRatio_working_2-way'!M39)</f>
        <v>2.5257355119610394</v>
      </c>
      <c r="I40" s="30">
        <f>IF(OR($A40="",$B40=""),"",'OddsRatio_working_2-way'!N39)</f>
        <v>1.6554215931663621</v>
      </c>
      <c r="J40" s="30">
        <f>IF('Log_working_2-way'!$D39="","",A40^('Log_working_2-way'!$D39))</f>
        <v>2.5358767096666233</v>
      </c>
      <c r="K40" s="32">
        <f>IF('Log_working_2-way'!$D39="","",B40^('Log_working_2-way'!$D39))</f>
        <v>1.6510939281167687</v>
      </c>
      <c r="L40" s="37">
        <f t="shared" si="9"/>
        <v>0.39950372208436724</v>
      </c>
      <c r="M40" s="37">
        <f t="shared" si="10"/>
        <v>0.60049627791563276</v>
      </c>
      <c r="N40" s="38">
        <v>136</v>
      </c>
      <c r="O40" s="38">
        <f t="shared" si="11"/>
        <v>79.801652892561989</v>
      </c>
      <c r="P40" s="38">
        <f t="shared" si="12"/>
        <v>51.527950310559007</v>
      </c>
      <c r="Q40" s="38">
        <f t="shared" si="13"/>
        <v>84.472049689440993</v>
      </c>
      <c r="R40" s="38">
        <f t="shared" si="14"/>
        <v>56.198347107438018</v>
      </c>
      <c r="S40" s="39">
        <f t="shared" si="15"/>
        <v>-4.6703967968790039</v>
      </c>
      <c r="T40" s="39">
        <f t="shared" si="16"/>
        <v>-4.670396796879011</v>
      </c>
      <c r="U40" t="s">
        <v>120</v>
      </c>
      <c r="V40" t="s">
        <v>90</v>
      </c>
      <c r="W40" t="s">
        <v>85</v>
      </c>
      <c r="X40" t="s">
        <v>462</v>
      </c>
      <c r="Y40" s="41"/>
    </row>
    <row r="41" spans="1:25" s="35" customFormat="1" ht="15" x14ac:dyDescent="0.25">
      <c r="A41">
        <v>2.04</v>
      </c>
      <c r="B41">
        <v>1.86</v>
      </c>
      <c r="C41" s="29">
        <f t="shared" si="0"/>
        <v>2.7830487033523088E-2</v>
      </c>
      <c r="D41" s="30">
        <f>IF(OR($A41="",$B41=""),"",A41*'MPTO_working_2-way'!$G40)</f>
        <v>2.096774193548387</v>
      </c>
      <c r="E41" s="32">
        <f>IF(OR($A41="",$B41=""),"",B41*'MPTO_working_2-way'!$G40)</f>
        <v>1.911764705882353</v>
      </c>
      <c r="F41" s="30">
        <f>IF(OR($A41="",$B41=""),"",'MPTO_working_2-way'!D40)</f>
        <v>2.0996015936254984</v>
      </c>
      <c r="G41" s="32">
        <f>IF(OR($A41="",$B41=""),"",'MPTO_working_2-way'!E40)</f>
        <v>1.9094202898550725</v>
      </c>
      <c r="H41" s="30">
        <f>IF(OR($A41="",$B41=""),"",'OddsRatio_working_2-way'!M40)</f>
        <v>2.0996828295383159</v>
      </c>
      <c r="I41" s="30">
        <f>IF(OR($A41="",$B41=""),"",'OddsRatio_working_2-way'!N40)</f>
        <v>1.9093531090412992</v>
      </c>
      <c r="J41" s="30">
        <f>IF('Log_working_2-way'!$D40="","",A41^('Log_working_2-way'!$D40))</f>
        <v>2.1009668261031296</v>
      </c>
      <c r="K41" s="32">
        <f>IF('Log_working_2-way'!$D40="","",B41^('Log_working_2-way'!$D40))</f>
        <v>1.9082925809304243</v>
      </c>
      <c r="L41" s="37">
        <f t="shared" si="9"/>
        <v>0.47692307692307695</v>
      </c>
      <c r="M41" s="37">
        <f t="shared" si="10"/>
        <v>0.52307692307692311</v>
      </c>
      <c r="N41" s="38">
        <v>137</v>
      </c>
      <c r="O41" s="38">
        <f t="shared" si="11"/>
        <v>69.843137254901961</v>
      </c>
      <c r="P41" s="38">
        <f t="shared" si="12"/>
        <v>63.344086021505383</v>
      </c>
      <c r="Q41" s="38">
        <f t="shared" si="13"/>
        <v>73.655913978494624</v>
      </c>
      <c r="R41" s="38">
        <f t="shared" si="14"/>
        <v>67.156862745098039</v>
      </c>
      <c r="S41" s="39">
        <f t="shared" si="15"/>
        <v>-3.8127767235926626</v>
      </c>
      <c r="T41" s="39">
        <f t="shared" si="16"/>
        <v>-3.8127767235926555</v>
      </c>
      <c r="U41" t="s">
        <v>89</v>
      </c>
      <c r="V41" t="s">
        <v>100</v>
      </c>
      <c r="W41" t="s">
        <v>85</v>
      </c>
      <c r="X41" t="s">
        <v>462</v>
      </c>
      <c r="Y41" s="41"/>
    </row>
    <row r="42" spans="1:25" ht="15" x14ac:dyDescent="0.25">
      <c r="A42">
        <v>2.13</v>
      </c>
      <c r="B42">
        <v>1.74</v>
      </c>
      <c r="C42" s="29">
        <f t="shared" si="0"/>
        <v>4.4196211753278369E-2</v>
      </c>
      <c r="D42" s="30">
        <f>IF(OR($A42="",$B42=""),"",A42*'MPTO_working_2-way'!$G41)</f>
        <v>2.2241379310344827</v>
      </c>
      <c r="E42" s="32">
        <f>IF(OR($A42="",$B42=""),"",B42*'MPTO_working_2-way'!$G41)</f>
        <v>1.8169014084507042</v>
      </c>
      <c r="F42" s="30">
        <f>IF(OR($A42="",$B42=""),"",'MPTO_working_2-way'!D41)</f>
        <v>2.2352089741270129</v>
      </c>
      <c r="G42" s="32">
        <f>IF(OR($A42="",$B42=""),"",'MPTO_working_2-way'!E41)</f>
        <v>1.8095796103705875</v>
      </c>
      <c r="H42" s="30">
        <f>IF(OR($A42="",$B42=""),"",'OddsRatio_working_2-way'!M41)</f>
        <v>2.235729350232901</v>
      </c>
      <c r="I42" s="30">
        <f>IF(OR($A42="",$B42=""),"",'OddsRatio_working_2-way'!N41)</f>
        <v>1.8092386895330501</v>
      </c>
      <c r="J42" s="30">
        <f>IF('Log_working_2-way'!$D41="","",A42^('Log_working_2-way'!$D41))</f>
        <v>2.2408640724077871</v>
      </c>
      <c r="K42" s="32">
        <f>IF('Log_working_2-way'!$D41="","",B42^('Log_working_2-way'!$D41))</f>
        <v>1.8058900424598134</v>
      </c>
      <c r="L42" s="37">
        <f t="shared" si="9"/>
        <v>0.44961240310077522</v>
      </c>
      <c r="M42" s="37">
        <f t="shared" si="10"/>
        <v>0.55038759689922478</v>
      </c>
      <c r="N42" s="38">
        <v>138</v>
      </c>
      <c r="O42" s="38">
        <f t="shared" si="11"/>
        <v>73.211267605633807</v>
      </c>
      <c r="P42" s="38">
        <f t="shared" si="12"/>
        <v>58.689655172413794</v>
      </c>
      <c r="Q42" s="38">
        <f t="shared" si="13"/>
        <v>79.310344827586206</v>
      </c>
      <c r="R42" s="38">
        <f t="shared" si="14"/>
        <v>64.788732394366193</v>
      </c>
      <c r="S42" s="39">
        <f t="shared" si="15"/>
        <v>-6.099077221952399</v>
      </c>
      <c r="T42" s="39">
        <f t="shared" si="16"/>
        <v>-6.099077221952399</v>
      </c>
      <c r="U42" t="s">
        <v>247</v>
      </c>
      <c r="V42" t="s">
        <v>248</v>
      </c>
      <c r="W42" t="s">
        <v>70</v>
      </c>
      <c r="X42" t="s">
        <v>462</v>
      </c>
      <c r="Y42" s="41"/>
    </row>
    <row r="43" spans="1:25" ht="15" x14ac:dyDescent="0.25">
      <c r="A43">
        <v>2.12</v>
      </c>
      <c r="B43">
        <v>1.74</v>
      </c>
      <c r="C43" s="29">
        <f t="shared" si="0"/>
        <v>4.6410756885707949E-2</v>
      </c>
      <c r="D43" s="30">
        <f>IF(OR($A43="",$B43=""),"",A43*'MPTO_working_2-way'!$G42)</f>
        <v>2.2183908045977008</v>
      </c>
      <c r="E43" s="32">
        <f>IF(OR($A43="",$B43=""),"",B43*'MPTO_working_2-way'!$G42)</f>
        <v>1.8207547169811318</v>
      </c>
      <c r="F43" s="30">
        <f>IF(OR($A43="",$B43=""),"",'MPTO_working_2-way'!D42)</f>
        <v>2.2296905222437133</v>
      </c>
      <c r="G43" s="32">
        <f>IF(OR($A43="",$B43=""),"",'MPTO_working_2-way'!E42)</f>
        <v>1.8132127408572549</v>
      </c>
      <c r="H43" s="30">
        <f>IF(OR($A43="",$B43=""),"",'OddsRatio_working_2-way'!M42)</f>
        <v>2.2302493704584911</v>
      </c>
      <c r="I43" s="30">
        <f>IF(OR($A43="",$B43=""),"",'OddsRatio_working_2-way'!N42)</f>
        <v>1.8128433340529317</v>
      </c>
      <c r="J43" s="30">
        <f>IF('Log_working_2-way'!$D42="","",A43^('Log_working_2-way'!$D42))</f>
        <v>2.235500887736106</v>
      </c>
      <c r="K43" s="32">
        <f>IF('Log_working_2-way'!$D42="","",B43^('Log_working_2-way'!$D42))</f>
        <v>1.8093883298066613</v>
      </c>
      <c r="L43" s="37">
        <f t="shared" si="9"/>
        <v>0.45077720207253896</v>
      </c>
      <c r="M43" s="37">
        <f t="shared" si="10"/>
        <v>0.5492227979274612</v>
      </c>
      <c r="N43" s="38">
        <v>139</v>
      </c>
      <c r="O43" s="38">
        <f t="shared" si="11"/>
        <v>73.433962264150935</v>
      </c>
      <c r="P43" s="38">
        <f t="shared" si="12"/>
        <v>59.114942528735618</v>
      </c>
      <c r="Q43" s="38">
        <f t="shared" si="13"/>
        <v>79.885057471264361</v>
      </c>
      <c r="R43" s="38">
        <f t="shared" si="14"/>
        <v>65.566037735849051</v>
      </c>
      <c r="S43" s="39">
        <f t="shared" si="15"/>
        <v>-6.4510952071134255</v>
      </c>
      <c r="T43" s="39">
        <f t="shared" si="16"/>
        <v>-6.4510952071134327</v>
      </c>
      <c r="U43" t="s">
        <v>105</v>
      </c>
      <c r="V43" t="s">
        <v>249</v>
      </c>
      <c r="W43" t="s">
        <v>70</v>
      </c>
      <c r="X43" t="s">
        <v>462</v>
      </c>
      <c r="Y43" s="41"/>
    </row>
    <row r="44" spans="1:25" ht="15" x14ac:dyDescent="0.25">
      <c r="A44">
        <v>2.08</v>
      </c>
      <c r="B44">
        <v>1.76</v>
      </c>
      <c r="C44" s="29">
        <f t="shared" si="0"/>
        <v>4.8951048951048959E-2</v>
      </c>
      <c r="D44" s="30">
        <f>IF(OR($A44="",$B44=""),"",A44*'MPTO_working_2-way'!$G43)</f>
        <v>2.1818181818181821</v>
      </c>
      <c r="E44" s="32">
        <f>IF(OR($A44="",$B44=""),"",B44*'MPTO_working_2-way'!$G43)</f>
        <v>1.8461538461538463</v>
      </c>
      <c r="F44" s="30">
        <f>IF(OR($A44="",$B44=""),"",'MPTO_working_2-way'!D43)</f>
        <v>2.1915708812260539</v>
      </c>
      <c r="G44" s="32">
        <f>IF(OR($A44="",$B44=""),"",'MPTO_working_2-way'!E43)</f>
        <v>1.8392282958199357</v>
      </c>
      <c r="H44" s="30">
        <f>IF(OR($A44="",$B44=""),"",'OddsRatio_working_2-way'!M43)</f>
        <v>2.1920791213585393</v>
      </c>
      <c r="I44" s="30">
        <f>IF(OR($A44="",$B44=""),"",'OddsRatio_working_2-way'!N43)</f>
        <v>1.838870492807861</v>
      </c>
      <c r="J44" s="30">
        <f>IF('Log_working_2-way'!$D43="","",A44^('Log_working_2-way'!$D43))</f>
        <v>2.196615264354977</v>
      </c>
      <c r="K44" s="32">
        <f>IF('Log_working_2-way'!$D43="","",B44^('Log_working_2-way'!$D43))</f>
        <v>1.835690492831995</v>
      </c>
      <c r="L44" s="37">
        <f t="shared" si="9"/>
        <v>0.45833333333333326</v>
      </c>
      <c r="M44" s="37">
        <f t="shared" si="10"/>
        <v>0.54166666666666663</v>
      </c>
      <c r="N44" s="38">
        <v>140</v>
      </c>
      <c r="O44" s="38">
        <f t="shared" si="11"/>
        <v>72.692307692307679</v>
      </c>
      <c r="P44" s="38">
        <f t="shared" si="12"/>
        <v>60.45454545454546</v>
      </c>
      <c r="Q44" s="38">
        <f t="shared" si="13"/>
        <v>79.545454545454547</v>
      </c>
      <c r="R44" s="38">
        <f t="shared" si="14"/>
        <v>67.307692307692307</v>
      </c>
      <c r="S44" s="39">
        <f t="shared" si="15"/>
        <v>-6.8531468531468676</v>
      </c>
      <c r="T44" s="39">
        <f t="shared" si="16"/>
        <v>-6.8531468531468462</v>
      </c>
      <c r="U44" t="s">
        <v>250</v>
      </c>
      <c r="V44" t="s">
        <v>251</v>
      </c>
      <c r="W44" t="s">
        <v>70</v>
      </c>
      <c r="X44" t="s">
        <v>462</v>
      </c>
      <c r="Y44" s="41"/>
    </row>
    <row r="45" spans="1:25" ht="15" x14ac:dyDescent="0.25">
      <c r="A45">
        <v>1.85</v>
      </c>
      <c r="B45">
        <v>1.99</v>
      </c>
      <c r="C45" s="29">
        <f t="shared" si="0"/>
        <v>4.3053103354610656E-2</v>
      </c>
      <c r="D45" s="30">
        <f>IF(OR($A45="",$B45=""),"",A45*'MPTO_working_2-way'!$G44)</f>
        <v>1.9296482412060298</v>
      </c>
      <c r="E45" s="32">
        <f>IF(OR($A45="",$B45=""),"",B45*'MPTO_working_2-way'!$G44)</f>
        <v>2.0756756756756753</v>
      </c>
      <c r="F45" s="30">
        <f>IF(OR($A45="",$B45=""),"",'MPTO_working_2-way'!D44)</f>
        <v>1.9267303414889438</v>
      </c>
      <c r="G45" s="32">
        <f>IF(OR($A45="",$B45=""),"",'MPTO_working_2-way'!E44)</f>
        <v>2.0790625441197226</v>
      </c>
      <c r="H45" s="30">
        <f>IF(OR($A45="",$B45=""),"",'OddsRatio_working_2-way'!M44)</f>
        <v>1.9265990819042815</v>
      </c>
      <c r="I45" s="30">
        <f>IF(OR($A45="",$B45=""),"",'OddsRatio_working_2-way'!N44)</f>
        <v>2.0792154012767514</v>
      </c>
      <c r="J45" s="30">
        <f>IF('Log_working_2-way'!$D44="","",A45^('Log_working_2-way'!$D44))</f>
        <v>1.9252626773989769</v>
      </c>
      <c r="K45" s="32">
        <f>IF('Log_working_2-way'!$D44="","",B45^('Log_working_2-way'!$D44))</f>
        <v>2.0807741676242877</v>
      </c>
      <c r="L45" s="37">
        <f t="shared" si="9"/>
        <v>0.51822916666666674</v>
      </c>
      <c r="M45" s="37">
        <f t="shared" si="10"/>
        <v>0.48177083333333343</v>
      </c>
      <c r="N45" s="38">
        <v>141</v>
      </c>
      <c r="O45" s="38">
        <f t="shared" si="11"/>
        <v>64.78378378378379</v>
      </c>
      <c r="P45" s="38">
        <f t="shared" si="12"/>
        <v>70.14572864321606</v>
      </c>
      <c r="Q45" s="38">
        <f t="shared" si="13"/>
        <v>70.854271356783912</v>
      </c>
      <c r="R45" s="38">
        <f t="shared" si="14"/>
        <v>76.21621621621621</v>
      </c>
      <c r="S45" s="39">
        <f t="shared" si="15"/>
        <v>-6.070487573000122</v>
      </c>
      <c r="T45" s="39">
        <f t="shared" si="16"/>
        <v>-6.0704875730001504</v>
      </c>
      <c r="U45" t="s">
        <v>84</v>
      </c>
      <c r="V45" t="s">
        <v>252</v>
      </c>
      <c r="W45" t="s">
        <v>70</v>
      </c>
      <c r="X45" t="s">
        <v>462</v>
      </c>
      <c r="Y45" s="41"/>
    </row>
    <row r="46" spans="1:25" s="50" customFormat="1" ht="15" x14ac:dyDescent="0.25">
      <c r="A46">
        <v>1.96</v>
      </c>
      <c r="B46">
        <v>1.88</v>
      </c>
      <c r="C46" s="29">
        <f t="shared" si="0"/>
        <v>4.2118975249674229E-2</v>
      </c>
      <c r="D46" s="30">
        <f>IF(OR($A46="",$B46=""),"",A46*'MPTO_working_2-way'!$G45)</f>
        <v>2.0425531914893615</v>
      </c>
      <c r="E46" s="32">
        <f>IF(OR($A46="",$B46=""),"",B46*'MPTO_working_2-way'!$G45)</f>
        <v>1.9591836734693875</v>
      </c>
      <c r="F46" s="30">
        <f>IF(OR($A46="",$B46=""),"",'MPTO_working_2-way'!D45)</f>
        <v>2.044385264092321</v>
      </c>
      <c r="G46" s="32">
        <f>IF(OR($A46="",$B46=""),"",'MPTO_working_2-way'!E45)</f>
        <v>1.9575010624734379</v>
      </c>
      <c r="H46" s="30">
        <f>IF(OR($A46="",$B46=""),"",'OddsRatio_working_2-way'!M45)</f>
        <v>2.0444659357341863</v>
      </c>
      <c r="I46" s="30">
        <f>IF(OR($A46="",$B46=""),"",'OddsRatio_working_2-way'!N45)</f>
        <v>1.9574271077563381</v>
      </c>
      <c r="J46" s="30">
        <f>IF('Log_working_2-way'!$D45="","",A46^('Log_working_2-way'!$D45))</f>
        <v>2.0453073562984208</v>
      </c>
      <c r="K46" s="32">
        <f>IF('Log_working_2-way'!$D45="","",B46^('Log_working_2-way'!$D45))</f>
        <v>1.9566564264322122</v>
      </c>
      <c r="L46" s="37">
        <f t="shared" si="9"/>
        <v>0.48958333333333337</v>
      </c>
      <c r="M46" s="37">
        <f t="shared" si="10"/>
        <v>0.51041666666666674</v>
      </c>
      <c r="N46" s="38">
        <v>142</v>
      </c>
      <c r="O46" s="38">
        <f t="shared" si="11"/>
        <v>69.551020408163268</v>
      </c>
      <c r="P46" s="38">
        <f t="shared" si="12"/>
        <v>66.468085106382972</v>
      </c>
      <c r="Q46" s="38">
        <f t="shared" si="13"/>
        <v>75.531914893617014</v>
      </c>
      <c r="R46" s="38">
        <f t="shared" si="14"/>
        <v>72.448979591836732</v>
      </c>
      <c r="S46" s="39">
        <f t="shared" si="15"/>
        <v>-5.9808944854537458</v>
      </c>
      <c r="T46" s="39">
        <f t="shared" si="16"/>
        <v>-5.98089448545376</v>
      </c>
      <c r="U46" t="s">
        <v>110</v>
      </c>
      <c r="V46" t="s">
        <v>253</v>
      </c>
      <c r="W46" t="s">
        <v>70</v>
      </c>
      <c r="X46" t="s">
        <v>462</v>
      </c>
      <c r="Y46" s="52"/>
    </row>
    <row r="47" spans="1:25" ht="15" x14ac:dyDescent="0.25">
      <c r="A47">
        <v>1.96</v>
      </c>
      <c r="B47">
        <v>1.88</v>
      </c>
      <c r="C47" s="29">
        <f t="shared" si="0"/>
        <v>4.2118975249674229E-2</v>
      </c>
      <c r="D47" s="30">
        <f>IF(OR($A47="",$B47=""),"",A47*'MPTO_working_2-way'!$G46)</f>
        <v>2.0425531914893615</v>
      </c>
      <c r="E47" s="32">
        <f>IF(OR($A47="",$B47=""),"",B47*'MPTO_working_2-way'!$G46)</f>
        <v>1.9591836734693875</v>
      </c>
      <c r="F47" s="30">
        <f>IF(OR($A47="",$B47=""),"",'MPTO_working_2-way'!D46)</f>
        <v>2.044385264092321</v>
      </c>
      <c r="G47" s="32">
        <f>IF(OR($A47="",$B47=""),"",'MPTO_working_2-way'!E46)</f>
        <v>1.9575010624734379</v>
      </c>
      <c r="H47" s="30">
        <f>IF(OR($A47="",$B47=""),"",'OddsRatio_working_2-way'!M46)</f>
        <v>2.0444659357341863</v>
      </c>
      <c r="I47" s="30">
        <f>IF(OR($A47="",$B47=""),"",'OddsRatio_working_2-way'!N46)</f>
        <v>1.9574271077563381</v>
      </c>
      <c r="J47" s="30">
        <f>IF('Log_working_2-way'!$D46="","",A47^('Log_working_2-way'!$D46))</f>
        <v>2.0453073562984208</v>
      </c>
      <c r="K47" s="32">
        <f>IF('Log_working_2-way'!$D46="","",B47^('Log_working_2-way'!$D46))</f>
        <v>1.9566564264322122</v>
      </c>
      <c r="L47" s="37">
        <f t="shared" si="9"/>
        <v>0.48958333333333337</v>
      </c>
      <c r="M47" s="37">
        <f t="shared" si="10"/>
        <v>0.51041666666666674</v>
      </c>
      <c r="N47" s="38">
        <v>143</v>
      </c>
      <c r="O47" s="38">
        <f t="shared" si="11"/>
        <v>70.040816326530603</v>
      </c>
      <c r="P47" s="38">
        <f t="shared" si="12"/>
        <v>66.936170212765944</v>
      </c>
      <c r="Q47" s="38">
        <f t="shared" si="13"/>
        <v>76.063829787234042</v>
      </c>
      <c r="R47" s="38">
        <f t="shared" si="14"/>
        <v>72.959183673469383</v>
      </c>
      <c r="S47" s="39">
        <f t="shared" si="15"/>
        <v>-6.0230134607034387</v>
      </c>
      <c r="T47" s="39">
        <f t="shared" si="16"/>
        <v>-6.0230134607034387</v>
      </c>
      <c r="U47" t="s">
        <v>75</v>
      </c>
      <c r="V47" t="s">
        <v>94</v>
      </c>
      <c r="W47" t="s">
        <v>70</v>
      </c>
      <c r="X47" t="s">
        <v>462</v>
      </c>
      <c r="Y47" s="41"/>
    </row>
    <row r="48" spans="1:25" ht="15" x14ac:dyDescent="0.25">
      <c r="A48">
        <v>2.0699999999999998</v>
      </c>
      <c r="B48">
        <v>1.77</v>
      </c>
      <c r="C48" s="29">
        <f t="shared" si="0"/>
        <v>4.8063538852042953E-2</v>
      </c>
      <c r="D48" s="30">
        <f>IF(OR($A48="",$B48=""),"",A48*'MPTO_working_2-way'!$G47)</f>
        <v>2.1694915254237288</v>
      </c>
      <c r="E48" s="32">
        <f>IF(OR($A48="",$B48=""),"",B48*'MPTO_working_2-way'!$G47)</f>
        <v>1.855072463768116</v>
      </c>
      <c r="F48" s="30">
        <f>IF(OR($A48="",$B48=""),"",'MPTO_working_2-way'!D47)</f>
        <v>2.1783643984660661</v>
      </c>
      <c r="G48" s="32">
        <f>IF(OR($A48="",$B48=""),"",'MPTO_working_2-way'!E47)</f>
        <v>1.848633921138273</v>
      </c>
      <c r="H48" s="30">
        <f>IF(OR($A48="",$B48=""),"",'OddsRatio_working_2-way'!M47)</f>
        <v>2.1788173690654498</v>
      </c>
      <c r="I48" s="30">
        <f>IF(OR($A48="",$B48=""),"",'OddsRatio_working_2-way'!N47)</f>
        <v>1.8483078263368193</v>
      </c>
      <c r="J48" s="30">
        <f>IF('Log_working_2-way'!$D47="","",A48^('Log_working_2-way'!$D47))</f>
        <v>2.1829380192842547</v>
      </c>
      <c r="K48" s="32">
        <f>IF('Log_working_2-way'!$D47="","",B48^('Log_working_2-way'!$D47))</f>
        <v>1.8453528280410556</v>
      </c>
      <c r="L48" s="37">
        <f t="shared" si="9"/>
        <v>0.4609375</v>
      </c>
      <c r="M48" s="37">
        <f t="shared" si="10"/>
        <v>0.5390625</v>
      </c>
      <c r="N48" s="38">
        <v>144</v>
      </c>
      <c r="O48" s="38">
        <f t="shared" si="11"/>
        <v>74.434782608695656</v>
      </c>
      <c r="P48" s="38">
        <f t="shared" si="12"/>
        <v>62.644067796610166</v>
      </c>
      <c r="Q48" s="38">
        <f t="shared" si="13"/>
        <v>81.355932203389827</v>
      </c>
      <c r="R48" s="38">
        <f t="shared" si="14"/>
        <v>69.565217391304358</v>
      </c>
      <c r="S48" s="39">
        <f t="shared" si="15"/>
        <v>-6.921149594694171</v>
      </c>
      <c r="T48" s="39">
        <f t="shared" si="16"/>
        <v>-6.9211495946941923</v>
      </c>
      <c r="U48" t="s">
        <v>106</v>
      </c>
      <c r="V48" t="s">
        <v>254</v>
      </c>
      <c r="W48" t="s">
        <v>70</v>
      </c>
      <c r="X48" t="s">
        <v>462</v>
      </c>
      <c r="Y48" s="41"/>
    </row>
    <row r="49" spans="1:25" ht="15" x14ac:dyDescent="0.25">
      <c r="A49">
        <v>1.95</v>
      </c>
      <c r="B49">
        <v>1.88</v>
      </c>
      <c r="C49" s="29">
        <f t="shared" si="0"/>
        <v>4.4735406437534042E-2</v>
      </c>
      <c r="D49" s="30">
        <f>IF(OR($A49="",$B49=""),"",A49*'MPTO_working_2-way'!$G48)</f>
        <v>2.0372340425531914</v>
      </c>
      <c r="E49" s="32">
        <f>IF(OR($A49="",$B49=""),"",B49*'MPTO_working_2-way'!$G48)</f>
        <v>1.9641025641025638</v>
      </c>
      <c r="F49" s="30">
        <f>IF(OR($A49="",$B49=""),"",'MPTO_working_2-way'!D48)</f>
        <v>2.0389321468298109</v>
      </c>
      <c r="G49" s="32">
        <f>IF(OR($A49="",$B49=""),"",'MPTO_working_2-way'!E48)</f>
        <v>1.9625267665952888</v>
      </c>
      <c r="H49" s="30">
        <f>IF(OR($A49="",$B49=""),"",'OddsRatio_working_2-way'!M48)</f>
        <v>2.0390117682420414</v>
      </c>
      <c r="I49" s="30">
        <f>IF(OR($A49="",$B49=""),"",'OddsRatio_working_2-way'!N48)</f>
        <v>1.9624530063715757</v>
      </c>
      <c r="J49" s="30">
        <f>IF('Log_working_2-way'!$D48="","",A49^('Log_working_2-way'!$D48))</f>
        <v>2.0397933425150612</v>
      </c>
      <c r="K49" s="32">
        <f>IF('Log_working_2-way'!$D48="","",B49^('Log_working_2-way'!$D48))</f>
        <v>1.9617295659739398</v>
      </c>
      <c r="L49" s="37">
        <f t="shared" si="9"/>
        <v>0.49086161879895562</v>
      </c>
      <c r="M49" s="37">
        <f t="shared" si="10"/>
        <v>0.50913838120104449</v>
      </c>
      <c r="N49" s="38">
        <v>145</v>
      </c>
      <c r="O49" s="38">
        <f t="shared" si="11"/>
        <v>70.641025641025649</v>
      </c>
      <c r="P49" s="38">
        <f t="shared" si="12"/>
        <v>67.872340425531902</v>
      </c>
      <c r="Q49" s="38">
        <f t="shared" si="13"/>
        <v>77.127659574468083</v>
      </c>
      <c r="R49" s="38">
        <f t="shared" si="14"/>
        <v>74.358974358974365</v>
      </c>
      <c r="S49" s="39">
        <f t="shared" si="15"/>
        <v>-6.4866339334424339</v>
      </c>
      <c r="T49" s="39">
        <f t="shared" si="16"/>
        <v>-6.4866339334424623</v>
      </c>
      <c r="U49" t="s">
        <v>255</v>
      </c>
      <c r="V49" t="s">
        <v>256</v>
      </c>
      <c r="W49" t="s">
        <v>70</v>
      </c>
      <c r="X49" t="s">
        <v>462</v>
      </c>
      <c r="Y49" s="41"/>
    </row>
    <row r="50" spans="1:25" ht="15" x14ac:dyDescent="0.25">
      <c r="A50">
        <v>1.88</v>
      </c>
      <c r="B50">
        <v>1.96</v>
      </c>
      <c r="C50" s="29">
        <f t="shared" si="0"/>
        <v>4.2118975249674229E-2</v>
      </c>
      <c r="D50" s="30">
        <f>IF(OR($A50="",$B50=""),"",A50*'MPTO_working_2-way'!$G49)</f>
        <v>1.9591836734693875</v>
      </c>
      <c r="E50" s="32">
        <f>IF(OR($A50="",$B50=""),"",B50*'MPTO_working_2-way'!$G49)</f>
        <v>2.0425531914893615</v>
      </c>
      <c r="F50" s="30">
        <f>IF(OR($A50="",$B50=""),"",'MPTO_working_2-way'!D49)</f>
        <v>1.9575010624734379</v>
      </c>
      <c r="G50" s="32">
        <f>IF(OR($A50="",$B50=""),"",'MPTO_working_2-way'!E49)</f>
        <v>2.044385264092321</v>
      </c>
      <c r="H50" s="30">
        <f>IF(OR($A50="",$B50=""),"",'OddsRatio_working_2-way'!M49)</f>
        <v>1.9574271077563381</v>
      </c>
      <c r="I50" s="30">
        <f>IF(OR($A50="",$B50=""),"",'OddsRatio_working_2-way'!N49)</f>
        <v>2.0444659357341863</v>
      </c>
      <c r="J50" s="30">
        <f>IF('Log_working_2-way'!$D49="","",A50^('Log_working_2-way'!$D49))</f>
        <v>1.9566564264322122</v>
      </c>
      <c r="K50" s="32">
        <f>IF('Log_working_2-way'!$D49="","",B50^('Log_working_2-way'!$D49))</f>
        <v>2.0453073562984208</v>
      </c>
      <c r="L50" s="37">
        <f t="shared" si="9"/>
        <v>0.51041666666666674</v>
      </c>
      <c r="M50" s="37">
        <f t="shared" si="10"/>
        <v>0.48958333333333337</v>
      </c>
      <c r="N50" s="38">
        <v>146</v>
      </c>
      <c r="O50" s="38">
        <f t="shared" si="11"/>
        <v>68.340425531914875</v>
      </c>
      <c r="P50" s="38">
        <f t="shared" si="12"/>
        <v>71.510204081632637</v>
      </c>
      <c r="Q50" s="38">
        <f t="shared" si="13"/>
        <v>74.489795918367349</v>
      </c>
      <c r="R50" s="38">
        <f t="shared" si="14"/>
        <v>77.659574468085111</v>
      </c>
      <c r="S50" s="39">
        <f t="shared" si="15"/>
        <v>-6.1493703864524747</v>
      </c>
      <c r="T50" s="39">
        <f t="shared" si="16"/>
        <v>-6.1493703864524747</v>
      </c>
      <c r="U50" t="s">
        <v>121</v>
      </c>
      <c r="V50" t="s">
        <v>108</v>
      </c>
      <c r="W50" t="s">
        <v>70</v>
      </c>
      <c r="X50" t="s">
        <v>462</v>
      </c>
      <c r="Y50" s="41"/>
    </row>
    <row r="51" spans="1:25" ht="15" x14ac:dyDescent="0.25">
      <c r="A51">
        <v>2.02</v>
      </c>
      <c r="B51">
        <v>1.83</v>
      </c>
      <c r="C51" s="29">
        <f t="shared" si="0"/>
        <v>4.1497592382188975E-2</v>
      </c>
      <c r="D51" s="30">
        <f>IF(OR($A51="",$B51=""),"",A51*'MPTO_working_2-way'!$G50)</f>
        <v>2.1038251366120218</v>
      </c>
      <c r="E51" s="32">
        <f>IF(OR($A51="",$B51=""),"",B51*'MPTO_working_2-way'!$G50)</f>
        <v>1.9059405940594059</v>
      </c>
      <c r="F51" s="30">
        <f>IF(OR($A51="",$B51=""),"",'MPTO_working_2-way'!D50)</f>
        <v>2.1083670792220381</v>
      </c>
      <c r="G51" s="32">
        <f>IF(OR($A51="",$B51=""),"",'MPTO_working_2-way'!E50)</f>
        <v>1.9022281685792208</v>
      </c>
      <c r="H51" s="30">
        <f>IF(OR($A51="",$B51=""),"",'OddsRatio_working_2-way'!M50)</f>
        <v>2.1085646858215363</v>
      </c>
      <c r="I51" s="30">
        <f>IF(OR($A51="",$B51=""),"",'OddsRatio_working_2-way'!N50)</f>
        <v>1.9020673423841918</v>
      </c>
      <c r="J51" s="30">
        <f>IF('Log_working_2-way'!$D50="","",A51^('Log_working_2-way'!$D50))</f>
        <v>2.1106543395875321</v>
      </c>
      <c r="K51" s="32">
        <f>IF('Log_working_2-way'!$D50="","",B51^('Log_working_2-way'!$D50))</f>
        <v>1.9003701370951678</v>
      </c>
      <c r="L51" s="37">
        <f t="shared" si="9"/>
        <v>0.47532467532467537</v>
      </c>
      <c r="M51" s="37">
        <f t="shared" si="10"/>
        <v>0.52467532467532474</v>
      </c>
      <c r="N51" s="38">
        <v>147</v>
      </c>
      <c r="O51" s="38">
        <f t="shared" si="11"/>
        <v>74.227722772277232</v>
      </c>
      <c r="P51" s="38">
        <f t="shared" si="12"/>
        <v>66.672131147540966</v>
      </c>
      <c r="Q51" s="38">
        <f t="shared" si="13"/>
        <v>80.327868852459005</v>
      </c>
      <c r="R51" s="38">
        <f t="shared" si="14"/>
        <v>72.772277227722768</v>
      </c>
      <c r="S51" s="39">
        <f t="shared" si="15"/>
        <v>-6.1001460801817728</v>
      </c>
      <c r="T51" s="39">
        <f t="shared" si="16"/>
        <v>-6.1001460801818013</v>
      </c>
      <c r="U51" t="s">
        <v>107</v>
      </c>
      <c r="V51" t="s">
        <v>122</v>
      </c>
      <c r="W51" t="s">
        <v>70</v>
      </c>
      <c r="X51" t="s">
        <v>462</v>
      </c>
      <c r="Y51" s="41"/>
    </row>
    <row r="52" spans="1:25" ht="15" x14ac:dyDescent="0.25">
      <c r="A52">
        <v>2.1</v>
      </c>
      <c r="B52">
        <v>1.75</v>
      </c>
      <c r="C52" s="29">
        <f t="shared" si="0"/>
        <v>4.761904761904745E-2</v>
      </c>
      <c r="D52" s="30">
        <f>IF(OR($A52="",$B52=""),"",A52*'MPTO_working_2-way'!$G51)</f>
        <v>2.1999999999999997</v>
      </c>
      <c r="E52" s="32">
        <f>IF(OR($A52="",$B52=""),"",B52*'MPTO_working_2-way'!$G51)</f>
        <v>1.833333333333333</v>
      </c>
      <c r="F52" s="30">
        <f>IF(OR($A52="",$B52=""),"",'MPTO_working_2-way'!D51)</f>
        <v>2.2105263157894735</v>
      </c>
      <c r="G52" s="32">
        <f>IF(OR($A52="",$B52=""),"",'MPTO_working_2-way'!E51)</f>
        <v>1.8260869565217388</v>
      </c>
      <c r="H52" s="30">
        <f>IF(OR($A52="",$B52=""),"",'OddsRatio_working_2-way'!M51)</f>
        <v>2.2110601416389968</v>
      </c>
      <c r="I52" s="30">
        <f>IF(OR($A52="",$B52=""),"",'OddsRatio_working_2-way'!N51)</f>
        <v>1.8257228238447702</v>
      </c>
      <c r="J52" s="30">
        <f>IF('Log_working_2-way'!$D51="","",A52^('Log_working_2-way'!$D51))</f>
        <v>2.2159538718240408</v>
      </c>
      <c r="K52" s="32">
        <f>IF('Log_working_2-way'!$D51="","",B52^('Log_working_2-way'!$D51))</f>
        <v>1.8223996182512778</v>
      </c>
      <c r="L52" s="37">
        <f t="shared" si="9"/>
        <v>0.45454545454545459</v>
      </c>
      <c r="M52" s="37">
        <f t="shared" si="10"/>
        <v>0.54545454545454553</v>
      </c>
      <c r="N52" s="38">
        <v>148</v>
      </c>
      <c r="O52" s="38">
        <f t="shared" si="11"/>
        <v>77.523809523809518</v>
      </c>
      <c r="P52" s="38">
        <f t="shared" si="12"/>
        <v>63.428571428571423</v>
      </c>
      <c r="Q52" s="38">
        <f t="shared" si="13"/>
        <v>84.571428571428569</v>
      </c>
      <c r="R52" s="38">
        <f t="shared" si="14"/>
        <v>70.476190476190467</v>
      </c>
      <c r="S52" s="39">
        <f t="shared" si="15"/>
        <v>-7.047619047619051</v>
      </c>
      <c r="T52" s="39">
        <f t="shared" si="16"/>
        <v>-7.0476190476190439</v>
      </c>
      <c r="U52" t="s">
        <v>93</v>
      </c>
      <c r="V52" t="s">
        <v>109</v>
      </c>
      <c r="W52" t="s">
        <v>70</v>
      </c>
      <c r="X52" t="s">
        <v>462</v>
      </c>
      <c r="Y52" s="41"/>
    </row>
    <row r="53" spans="1:25" s="35" customFormat="1" ht="15" x14ac:dyDescent="0.25">
      <c r="A53">
        <v>1.91</v>
      </c>
      <c r="B53">
        <v>1.93</v>
      </c>
      <c r="C53" s="29">
        <f t="shared" si="0"/>
        <v>4.1694924449990456E-2</v>
      </c>
      <c r="D53" s="30">
        <f>IF(OR($A53="",$B53=""),"",A53*'MPTO_working_2-way'!$G52)</f>
        <v>1.9896373056994816</v>
      </c>
      <c r="E53" s="32">
        <f>IF(OR($A53="",$B53=""),"",B53*'MPTO_working_2-way'!$G52)</f>
        <v>2.0104712041884816</v>
      </c>
      <c r="F53" s="30">
        <f>IF(OR($A53="",$B53=""),"",'MPTO_working_2-way'!D52)</f>
        <v>1.9892075654965866</v>
      </c>
      <c r="G53" s="32">
        <f>IF(OR($A53="",$B53=""),"",'MPTO_working_2-way'!E52)</f>
        <v>2.0109101819272834</v>
      </c>
      <c r="H53" s="30">
        <f>IF(OR($A53="",$B53=""),"",'OddsRatio_working_2-way'!M52)</f>
        <v>1.9891888715790902</v>
      </c>
      <c r="I53" s="30">
        <f>IF(OR($A53="",$B53=""),"",'OddsRatio_working_2-way'!N52)</f>
        <v>2.0109292863390706</v>
      </c>
      <c r="J53" s="30">
        <f>IF('Log_working_2-way'!$D52="","",A53^('Log_working_2-way'!$D52))</f>
        <v>1.9889919289180891</v>
      </c>
      <c r="K53" s="32">
        <f>IF('Log_working_2-way'!$D52="","",B53^('Log_working_2-way'!$D52))</f>
        <v>2.0111305974900358</v>
      </c>
      <c r="L53" s="37">
        <f t="shared" si="9"/>
        <v>0.50260416666666674</v>
      </c>
      <c r="M53" s="37">
        <f t="shared" si="10"/>
        <v>0.49739583333333337</v>
      </c>
      <c r="N53" s="38">
        <v>149</v>
      </c>
      <c r="O53" s="38">
        <f t="shared" si="11"/>
        <v>70.989528795811509</v>
      </c>
      <c r="P53" s="38">
        <f t="shared" si="12"/>
        <v>71.797927461139906</v>
      </c>
      <c r="Q53" s="38">
        <f t="shared" si="13"/>
        <v>77.202072538860108</v>
      </c>
      <c r="R53" s="38">
        <f t="shared" si="14"/>
        <v>78.010471204188477</v>
      </c>
      <c r="S53" s="39">
        <f t="shared" si="15"/>
        <v>-6.2125437430485988</v>
      </c>
      <c r="T53" s="39">
        <f t="shared" si="16"/>
        <v>-6.2125437430485704</v>
      </c>
      <c r="U53" t="s">
        <v>92</v>
      </c>
      <c r="V53" t="s">
        <v>91</v>
      </c>
      <c r="W53" t="s">
        <v>70</v>
      </c>
      <c r="X53" t="s">
        <v>462</v>
      </c>
      <c r="Y53" s="41"/>
    </row>
    <row r="54" spans="1:25" ht="15" x14ac:dyDescent="0.25">
      <c r="A54">
        <v>2.2999999999999998</v>
      </c>
      <c r="B54">
        <v>1.63</v>
      </c>
      <c r="C54" s="29">
        <f t="shared" si="0"/>
        <v>4.8279541210989763E-2</v>
      </c>
      <c r="D54" s="30">
        <f>IF(OR($A54="",$B54=""),"",A54*'MPTO_working_2-way'!$G53)</f>
        <v>2.4110429447852764</v>
      </c>
      <c r="E54" s="32">
        <f>IF(OR($A54="",$B54=""),"",B54*'MPTO_working_2-way'!$G53)</f>
        <v>1.7086956521739132</v>
      </c>
      <c r="F54" s="30">
        <f>IF(OR($A54="",$B54=""),"",'MPTO_working_2-way'!D53)</f>
        <v>2.4352062357908415</v>
      </c>
      <c r="G54" s="32">
        <f>IF(OR($A54="",$B54=""),"",'MPTO_working_2-way'!E53)</f>
        <v>1.6967639737497173</v>
      </c>
      <c r="H54" s="30">
        <f>IF(OR($A54="",$B54=""),"",'OddsRatio_working_2-way'!M53)</f>
        <v>2.4364860122855578</v>
      </c>
      <c r="I54" s="30">
        <f>IF(OR($A54="",$B54=""),"",'OddsRatio_working_2-way'!N53)</f>
        <v>1.6961432213383858</v>
      </c>
      <c r="J54" s="30">
        <f>IF('Log_working_2-way'!$D53="","",A54^('Log_working_2-way'!$D53))</f>
        <v>2.4478595145117024</v>
      </c>
      <c r="K54" s="32">
        <f>IF('Log_working_2-way'!$D53="","",B54^('Log_working_2-way'!$D53))</f>
        <v>1.6906747443214869</v>
      </c>
      <c r="L54" s="37">
        <f t="shared" si="9"/>
        <v>0.41475826972010171</v>
      </c>
      <c r="M54" s="37">
        <f t="shared" si="10"/>
        <v>0.58524173027989812</v>
      </c>
      <c r="N54" s="38">
        <v>150</v>
      </c>
      <c r="O54" s="38">
        <f t="shared" si="11"/>
        <v>84.782608695652186</v>
      </c>
      <c r="P54" s="38">
        <f t="shared" si="12"/>
        <v>57.975460122699367</v>
      </c>
      <c r="Q54" s="38">
        <f t="shared" si="13"/>
        <v>92.024539877300612</v>
      </c>
      <c r="R54" s="38">
        <f t="shared" si="14"/>
        <v>65.217391304347828</v>
      </c>
      <c r="S54" s="39">
        <f t="shared" si="15"/>
        <v>-7.2419311816484253</v>
      </c>
      <c r="T54" s="39">
        <f t="shared" si="16"/>
        <v>-7.2419311816484608</v>
      </c>
      <c r="U54" t="s">
        <v>96</v>
      </c>
      <c r="V54" t="s">
        <v>78</v>
      </c>
      <c r="W54" t="s">
        <v>71</v>
      </c>
      <c r="X54" t="s">
        <v>462</v>
      </c>
      <c r="Y54" s="41"/>
    </row>
    <row r="55" spans="1:25" ht="15" x14ac:dyDescent="0.25">
      <c r="A55">
        <v>2.33</v>
      </c>
      <c r="B55">
        <v>1.62</v>
      </c>
      <c r="C55" s="29">
        <f t="shared" si="0"/>
        <v>4.6468499973506994E-2</v>
      </c>
      <c r="D55" s="30">
        <f>IF(OR($A55="",$B55=""),"",A55*'MPTO_working_2-way'!$G54)</f>
        <v>2.4382716049382713</v>
      </c>
      <c r="E55" s="32">
        <f>IF(OR($A55="",$B55=""),"",B55*'MPTO_working_2-way'!$G54)</f>
        <v>1.6952789699570814</v>
      </c>
      <c r="F55" s="30">
        <f>IF(OR($A55="",$B55=""),"",'MPTO_working_2-way'!D54)</f>
        <v>2.4633557397376489</v>
      </c>
      <c r="G55" s="32">
        <f>IF(OR($A55="",$B55=""),"",'MPTO_working_2-way'!E54)</f>
        <v>1.6833608348570663</v>
      </c>
      <c r="H55" s="30">
        <f>IF(OR($A55="",$B55=""),"",'OddsRatio_working_2-way'!M54)</f>
        <v>2.4646369141608373</v>
      </c>
      <c r="I55" s="30">
        <f>IF(OR($A55="",$B55=""),"",'OddsRatio_working_2-way'!N54)</f>
        <v>1.6827630727667064</v>
      </c>
      <c r="J55" s="30">
        <f>IF('Log_working_2-way'!$D54="","",A55^('Log_working_2-way'!$D54))</f>
        <v>2.476436410914471</v>
      </c>
      <c r="K55" s="32">
        <f>IF('Log_working_2-way'!$D54="","",B55^('Log_working_2-way'!$D54))</f>
        <v>1.6773065149346209</v>
      </c>
      <c r="L55" s="37">
        <f t="shared" si="9"/>
        <v>0.41012658227848103</v>
      </c>
      <c r="M55" s="37">
        <f t="shared" si="10"/>
        <v>0.58987341772151902</v>
      </c>
      <c r="N55" s="38">
        <v>151</v>
      </c>
      <c r="O55" s="38">
        <f t="shared" si="11"/>
        <v>86.193133047210296</v>
      </c>
      <c r="P55" s="38">
        <f t="shared" si="12"/>
        <v>57.79012345679012</v>
      </c>
      <c r="Q55" s="38">
        <f t="shared" si="13"/>
        <v>93.209876543209873</v>
      </c>
      <c r="R55" s="38">
        <f t="shared" si="14"/>
        <v>64.806866952789704</v>
      </c>
      <c r="S55" s="39">
        <f t="shared" si="15"/>
        <v>-7.0167434959995774</v>
      </c>
      <c r="T55" s="39">
        <f t="shared" si="16"/>
        <v>-7.0167434959995845</v>
      </c>
      <c r="U55" t="s">
        <v>76</v>
      </c>
      <c r="V55" t="s">
        <v>97</v>
      </c>
      <c r="W55" t="s">
        <v>71</v>
      </c>
      <c r="X55" t="s">
        <v>462</v>
      </c>
      <c r="Y55" s="41"/>
    </row>
    <row r="56" spans="1:25" ht="15" x14ac:dyDescent="0.25">
      <c r="A56">
        <v>1.94</v>
      </c>
      <c r="B56">
        <v>1.89</v>
      </c>
      <c r="C56" s="29">
        <f t="shared" si="0"/>
        <v>4.4564446626302434E-2</v>
      </c>
      <c r="D56" s="30">
        <f>IF(OR($A56="",$B56=""),"",A56*'MPTO_working_2-way'!$G55)</f>
        <v>2.0264550264550265</v>
      </c>
      <c r="E56" s="32">
        <f>IF(OR($A56="",$B56=""),"",B56*'MPTO_working_2-way'!$G55)</f>
        <v>1.9742268041237114</v>
      </c>
      <c r="F56" s="30">
        <f>IF(OR($A56="",$B56=""),"",'MPTO_working_2-way'!D55)</f>
        <v>2.0276502792678208</v>
      </c>
      <c r="G56" s="32">
        <f>IF(OR($A56="",$B56=""),"",'MPTO_working_2-way'!E55)</f>
        <v>1.9730936877791532</v>
      </c>
      <c r="H56" s="30">
        <f>IF(OR($A56="",$B56=""),"",'OddsRatio_working_2-way'!M55)</f>
        <v>2.0277060743621682</v>
      </c>
      <c r="I56" s="30">
        <f>IF(OR($A56="",$B56=""),"",'OddsRatio_working_2-way'!N55)</f>
        <v>1.9730408576407765</v>
      </c>
      <c r="J56" s="30">
        <f>IF('Log_working_2-way'!$D55="","",A56^('Log_working_2-way'!$D55))</f>
        <v>2.0282558996234914</v>
      </c>
      <c r="K56" s="32">
        <f>IF('Log_working_2-way'!$D55="","",B56^('Log_working_2-way'!$D55))</f>
        <v>1.9725205567658568</v>
      </c>
      <c r="L56" s="37">
        <f t="shared" si="9"/>
        <v>0.49347258485639683</v>
      </c>
      <c r="M56" s="37">
        <f t="shared" si="10"/>
        <v>0.50652741514360311</v>
      </c>
      <c r="N56" s="38">
        <v>152</v>
      </c>
      <c r="O56" s="38">
        <f t="shared" si="11"/>
        <v>73.649484536082483</v>
      </c>
      <c r="P56" s="38">
        <f t="shared" si="12"/>
        <v>71.576719576719569</v>
      </c>
      <c r="Q56" s="38">
        <f t="shared" si="13"/>
        <v>80.423280423280431</v>
      </c>
      <c r="R56" s="38">
        <f t="shared" si="14"/>
        <v>78.350515463917532</v>
      </c>
      <c r="S56" s="39">
        <f t="shared" si="15"/>
        <v>-6.7737958871979487</v>
      </c>
      <c r="T56" s="39">
        <f t="shared" si="16"/>
        <v>-6.7737958871979629</v>
      </c>
      <c r="U56" t="s">
        <v>77</v>
      </c>
      <c r="V56" t="s">
        <v>82</v>
      </c>
      <c r="W56" t="s">
        <v>71</v>
      </c>
      <c r="X56" t="s">
        <v>462</v>
      </c>
      <c r="Y56" s="41"/>
    </row>
    <row r="57" spans="1:25" ht="15" x14ac:dyDescent="0.25">
      <c r="A57">
        <v>2.2799999999999998</v>
      </c>
      <c r="B57">
        <v>1.64</v>
      </c>
      <c r="C57" s="29">
        <f t="shared" si="0"/>
        <v>4.8352588789045914E-2</v>
      </c>
      <c r="D57" s="30">
        <f>IF(OR($A57="",$B57=""),"",A57*'MPTO_working_2-way'!$G56)</f>
        <v>2.3902439024390243</v>
      </c>
      <c r="E57" s="32">
        <f>IF(OR($A57="",$B57=""),"",B57*'MPTO_working_2-way'!$G56)</f>
        <v>1.7192982456140351</v>
      </c>
      <c r="F57" s="30">
        <f>IF(OR($A57="",$B57=""),"",'MPTO_working_2-way'!D56)</f>
        <v>2.4130098089829635</v>
      </c>
      <c r="G57" s="32">
        <f>IF(OR($A57="",$B57=""),"",'MPTO_working_2-way'!E56)</f>
        <v>1.7077091706247716</v>
      </c>
      <c r="H57" s="30">
        <f>IF(OR($A57="",$B57=""),"",'OddsRatio_working_2-way'!M56)</f>
        <v>2.4142135623730954</v>
      </c>
      <c r="I57" s="30">
        <f>IF(OR($A57="",$B57=""),"",'OddsRatio_working_2-way'!N56)</f>
        <v>1.7071067811865481</v>
      </c>
      <c r="J57" s="30">
        <f>IF('Log_working_2-way'!$D56="","",A57^('Log_working_2-way'!$D56))</f>
        <v>2.4249171815058794</v>
      </c>
      <c r="K57" s="32">
        <f>IF('Log_working_2-way'!$D56="","",B57^('Log_working_2-way'!$D56))</f>
        <v>1.7017951730654413</v>
      </c>
      <c r="L57" s="37">
        <f t="shared" si="9"/>
        <v>0.41836734693877553</v>
      </c>
      <c r="M57" s="37">
        <f t="shared" si="10"/>
        <v>0.58163265306122447</v>
      </c>
      <c r="N57" s="38">
        <v>153</v>
      </c>
      <c r="O57" s="38">
        <f t="shared" si="11"/>
        <v>85.89473684210526</v>
      </c>
      <c r="P57" s="38">
        <f t="shared" si="12"/>
        <v>59.707317073170721</v>
      </c>
      <c r="Q57" s="38">
        <f t="shared" si="13"/>
        <v>93.292682926829272</v>
      </c>
      <c r="R57" s="38">
        <f t="shared" si="14"/>
        <v>67.10526315789474</v>
      </c>
      <c r="S57" s="39">
        <f t="shared" si="15"/>
        <v>-7.3979460847240119</v>
      </c>
      <c r="T57" s="39">
        <f t="shared" si="16"/>
        <v>-7.397946084724019</v>
      </c>
      <c r="U57" t="s">
        <v>95</v>
      </c>
      <c r="V57" t="s">
        <v>117</v>
      </c>
      <c r="W57" t="s">
        <v>71</v>
      </c>
      <c r="X57" t="s">
        <v>462</v>
      </c>
      <c r="Y57" s="41"/>
    </row>
    <row r="58" spans="1:25" ht="15" x14ac:dyDescent="0.25">
      <c r="A58">
        <v>2.19</v>
      </c>
      <c r="B58">
        <v>1.69</v>
      </c>
      <c r="C58" s="29">
        <f t="shared" si="0"/>
        <v>4.8336980897571102E-2</v>
      </c>
      <c r="D58" s="30">
        <f>IF(OR($A58="",$B58=""),"",A58*'MPTO_working_2-way'!$G57)</f>
        <v>2.2958579881656807</v>
      </c>
      <c r="E58" s="32">
        <f>IF(OR($A58="",$B58=""),"",B58*'MPTO_working_2-way'!$G57)</f>
        <v>1.7716894977168951</v>
      </c>
      <c r="F58" s="30">
        <f>IF(OR($A58="",$B58=""),"",'MPTO_working_2-way'!D57)</f>
        <v>2.3123926150385805</v>
      </c>
      <c r="G58" s="32">
        <f>IF(OR($A58="",$B58=""),"",'MPTO_working_2-way'!E57)</f>
        <v>1.7619671038537528</v>
      </c>
      <c r="H58" s="30">
        <f>IF(OR($A58="",$B58=""),"",'OddsRatio_working_2-way'!M57)</f>
        <v>2.3132546139874859</v>
      </c>
      <c r="I58" s="30">
        <f>IF(OR($A58="",$B58=""),"",'OddsRatio_working_2-way'!N57)</f>
        <v>1.761466961051567</v>
      </c>
      <c r="J58" s="30">
        <f>IF('Log_working_2-way'!$D57="","",A58^('Log_working_2-way'!$D57))</f>
        <v>2.3209867282319023</v>
      </c>
      <c r="K58" s="32">
        <f>IF('Log_working_2-way'!$D57="","",B58^('Log_working_2-way'!$D57))</f>
        <v>1.7570098765015589</v>
      </c>
      <c r="L58" s="37">
        <f t="shared" si="9"/>
        <v>0.4355670103092783</v>
      </c>
      <c r="M58" s="37">
        <f t="shared" si="10"/>
        <v>0.56443298969072164</v>
      </c>
      <c r="N58" s="38">
        <v>154</v>
      </c>
      <c r="O58" s="38">
        <f t="shared" si="11"/>
        <v>83.680365296803657</v>
      </c>
      <c r="P58" s="38">
        <f t="shared" si="12"/>
        <v>62.875739644970409</v>
      </c>
      <c r="Q58" s="38">
        <f t="shared" si="13"/>
        <v>91.124260355029591</v>
      </c>
      <c r="R58" s="38">
        <f t="shared" si="14"/>
        <v>70.319634703196357</v>
      </c>
      <c r="S58" s="39">
        <f t="shared" si="15"/>
        <v>-7.4438950582259338</v>
      </c>
      <c r="T58" s="39">
        <f t="shared" si="16"/>
        <v>-7.443895058225948</v>
      </c>
      <c r="U58" t="s">
        <v>99</v>
      </c>
      <c r="V58" t="s">
        <v>68</v>
      </c>
      <c r="W58" t="s">
        <v>71</v>
      </c>
      <c r="X58" t="s">
        <v>462</v>
      </c>
      <c r="Y58" s="41"/>
    </row>
    <row r="59" spans="1:25" ht="15" x14ac:dyDescent="0.25">
      <c r="A59">
        <v>2.06</v>
      </c>
      <c r="B59">
        <v>1.78</v>
      </c>
      <c r="C59" s="29">
        <f t="shared" si="0"/>
        <v>4.7234646012872306E-2</v>
      </c>
      <c r="D59" s="30">
        <f>IF(OR($A59="",$B59=""),"",A59*'MPTO_working_2-way'!$G58)</f>
        <v>2.1573033707865168</v>
      </c>
      <c r="E59" s="32">
        <f>IF(OR($A59="",$B59=""),"",B59*'MPTO_working_2-way'!$G58)</f>
        <v>1.8640776699029127</v>
      </c>
      <c r="F59" s="30">
        <f>IF(OR($A59="",$B59=""),"",'MPTO_working_2-way'!D58)</f>
        <v>2.165347820951931</v>
      </c>
      <c r="G59" s="32">
        <f>IF(OR($A59="",$B59=""),"",'MPTO_working_2-way'!E58)</f>
        <v>1.8581129015911626</v>
      </c>
      <c r="H59" s="30">
        <f>IF(OR($A59="",$B59=""),"",'OddsRatio_working_2-way'!M58)</f>
        <v>2.1657505560686463</v>
      </c>
      <c r="I59" s="30">
        <f>IF(OR($A59="",$B59=""),"",'OddsRatio_working_2-way'!N58)</f>
        <v>1.8578164469184384</v>
      </c>
      <c r="J59" s="30">
        <f>IF('Log_working_2-way'!$D58="","",A59^('Log_working_2-way'!$D58))</f>
        <v>2.169481150379414</v>
      </c>
      <c r="K59" s="32">
        <f>IF('Log_working_2-way'!$D58="","",B59^('Log_working_2-way'!$D58))</f>
        <v>1.855080049537273</v>
      </c>
      <c r="L59" s="37">
        <f t="shared" si="9"/>
        <v>0.46354166666666669</v>
      </c>
      <c r="M59" s="37">
        <f t="shared" si="10"/>
        <v>0.53645833333333337</v>
      </c>
      <c r="N59" s="38">
        <v>155</v>
      </c>
      <c r="O59" s="38">
        <f t="shared" si="11"/>
        <v>79.757281553398059</v>
      </c>
      <c r="P59" s="38">
        <f t="shared" si="12"/>
        <v>67.921348314606732</v>
      </c>
      <c r="Q59" s="38">
        <f t="shared" si="13"/>
        <v>87.078651685393268</v>
      </c>
      <c r="R59" s="38">
        <f t="shared" si="14"/>
        <v>75.242718446601941</v>
      </c>
      <c r="S59" s="39">
        <f t="shared" si="15"/>
        <v>-7.3213701319952094</v>
      </c>
      <c r="T59" s="39">
        <f t="shared" si="16"/>
        <v>-7.3213701319952094</v>
      </c>
      <c r="U59" t="s">
        <v>81</v>
      </c>
      <c r="V59" t="s">
        <v>74</v>
      </c>
      <c r="W59" t="s">
        <v>71</v>
      </c>
      <c r="X59" t="s">
        <v>462</v>
      </c>
      <c r="Y59" s="41"/>
    </row>
    <row r="60" spans="1:25" s="35" customFormat="1" ht="15" x14ac:dyDescent="0.25">
      <c r="A60">
        <v>2.23</v>
      </c>
      <c r="B60">
        <v>1.67</v>
      </c>
      <c r="C60" s="29">
        <f t="shared" si="0"/>
        <v>4.7232888483123459E-2</v>
      </c>
      <c r="D60" s="30">
        <f>IF(OR($A60="",$B60=""),"",A60*'MPTO_working_2-way'!$G59)</f>
        <v>2.3353293413173652</v>
      </c>
      <c r="E60" s="32">
        <f>IF(OR($A60="",$B60=""),"",B60*'MPTO_working_2-way'!$G59)</f>
        <v>1.7488789237668161</v>
      </c>
      <c r="F60" s="30">
        <f>IF(OR($A60="",$B60=""),"",'MPTO_working_2-way'!D59)</f>
        <v>2.3539711134287793</v>
      </c>
      <c r="G60" s="32">
        <f>IF(OR($A60="",$B60=""),"",'MPTO_working_2-way'!E59)</f>
        <v>1.7385681940197473</v>
      </c>
      <c r="H60" s="30">
        <f>IF(OR($A60="",$B60=""),"",'OddsRatio_working_2-way'!M59)</f>
        <v>2.3549246826013568</v>
      </c>
      <c r="I60" s="30">
        <f>IF(OR($A60="",$B60=""),"",'OddsRatio_working_2-way'!N59)</f>
        <v>1.7380484043438287</v>
      </c>
      <c r="J60" s="30">
        <f>IF('Log_working_2-way'!$D59="","",A60^('Log_working_2-way'!$D59))</f>
        <v>2.3636503228006438</v>
      </c>
      <c r="K60" s="32">
        <f>IF('Log_working_2-way'!$D59="","",B60^('Log_working_2-way'!$D59))</f>
        <v>1.7333258264811959</v>
      </c>
      <c r="L60" s="37">
        <f t="shared" si="9"/>
        <v>0.42820512820512818</v>
      </c>
      <c r="M60" s="37">
        <f t="shared" si="10"/>
        <v>0.57179487179487176</v>
      </c>
      <c r="N60" s="38">
        <v>156</v>
      </c>
      <c r="O60" s="38">
        <f t="shared" si="11"/>
        <v>86.044843049327355</v>
      </c>
      <c r="P60" s="38">
        <f t="shared" si="12"/>
        <v>62.586826347305383</v>
      </c>
      <c r="Q60" s="38">
        <f t="shared" si="13"/>
        <v>93.413173652694624</v>
      </c>
      <c r="R60" s="38">
        <f t="shared" si="14"/>
        <v>69.955156950672645</v>
      </c>
      <c r="S60" s="39">
        <f t="shared" si="15"/>
        <v>-7.3683306033672693</v>
      </c>
      <c r="T60" s="39">
        <f t="shared" si="16"/>
        <v>-7.3683306033672622</v>
      </c>
      <c r="U60" t="s">
        <v>79</v>
      </c>
      <c r="V60" t="s">
        <v>115</v>
      </c>
      <c r="W60" t="s">
        <v>71</v>
      </c>
      <c r="X60" t="s">
        <v>462</v>
      </c>
      <c r="Y60" s="41"/>
    </row>
    <row r="61" spans="1:25" ht="15" x14ac:dyDescent="0.25">
      <c r="A61">
        <v>2</v>
      </c>
      <c r="B61">
        <v>1.84</v>
      </c>
      <c r="C61" s="29">
        <f t="shared" si="0"/>
        <v>4.3478260869565188E-2</v>
      </c>
      <c r="D61" s="30">
        <f>IF(OR($A61="",$B61=""),"",A61*'MPTO_working_2-way'!$G60)</f>
        <v>2.0869565217391304</v>
      </c>
      <c r="E61" s="32">
        <f>IF(OR($A61="",$B61=""),"",B61*'MPTO_working_2-way'!$G60)</f>
        <v>1.92</v>
      </c>
      <c r="F61" s="30">
        <f>IF(OR($A61="",$B61=""),"",'MPTO_working_2-way'!D60)</f>
        <v>2.0909090909090908</v>
      </c>
      <c r="G61" s="32">
        <f>IF(OR($A61="",$B61=""),"",'MPTO_working_2-way'!E60)</f>
        <v>1.9166666666666665</v>
      </c>
      <c r="H61" s="30">
        <f>IF(OR($A61="",$B61=""),"",'OddsRatio_working_2-way'!M60)</f>
        <v>2.091089451179962</v>
      </c>
      <c r="I61" s="30">
        <f>IF(OR($A61="",$B61=""),"",'OddsRatio_working_2-way'!N60)</f>
        <v>1.9165151389911681</v>
      </c>
      <c r="J61" s="30">
        <f>IF('Log_working_2-way'!$D60="","",A61^('Log_working_2-way'!$D60))</f>
        <v>2.0929101135076231</v>
      </c>
      <c r="K61" s="32">
        <f>IF('Log_working_2-way'!$D60="","",B61^('Log_working_2-way'!$D60))</f>
        <v>1.9149883303671131</v>
      </c>
      <c r="L61" s="37">
        <f t="shared" si="9"/>
        <v>0.47916666666666669</v>
      </c>
      <c r="M61" s="37">
        <f t="shared" si="10"/>
        <v>0.52083333333333337</v>
      </c>
      <c r="N61" s="38">
        <v>157</v>
      </c>
      <c r="O61" s="38">
        <f t="shared" si="11"/>
        <v>78.5</v>
      </c>
      <c r="P61" s="38">
        <f t="shared" si="12"/>
        <v>71.673913043478251</v>
      </c>
      <c r="Q61" s="38">
        <f t="shared" si="13"/>
        <v>85.326086956521735</v>
      </c>
      <c r="R61" s="38">
        <f t="shared" si="14"/>
        <v>78.5</v>
      </c>
      <c r="S61" s="39">
        <f t="shared" si="15"/>
        <v>-6.8260869565217348</v>
      </c>
      <c r="T61" s="39">
        <f t="shared" si="16"/>
        <v>-6.826086956521749</v>
      </c>
      <c r="U61" t="s">
        <v>113</v>
      </c>
      <c r="V61" t="s">
        <v>116</v>
      </c>
      <c r="W61" t="s">
        <v>71</v>
      </c>
      <c r="X61" t="s">
        <v>462</v>
      </c>
      <c r="Y61" s="41"/>
    </row>
    <row r="62" spans="1:25" ht="15" x14ac:dyDescent="0.25">
      <c r="A62">
        <v>2.09</v>
      </c>
      <c r="B62">
        <v>1.76</v>
      </c>
      <c r="C62" s="29">
        <f t="shared" si="0"/>
        <v>4.6650717703349276E-2</v>
      </c>
      <c r="D62" s="30">
        <f>IF(OR($A62="",$B62=""),"",A62*'MPTO_working_2-way'!$G61)</f>
        <v>2.1875</v>
      </c>
      <c r="E62" s="32">
        <f>IF(OR($A62="",$B62=""),"",B62*'MPTO_working_2-way'!$G61)</f>
        <v>1.8421052631578947</v>
      </c>
      <c r="F62" s="30">
        <f>IF(OR($A62="",$B62=""),"",'MPTO_working_2-way'!D61)</f>
        <v>2.1971090670170828</v>
      </c>
      <c r="G62" s="32">
        <f>IF(OR($A62="",$B62=""),"",'MPTO_working_2-way'!E61)</f>
        <v>1.8353457738748626</v>
      </c>
      <c r="H62" s="30">
        <f>IF(OR($A62="",$B62=""),"",'OddsRatio_working_2-way'!M61)</f>
        <v>2.197585289787658</v>
      </c>
      <c r="I62" s="30">
        <f>IF(OR($A62="",$B62=""),"",'OddsRatio_working_2-way'!N61)</f>
        <v>1.8350135965491927</v>
      </c>
      <c r="J62" s="30">
        <f>IF('Log_working_2-way'!$D61="","",A62^('Log_working_2-way'!$D61))</f>
        <v>2.2020453494773053</v>
      </c>
      <c r="K62" s="32">
        <f>IF('Log_working_2-way'!$D61="","",B62^('Log_working_2-way'!$D61))</f>
        <v>1.8319153686125185</v>
      </c>
      <c r="L62" s="37">
        <f t="shared" si="9"/>
        <v>0.45714285714285713</v>
      </c>
      <c r="M62" s="37">
        <f t="shared" si="10"/>
        <v>0.54285714285714282</v>
      </c>
      <c r="N62" s="38">
        <v>158</v>
      </c>
      <c r="O62" s="38">
        <f t="shared" si="11"/>
        <v>82.401913875598083</v>
      </c>
      <c r="P62" s="38">
        <f t="shared" si="12"/>
        <v>68.22727272727272</v>
      </c>
      <c r="Q62" s="38">
        <f t="shared" si="13"/>
        <v>89.77272727272728</v>
      </c>
      <c r="R62" s="38">
        <f t="shared" si="14"/>
        <v>75.598086124401917</v>
      </c>
      <c r="S62" s="39">
        <f t="shared" si="15"/>
        <v>-7.3708133971291971</v>
      </c>
      <c r="T62" s="39">
        <f t="shared" si="16"/>
        <v>-7.3708133971291971</v>
      </c>
      <c r="U62" t="s">
        <v>80</v>
      </c>
      <c r="V62" t="s">
        <v>112</v>
      </c>
      <c r="W62" t="s">
        <v>71</v>
      </c>
      <c r="X62" t="s">
        <v>462</v>
      </c>
      <c r="Y62" s="41"/>
    </row>
    <row r="63" spans="1:25" ht="15" x14ac:dyDescent="0.25">
      <c r="A63">
        <v>2.3199999999999998</v>
      </c>
      <c r="B63">
        <v>1.63</v>
      </c>
      <c r="C63" s="29">
        <f t="shared" si="0"/>
        <v>4.4531415273958208E-2</v>
      </c>
      <c r="D63" s="30">
        <f>IF(OR($A63="",$B63=""),"",A63*'MPTO_working_2-way'!$G62)</f>
        <v>2.423312883435583</v>
      </c>
      <c r="E63" s="32">
        <f>IF(OR($A63="",$B63=""),"",B63*'MPTO_working_2-way'!$G62)</f>
        <v>1.7025862068965518</v>
      </c>
      <c r="F63" s="30">
        <f>IF(OR($A63="",$B63=""),"",'MPTO_working_2-way'!D62)</f>
        <v>2.4463708112304308</v>
      </c>
      <c r="G63" s="32">
        <f>IF(OR($A63="",$B63=""),"",'MPTO_working_2-way'!E62)</f>
        <v>1.6913856337776187</v>
      </c>
      <c r="H63" s="30">
        <f>IF(OR($A63="",$B63=""),"",'OddsRatio_working_2-way'!M62)</f>
        <v>2.4474937289114918</v>
      </c>
      <c r="I63" s="30">
        <f>IF(OR($A63="",$B63=""),"",'OddsRatio_working_2-way'!N62)</f>
        <v>1.6908492797077574</v>
      </c>
      <c r="J63" s="30">
        <f>IF('Log_working_2-way'!$D62="","",A63^('Log_working_2-way'!$D62))</f>
        <v>2.4583050322184126</v>
      </c>
      <c r="K63" s="32">
        <f>IF('Log_working_2-way'!$D62="","",B63^('Log_working_2-way'!$D62))</f>
        <v>1.6857275932718412</v>
      </c>
      <c r="L63" s="37">
        <f t="shared" si="9"/>
        <v>0.41265822784810124</v>
      </c>
      <c r="M63" s="37">
        <f t="shared" si="10"/>
        <v>0.58734177215189864</v>
      </c>
      <c r="N63" s="38">
        <v>159</v>
      </c>
      <c r="O63" s="38">
        <f t="shared" si="11"/>
        <v>90.465517241379317</v>
      </c>
      <c r="P63" s="38">
        <f t="shared" si="12"/>
        <v>61.453987730061328</v>
      </c>
      <c r="Q63" s="38">
        <f t="shared" si="13"/>
        <v>97.546012269938657</v>
      </c>
      <c r="R63" s="38">
        <f t="shared" si="14"/>
        <v>68.534482758620697</v>
      </c>
      <c r="S63" s="39">
        <f t="shared" si="15"/>
        <v>-7.0804950285593407</v>
      </c>
      <c r="T63" s="39">
        <f t="shared" si="16"/>
        <v>-7.0804950285593691</v>
      </c>
      <c r="U63" t="s">
        <v>114</v>
      </c>
      <c r="V63" t="s">
        <v>69</v>
      </c>
      <c r="W63" t="s">
        <v>71</v>
      </c>
      <c r="X63" t="s">
        <v>462</v>
      </c>
      <c r="Y63" s="41"/>
    </row>
    <row r="64" spans="1:25" ht="15" x14ac:dyDescent="0.25">
      <c r="A64">
        <v>1.76</v>
      </c>
      <c r="B64">
        <v>2</v>
      </c>
      <c r="C64" s="29">
        <f t="shared" si="0"/>
        <v>6.8181818181818343E-2</v>
      </c>
      <c r="D64" s="30">
        <f>IF(OR($A64="",$B64=""),"",A64*'MPTO_working_2-way'!$G63)</f>
        <v>1.8800000000000003</v>
      </c>
      <c r="E64" s="32">
        <f>IF(OR($A64="",$B64=""),"",B64*'MPTO_working_2-way'!$G63)</f>
        <v>2.1363636363636367</v>
      </c>
      <c r="F64" s="30">
        <f>IF(OR($A64="",$B64=""),"",'MPTO_working_2-way'!D63)</f>
        <v>1.8723404255319152</v>
      </c>
      <c r="G64" s="32">
        <f>IF(OR($A64="",$B64=""),"",'MPTO_working_2-way'!E63)</f>
        <v>2.1463414634146347</v>
      </c>
      <c r="H64" s="30">
        <f>IF(OR($A64="",$B64=""),"",'OddsRatio_working_2-way'!M63)</f>
        <v>1.8717797887081344</v>
      </c>
      <c r="I64" s="30">
        <f>IF(OR($A64="",$B64=""),"",'OddsRatio_working_2-way'!N63)</f>
        <v>2.1470786693528092</v>
      </c>
      <c r="J64" s="30">
        <f>IF('Log_working_2-way'!$D63="","",A64^('Log_working_2-way'!$D63))</f>
        <v>1.8682067869327215</v>
      </c>
      <c r="K64" s="32">
        <f>IF('Log_working_2-way'!$D63="","",B64^('Log_working_2-way'!$D63))</f>
        <v>2.151799335181245</v>
      </c>
      <c r="L64" s="37">
        <f t="shared" si="9"/>
        <v>0.53191489361702116</v>
      </c>
      <c r="M64" s="37">
        <f t="shared" si="10"/>
        <v>0.46808510638297868</v>
      </c>
      <c r="N64" s="38">
        <v>160</v>
      </c>
      <c r="O64" s="38">
        <f t="shared" si="11"/>
        <v>69.090909090909108</v>
      </c>
      <c r="P64" s="38">
        <f t="shared" si="12"/>
        <v>80</v>
      </c>
      <c r="Q64" s="38">
        <f t="shared" si="13"/>
        <v>80</v>
      </c>
      <c r="R64" s="38">
        <f t="shared" si="14"/>
        <v>90.909090909090921</v>
      </c>
      <c r="S64" s="39">
        <f t="shared" si="15"/>
        <v>-10.909090909090892</v>
      </c>
      <c r="T64" s="39">
        <f t="shared" si="16"/>
        <v>-10.909090909090921</v>
      </c>
      <c r="U64" t="s">
        <v>257</v>
      </c>
      <c r="V64" t="s">
        <v>258</v>
      </c>
      <c r="W64" t="s">
        <v>72</v>
      </c>
      <c r="X64" t="s">
        <v>462</v>
      </c>
      <c r="Y64" s="41"/>
    </row>
    <row r="65" spans="1:25" ht="15" x14ac:dyDescent="0.25">
      <c r="A65">
        <v>1.82</v>
      </c>
      <c r="B65">
        <v>1.99</v>
      </c>
      <c r="C65" s="29">
        <f t="shared" si="0"/>
        <v>5.1963112264619582E-2</v>
      </c>
      <c r="D65" s="30">
        <f>IF(OR($A65="",$B65=""),"",A65*'MPTO_working_2-way'!$G64)</f>
        <v>1.9145728643216078</v>
      </c>
      <c r="E65" s="32">
        <f>IF(OR($A65="",$B65=""),"",B65*'MPTO_working_2-way'!$G64)</f>
        <v>2.0934065934065931</v>
      </c>
      <c r="F65" s="30">
        <f>IF(OR($A65="",$B65=""),"",'MPTO_working_2-way'!D64)</f>
        <v>1.9103328234611527</v>
      </c>
      <c r="G65" s="32">
        <f>IF(OR($A65="",$B65=""),"",'MPTO_working_2-way'!E64)</f>
        <v>2.0984993336809774</v>
      </c>
      <c r="H65" s="30">
        <f>IF(OR($A65="",$B65=""),"",'OddsRatio_working_2-way'!M64)</f>
        <v>1.9101004495564369</v>
      </c>
      <c r="I65" s="30">
        <f>IF(OR($A65="",$B65=""),"",'OddsRatio_working_2-way'!N64)</f>
        <v>2.0987798110498446</v>
      </c>
      <c r="J65" s="30">
        <f>IF('Log_working_2-way'!$D64="","",A65^('Log_working_2-way'!$D64))</f>
        <v>1.9081454005129785</v>
      </c>
      <c r="K65" s="32">
        <f>IF('Log_working_2-way'!$D64="","",B65^('Log_working_2-way'!$D64))</f>
        <v>2.1011452565126953</v>
      </c>
      <c r="L65" s="37">
        <f t="shared" si="9"/>
        <v>0.52230971128608927</v>
      </c>
      <c r="M65" s="37">
        <f t="shared" si="10"/>
        <v>0.47769028871391084</v>
      </c>
      <c r="N65" s="38">
        <v>161</v>
      </c>
      <c r="O65" s="38">
        <f t="shared" si="11"/>
        <v>72.538461538461519</v>
      </c>
      <c r="P65" s="38">
        <f t="shared" si="12"/>
        <v>80.095477386934661</v>
      </c>
      <c r="Q65" s="38">
        <f t="shared" si="13"/>
        <v>80.904522613065325</v>
      </c>
      <c r="R65" s="38">
        <f t="shared" si="14"/>
        <v>88.461538461538453</v>
      </c>
      <c r="S65" s="39">
        <f t="shared" si="15"/>
        <v>-8.366061074603806</v>
      </c>
      <c r="T65" s="39">
        <f t="shared" si="16"/>
        <v>-8.3660610746037918</v>
      </c>
      <c r="U65" t="s">
        <v>182</v>
      </c>
      <c r="V65" t="s">
        <v>259</v>
      </c>
      <c r="W65" t="s">
        <v>72</v>
      </c>
      <c r="X65" t="s">
        <v>462</v>
      </c>
      <c r="Y65" s="41"/>
    </row>
    <row r="66" spans="1:25" ht="15" x14ac:dyDescent="0.25">
      <c r="A66">
        <v>2.34</v>
      </c>
      <c r="B66">
        <v>1.59</v>
      </c>
      <c r="C66" s="29">
        <f t="shared" si="0"/>
        <v>5.6281244960490362E-2</v>
      </c>
      <c r="D66" s="30">
        <f>IF(OR($A66="",$B66=""),"",A66*'MPTO_working_2-way'!$G65)</f>
        <v>2.4716981132075473</v>
      </c>
      <c r="E66" s="32">
        <f>IF(OR($A66="",$B66=""),"",B66*'MPTO_working_2-way'!$G65)</f>
        <v>1.6794871794871797</v>
      </c>
      <c r="F66" s="30">
        <f>IF(OR($A66="",$B66=""),"",'MPTO_working_2-way'!D65)</f>
        <v>2.5049484952534842</v>
      </c>
      <c r="G66" s="32">
        <f>IF(OR($A66="",$B66=""),"",'MPTO_working_2-way'!E65)</f>
        <v>1.6644745671721919</v>
      </c>
      <c r="H66" s="30">
        <f>IF(OR($A66="",$B66=""),"",'OddsRatio_working_2-way'!M65)</f>
        <v>2.5070456000658923</v>
      </c>
      <c r="I66" s="30">
        <f>IF(OR($A66="",$B66=""),"",'OddsRatio_working_2-way'!N65)</f>
        <v>1.663549928387221</v>
      </c>
      <c r="J66" s="30">
        <f>IF('Log_working_2-way'!$D65="","",A66^('Log_working_2-way'!$D65))</f>
        <v>2.5229154751602469</v>
      </c>
      <c r="K66" s="32">
        <f>IF('Log_working_2-way'!$D65="","",B66^('Log_working_2-way'!$D65))</f>
        <v>1.6566352606603127</v>
      </c>
      <c r="L66" s="37">
        <f t="shared" si="9"/>
        <v>0.40458015267175573</v>
      </c>
      <c r="M66" s="37">
        <f t="shared" si="10"/>
        <v>0.59541984732824416</v>
      </c>
      <c r="N66" s="38">
        <v>162</v>
      </c>
      <c r="O66" s="38">
        <f t="shared" si="11"/>
        <v>92.769230769230774</v>
      </c>
      <c r="P66" s="38">
        <f t="shared" si="12"/>
        <v>60.113207547169836</v>
      </c>
      <c r="Q66" s="38">
        <f t="shared" si="13"/>
        <v>101.88679245283018</v>
      </c>
      <c r="R66" s="38">
        <f t="shared" si="14"/>
        <v>69.230769230769241</v>
      </c>
      <c r="S66" s="39">
        <f t="shared" si="15"/>
        <v>-9.1175616835994049</v>
      </c>
      <c r="T66" s="39">
        <f t="shared" si="16"/>
        <v>-9.1175616835994049</v>
      </c>
      <c r="U66" t="s">
        <v>180</v>
      </c>
      <c r="V66" t="s">
        <v>260</v>
      </c>
      <c r="W66" t="s">
        <v>72</v>
      </c>
      <c r="X66" t="s">
        <v>462</v>
      </c>
      <c r="Y66" s="41"/>
    </row>
    <row r="67" spans="1:25" ht="15" x14ac:dyDescent="0.25">
      <c r="A67">
        <v>1.89</v>
      </c>
      <c r="B67">
        <v>1.91</v>
      </c>
      <c r="C67" s="29">
        <f t="shared" ref="C67:C130" si="17">IF(OR($A67="",$B67=""),"",(1/A67)+(1/B67)-1)</f>
        <v>5.2660738524612949E-2</v>
      </c>
      <c r="D67" s="30">
        <f>IF(OR($A67="",$B67=""),"",A67*'MPTO_working_2-way'!$G66)</f>
        <v>1.9895287958115184</v>
      </c>
      <c r="E67" s="32">
        <f>IF(OR($A67="",$B67=""),"",B67*'MPTO_working_2-way'!$G66)</f>
        <v>2.0105820105820107</v>
      </c>
      <c r="F67" s="30">
        <f>IF(OR($A67="",$B67=""),"",'MPTO_working_2-way'!D66)</f>
        <v>1.9889804126835451</v>
      </c>
      <c r="G67" s="32">
        <f>IF(OR($A67="",$B67=""),"",'MPTO_working_2-way'!E66)</f>
        <v>2.0111423716538068</v>
      </c>
      <c r="H67" s="30">
        <f>IF(OR($A67="",$B67=""),"",'OddsRatio_working_2-way'!M66)</f>
        <v>1.9889499370655614</v>
      </c>
      <c r="I67" s="30">
        <f>IF(OR($A67="",$B67=""),"",'OddsRatio_working_2-way'!N66)</f>
        <v>2.0111735311569228</v>
      </c>
      <c r="J67" s="30">
        <f>IF('Log_working_2-way'!$D66="","",A67^('Log_working_2-way'!$D66))</f>
        <v>1.9886962390721554</v>
      </c>
      <c r="K67" s="32">
        <f>IF('Log_working_2-way'!$D66="","",B67^('Log_working_2-way'!$D66))</f>
        <v>2.0114329967888307</v>
      </c>
      <c r="L67" s="37">
        <f t="shared" si="9"/>
        <v>0.50263157894736843</v>
      </c>
      <c r="M67" s="37">
        <f t="shared" si="10"/>
        <v>0.49736842105263157</v>
      </c>
      <c r="N67" s="38">
        <v>163</v>
      </c>
      <c r="O67" s="38">
        <f t="shared" si="11"/>
        <v>76.75661375661376</v>
      </c>
      <c r="P67" s="38">
        <f t="shared" si="12"/>
        <v>77.65968586387433</v>
      </c>
      <c r="Q67" s="38">
        <f t="shared" si="13"/>
        <v>85.340314136125656</v>
      </c>
      <c r="R67" s="38">
        <f t="shared" si="14"/>
        <v>86.243386243386254</v>
      </c>
      <c r="S67" s="39">
        <f t="shared" si="15"/>
        <v>-8.583700379511896</v>
      </c>
      <c r="T67" s="39">
        <f t="shared" si="16"/>
        <v>-8.5837003795119244</v>
      </c>
      <c r="U67" t="s">
        <v>183</v>
      </c>
      <c r="V67" t="s">
        <v>261</v>
      </c>
      <c r="W67" t="s">
        <v>72</v>
      </c>
      <c r="X67" t="s">
        <v>462</v>
      </c>
      <c r="Y67" s="41"/>
    </row>
    <row r="68" spans="1:25" ht="15" x14ac:dyDescent="0.25">
      <c r="A68">
        <v>1.88</v>
      </c>
      <c r="B68">
        <v>1.92</v>
      </c>
      <c r="C68" s="29">
        <f t="shared" si="17"/>
        <v>5.2748226950354749E-2</v>
      </c>
      <c r="D68" s="30">
        <f>IF(OR($A68="",$B68=""),"",A68*'MPTO_working_2-way'!$G67)</f>
        <v>1.9791666666666667</v>
      </c>
      <c r="E68" s="32">
        <f>IF(OR($A68="",$B68=""),"",B68*'MPTO_working_2-way'!$G67)</f>
        <v>2.021276595744681</v>
      </c>
      <c r="F68" s="30">
        <f>IF(OR($A68="",$B68=""),"",'MPTO_working_2-way'!D67)</f>
        <v>1.9780797895659799</v>
      </c>
      <c r="G68" s="32">
        <f>IF(OR($A68="",$B68=""),"",'MPTO_working_2-way'!E67)</f>
        <v>2.0224114746750339</v>
      </c>
      <c r="H68" s="30">
        <f>IF(OR($A68="",$B68=""),"",'OddsRatio_working_2-way'!M67)</f>
        <v>1.9780192938436518</v>
      </c>
      <c r="I68" s="30">
        <f>IF(OR($A68="",$B68=""),"",'OddsRatio_working_2-way'!N67)</f>
        <v>2.0224747162910903</v>
      </c>
      <c r="J68" s="30">
        <f>IF('Log_working_2-way'!$D67="","",A68^('Log_working_2-way'!$D67))</f>
        <v>1.9775166437629874</v>
      </c>
      <c r="K68" s="32">
        <f>IF('Log_working_2-way'!$D67="","",B68^('Log_working_2-way'!$D67))</f>
        <v>2.0230004843181359</v>
      </c>
      <c r="L68" s="37">
        <f t="shared" si="9"/>
        <v>0.50526315789473686</v>
      </c>
      <c r="M68" s="37">
        <f t="shared" si="10"/>
        <v>0.49473684210526314</v>
      </c>
      <c r="N68" s="38">
        <v>164</v>
      </c>
      <c r="O68" s="38">
        <f t="shared" si="11"/>
        <v>76.7659574468085</v>
      </c>
      <c r="P68" s="38">
        <f t="shared" si="12"/>
        <v>78.583333333333343</v>
      </c>
      <c r="Q68" s="38">
        <f t="shared" si="13"/>
        <v>85.416666666666671</v>
      </c>
      <c r="R68" s="38">
        <f t="shared" si="14"/>
        <v>87.234042553191486</v>
      </c>
      <c r="S68" s="39">
        <f t="shared" si="15"/>
        <v>-8.6507092198581717</v>
      </c>
      <c r="T68" s="39">
        <f t="shared" si="16"/>
        <v>-8.6507092198581432</v>
      </c>
      <c r="U68" t="s">
        <v>262</v>
      </c>
      <c r="V68" t="s">
        <v>263</v>
      </c>
      <c r="W68" t="s">
        <v>72</v>
      </c>
      <c r="X68" t="s">
        <v>462</v>
      </c>
      <c r="Y68" s="41"/>
    </row>
    <row r="69" spans="1:25" ht="15" x14ac:dyDescent="0.25">
      <c r="A69">
        <v>1.83</v>
      </c>
      <c r="B69">
        <v>1.99</v>
      </c>
      <c r="C69" s="29">
        <f t="shared" si="17"/>
        <v>4.8960650245764237E-2</v>
      </c>
      <c r="D69" s="30">
        <f>IF(OR($A69="",$B69=""),"",A69*'MPTO_working_2-way'!$G68)</f>
        <v>1.9195979899497486</v>
      </c>
      <c r="E69" s="32">
        <f>IF(OR($A69="",$B69=""),"",B69*'MPTO_working_2-way'!$G68)</f>
        <v>2.0874316939890707</v>
      </c>
      <c r="F69" s="30">
        <f>IF(OR($A69="",$B69=""),"",'MPTO_working_2-way'!D68)</f>
        <v>1.9158271299681719</v>
      </c>
      <c r="G69" s="32">
        <f>IF(OR($A69="",$B69=""),"",'MPTO_working_2-way'!E68)</f>
        <v>2.0919091248528017</v>
      </c>
      <c r="H69" s="30">
        <f>IF(OR($A69="",$B69=""),"",'OddsRatio_working_2-way'!M68)</f>
        <v>1.9156330260447352</v>
      </c>
      <c r="I69" s="30">
        <f>IF(OR($A69="",$B69=""),"",'OddsRatio_working_2-way'!N68)</f>
        <v>2.092140597330467</v>
      </c>
      <c r="J69" s="30">
        <f>IF('Log_working_2-way'!$D68="","",A69^('Log_working_2-way'!$D68))</f>
        <v>1.913898227080558</v>
      </c>
      <c r="K69" s="32">
        <f>IF('Log_working_2-way'!$D68="","",B69^('Log_working_2-way'!$D68))</f>
        <v>2.0942137432454255</v>
      </c>
      <c r="L69" s="37">
        <f t="shared" ref="L69:L132" si="18">(1/D69)</f>
        <v>0.52094240837696337</v>
      </c>
      <c r="M69" s="37">
        <f t="shared" ref="M69:M132" si="19">(1/E69)</f>
        <v>0.47905759162303674</v>
      </c>
      <c r="N69" s="38">
        <v>165</v>
      </c>
      <c r="O69" s="38">
        <f t="shared" ref="O69:O132" si="20">(1/A69)*((N69*A69)-N69)</f>
        <v>74.836065573770483</v>
      </c>
      <c r="P69" s="38">
        <f t="shared" ref="P69:P132" si="21">(1/B69)*((N69*B69)-N69)</f>
        <v>82.085427135678401</v>
      </c>
      <c r="Q69" s="38">
        <f t="shared" ref="Q69:Q132" si="22">(1/B69)*N69</f>
        <v>82.914572864321599</v>
      </c>
      <c r="R69" s="38">
        <f t="shared" ref="R69:R132" si="23">(1/A69)*N69</f>
        <v>90.163934426229503</v>
      </c>
      <c r="S69" s="39">
        <f t="shared" ref="S69:S132" si="24">O69-Q69</f>
        <v>-8.0785072905511157</v>
      </c>
      <c r="T69" s="39">
        <f t="shared" ref="T69:T132" si="25">P69-R69</f>
        <v>-8.0785072905511015</v>
      </c>
      <c r="U69" t="s">
        <v>185</v>
      </c>
      <c r="V69" t="s">
        <v>187</v>
      </c>
      <c r="W69" t="s">
        <v>72</v>
      </c>
      <c r="X69" t="s">
        <v>462</v>
      </c>
      <c r="Y69" s="41"/>
    </row>
    <row r="70" spans="1:25" ht="15" x14ac:dyDescent="0.25">
      <c r="A70">
        <v>1.9</v>
      </c>
      <c r="B70">
        <v>1.9</v>
      </c>
      <c r="C70" s="29">
        <f t="shared" si="17"/>
        <v>5.2631578947368363E-2</v>
      </c>
      <c r="D70" s="30">
        <f>IF(OR($A70="",$B70=""),"",A70*'MPTO_working_2-way'!$G69)</f>
        <v>1.9999999999999998</v>
      </c>
      <c r="E70" s="32">
        <f>IF(OR($A70="",$B70=""),"",B70*'MPTO_working_2-way'!$G69)</f>
        <v>1.9999999999999998</v>
      </c>
      <c r="F70" s="30">
        <f>IF(OR($A70="",$B70=""),"",'MPTO_working_2-way'!D69)</f>
        <v>1.9999999999999998</v>
      </c>
      <c r="G70" s="32">
        <f>IF(OR($A70="",$B70=""),"",'MPTO_working_2-way'!E69)</f>
        <v>1.9999999999999998</v>
      </c>
      <c r="H70" s="30">
        <f>IF(OR($A70="",$B70=""),"",'OddsRatio_working_2-way'!M69)</f>
        <v>2.0000000000000004</v>
      </c>
      <c r="I70" s="30">
        <f>IF(OR($A70="",$B70=""),"",'OddsRatio_working_2-way'!N69)</f>
        <v>2.0000000000000004</v>
      </c>
      <c r="J70" s="30">
        <f>IF('Log_working_2-way'!$D69="","",A70^('Log_working_2-way'!$D69))</f>
        <v>1.999999999999301</v>
      </c>
      <c r="K70" s="32">
        <f>IF('Log_working_2-way'!$D69="","",B70^('Log_working_2-way'!$D69))</f>
        <v>1.999999999999301</v>
      </c>
      <c r="L70" s="37">
        <f t="shared" si="18"/>
        <v>0.5</v>
      </c>
      <c r="M70" s="37">
        <f t="shared" si="19"/>
        <v>0.5</v>
      </c>
      <c r="N70" s="38">
        <v>166</v>
      </c>
      <c r="O70" s="38">
        <f t="shared" si="20"/>
        <v>78.631578947368411</v>
      </c>
      <c r="P70" s="38">
        <f t="shared" si="21"/>
        <v>78.631578947368411</v>
      </c>
      <c r="Q70" s="38">
        <f t="shared" si="22"/>
        <v>87.368421052631575</v>
      </c>
      <c r="R70" s="38">
        <f t="shared" si="23"/>
        <v>87.368421052631575</v>
      </c>
      <c r="S70" s="39">
        <f t="shared" si="24"/>
        <v>-8.7368421052631646</v>
      </c>
      <c r="T70" s="39">
        <f t="shared" si="25"/>
        <v>-8.7368421052631646</v>
      </c>
      <c r="U70" t="s">
        <v>264</v>
      </c>
      <c r="V70" t="s">
        <v>265</v>
      </c>
      <c r="W70" t="s">
        <v>72</v>
      </c>
      <c r="X70" t="s">
        <v>462</v>
      </c>
      <c r="Y70" s="41"/>
    </row>
    <row r="71" spans="1:25" ht="15" x14ac:dyDescent="0.25">
      <c r="A71">
        <v>1.96</v>
      </c>
      <c r="B71">
        <v>1.85</v>
      </c>
      <c r="C71" s="29">
        <f t="shared" si="17"/>
        <v>5.0744622173193532E-2</v>
      </c>
      <c r="D71" s="30">
        <f>IF(OR($A71="",$B71=""),"",A71*'MPTO_working_2-way'!$G70)</f>
        <v>2.0594594594594593</v>
      </c>
      <c r="E71" s="32">
        <f>IF(OR($A71="",$B71=""),"",B71*'MPTO_working_2-way'!$G70)</f>
        <v>1.943877551020408</v>
      </c>
      <c r="F71" s="30">
        <f>IF(OR($A71="",$B71=""),"",'MPTO_working_2-way'!D70)</f>
        <v>2.0625711035267349</v>
      </c>
      <c r="G71" s="32">
        <f>IF(OR($A71="",$B71=""),"",'MPTO_working_2-way'!E70)</f>
        <v>1.9411134903640255</v>
      </c>
      <c r="H71" s="30">
        <f>IF(OR($A71="",$B71=""),"",'OddsRatio_working_2-way'!M70)</f>
        <v>2.0627378626481145</v>
      </c>
      <c r="I71" s="30">
        <f>IF(OR($A71="",$B71=""),"",'OddsRatio_working_2-way'!N70)</f>
        <v>1.9409658158863516</v>
      </c>
      <c r="J71" s="30">
        <f>IF('Log_working_2-way'!$D70="","",A71^('Log_working_2-way'!$D70))</f>
        <v>2.0641792196832438</v>
      </c>
      <c r="K71" s="32">
        <f>IF('Log_working_2-way'!$D70="","",B71^('Log_working_2-way'!$D70))</f>
        <v>1.9396913428704079</v>
      </c>
      <c r="L71" s="37">
        <f t="shared" si="18"/>
        <v>0.48556430446194232</v>
      </c>
      <c r="M71" s="37">
        <f t="shared" si="19"/>
        <v>0.51443569553805779</v>
      </c>
      <c r="N71" s="38">
        <v>167</v>
      </c>
      <c r="O71" s="38">
        <f t="shared" si="20"/>
        <v>81.795918367346943</v>
      </c>
      <c r="P71" s="38">
        <f t="shared" si="21"/>
        <v>76.729729729729712</v>
      </c>
      <c r="Q71" s="38">
        <f t="shared" si="22"/>
        <v>90.27027027027026</v>
      </c>
      <c r="R71" s="38">
        <f t="shared" si="23"/>
        <v>85.204081632653057</v>
      </c>
      <c r="S71" s="39">
        <f t="shared" si="24"/>
        <v>-8.474351902923317</v>
      </c>
      <c r="T71" s="39">
        <f t="shared" si="25"/>
        <v>-8.4743519029233454</v>
      </c>
      <c r="U71" t="s">
        <v>178</v>
      </c>
      <c r="V71" t="s">
        <v>266</v>
      </c>
      <c r="W71" t="s">
        <v>72</v>
      </c>
      <c r="X71" t="s">
        <v>462</v>
      </c>
      <c r="Y71" s="41"/>
    </row>
    <row r="72" spans="1:25" ht="15" x14ac:dyDescent="0.25">
      <c r="A72">
        <v>2.02</v>
      </c>
      <c r="B72">
        <v>1.8</v>
      </c>
      <c r="C72" s="29">
        <f t="shared" si="17"/>
        <v>5.0605060506050625E-2</v>
      </c>
      <c r="D72" s="30">
        <f>IF(OR($A72="",$B72=""),"",A72*'MPTO_working_2-way'!$G71)</f>
        <v>2.1222222222222222</v>
      </c>
      <c r="E72" s="32">
        <f>IF(OR($A72="",$B72=""),"",B72*'MPTO_working_2-way'!$G71)</f>
        <v>1.8910891089108912</v>
      </c>
      <c r="F72" s="30">
        <f>IF(OR($A72="",$B72=""),"",'MPTO_working_2-way'!D71)</f>
        <v>2.1288056206088992</v>
      </c>
      <c r="G72" s="32">
        <f>IF(OR($A72="",$B72=""),"",'MPTO_working_2-way'!E71)</f>
        <v>1.8858921161825728</v>
      </c>
      <c r="H72" s="30">
        <f>IF(OR($A72="",$B72=""),"",'OddsRatio_working_2-way'!M71)</f>
        <v>2.1291589790636212</v>
      </c>
      <c r="I72" s="30">
        <f>IF(OR($A72="",$B72=""),"",'OddsRatio_working_2-way'!N71)</f>
        <v>1.8856148855400954</v>
      </c>
      <c r="J72" s="30">
        <f>IF('Log_working_2-way'!$D71="","",A72^('Log_working_2-way'!$D71))</f>
        <v>2.1322170385907109</v>
      </c>
      <c r="K72" s="32">
        <f>IF('Log_working_2-way'!$D71="","",B72^('Log_working_2-way'!$D71))</f>
        <v>1.8832228856435711</v>
      </c>
      <c r="L72" s="37">
        <f t="shared" si="18"/>
        <v>0.47120418848167539</v>
      </c>
      <c r="M72" s="37">
        <f t="shared" si="19"/>
        <v>0.52879581151832455</v>
      </c>
      <c r="N72" s="38">
        <v>168</v>
      </c>
      <c r="O72" s="38">
        <f t="shared" si="20"/>
        <v>84.831683168316843</v>
      </c>
      <c r="P72" s="38">
        <f t="shared" si="21"/>
        <v>74.666666666666686</v>
      </c>
      <c r="Q72" s="38">
        <f t="shared" si="22"/>
        <v>93.333333333333343</v>
      </c>
      <c r="R72" s="38">
        <f t="shared" si="23"/>
        <v>83.168316831683171</v>
      </c>
      <c r="S72" s="39">
        <f t="shared" si="24"/>
        <v>-8.5016501650164997</v>
      </c>
      <c r="T72" s="39">
        <f t="shared" si="25"/>
        <v>-8.5016501650164855</v>
      </c>
      <c r="U72" t="s">
        <v>267</v>
      </c>
      <c r="V72" t="s">
        <v>268</v>
      </c>
      <c r="W72" t="s">
        <v>72</v>
      </c>
      <c r="X72" t="s">
        <v>462</v>
      </c>
      <c r="Y72" s="41"/>
    </row>
    <row r="73" spans="1:25" ht="15" x14ac:dyDescent="0.25">
      <c r="A73">
        <v>1.95</v>
      </c>
      <c r="B73">
        <v>1.85</v>
      </c>
      <c r="C73" s="29">
        <f t="shared" si="17"/>
        <v>5.3361053361053346E-2</v>
      </c>
      <c r="D73" s="30">
        <f>IF(OR($A73="",$B73=""),"",A73*'MPTO_working_2-way'!$G72)</f>
        <v>2.0540540540540539</v>
      </c>
      <c r="E73" s="32">
        <f>IF(OR($A73="",$B73=""),"",B73*'MPTO_working_2-way'!$G72)</f>
        <v>1.9487179487179487</v>
      </c>
      <c r="F73" s="30">
        <f>IF(OR($A73="",$B73=""),"",'MPTO_working_2-way'!D72)</f>
        <v>2.0570206699928724</v>
      </c>
      <c r="G73" s="32">
        <f>IF(OR($A73="",$B73=""),"",'MPTO_working_2-way'!E72)</f>
        <v>1.9460552933243427</v>
      </c>
      <c r="H73" s="30">
        <f>IF(OR($A73="",$B73=""),"",'OddsRatio_working_2-way'!M72)</f>
        <v>2.0571882797418479</v>
      </c>
      <c r="I73" s="30">
        <f>IF(OR($A73="",$B73=""),"",'OddsRatio_working_2-way'!N72)</f>
        <v>1.9459053029269173</v>
      </c>
      <c r="J73" s="30">
        <f>IF('Log_working_2-way'!$D72="","",A73^('Log_working_2-way'!$D72))</f>
        <v>2.0585654469962997</v>
      </c>
      <c r="K73" s="32">
        <f>IF('Log_working_2-way'!$D72="","",B73^('Log_working_2-way'!$D72))</f>
        <v>1.9446747037095775</v>
      </c>
      <c r="L73" s="37">
        <f t="shared" si="18"/>
        <v>0.48684210526315791</v>
      </c>
      <c r="M73" s="37">
        <f t="shared" si="19"/>
        <v>0.51315789473684215</v>
      </c>
      <c r="N73" s="38">
        <v>169</v>
      </c>
      <c r="O73" s="38">
        <f t="shared" si="20"/>
        <v>82.333333333333343</v>
      </c>
      <c r="P73" s="38">
        <f t="shared" si="21"/>
        <v>77.64864864864866</v>
      </c>
      <c r="Q73" s="38">
        <f t="shared" si="22"/>
        <v>91.35135135135134</v>
      </c>
      <c r="R73" s="38">
        <f t="shared" si="23"/>
        <v>86.666666666666671</v>
      </c>
      <c r="S73" s="39">
        <f t="shared" si="24"/>
        <v>-9.0180180180179974</v>
      </c>
      <c r="T73" s="39">
        <f t="shared" si="25"/>
        <v>-9.0180180180180116</v>
      </c>
      <c r="U73" t="s">
        <v>184</v>
      </c>
      <c r="V73" t="s">
        <v>269</v>
      </c>
      <c r="W73" t="s">
        <v>72</v>
      </c>
      <c r="X73" t="s">
        <v>462</v>
      </c>
      <c r="Y73" s="41"/>
    </row>
    <row r="74" spans="1:25" ht="15" x14ac:dyDescent="0.25">
      <c r="A74">
        <v>1.66</v>
      </c>
      <c r="B74">
        <v>2.21</v>
      </c>
      <c r="C74" s="29">
        <f t="shared" si="17"/>
        <v>5.4898326337022407E-2</v>
      </c>
      <c r="D74" s="30">
        <f>IF(OR($A74="",$B74=""),"",A74*'MPTO_working_2-way'!$G73)</f>
        <v>1.751131221719457</v>
      </c>
      <c r="E74" s="32">
        <f>IF(OR($A74="",$B74=""),"",B74*'MPTO_working_2-way'!$G73)</f>
        <v>2.3313253012048194</v>
      </c>
      <c r="F74" s="30">
        <f>IF(OR($A74="",$B74=""),"",'MPTO_working_2-way'!D73)</f>
        <v>1.7392499881477268</v>
      </c>
      <c r="G74" s="32">
        <f>IF(OR($A74="",$B74=""),"",'MPTO_working_2-way'!E73)</f>
        <v>2.3527223754248703</v>
      </c>
      <c r="H74" s="30">
        <f>IF(OR($A74="",$B74=""),"",'OddsRatio_working_2-way'!M73)</f>
        <v>1.7385489458759966</v>
      </c>
      <c r="I74" s="30">
        <f>IF(OR($A74="",$B74=""),"",'OddsRatio_working_2-way'!N73)</f>
        <v>2.35400640077266</v>
      </c>
      <c r="J74" s="30">
        <f>IF('Log_working_2-way'!$D73="","",A74^('Log_working_2-way'!$D73))</f>
        <v>1.7330793645336378</v>
      </c>
      <c r="K74" s="32">
        <f>IF('Log_working_2-way'!$D73="","",B74^('Log_working_2-way'!$D73))</f>
        <v>2.364108783273946</v>
      </c>
      <c r="L74" s="37">
        <f t="shared" si="18"/>
        <v>0.57105943152454786</v>
      </c>
      <c r="M74" s="37">
        <f t="shared" si="19"/>
        <v>0.4289405684754522</v>
      </c>
      <c r="N74" s="38">
        <v>170</v>
      </c>
      <c r="O74" s="38">
        <f t="shared" si="20"/>
        <v>67.590361445783131</v>
      </c>
      <c r="P74" s="38">
        <f t="shared" si="21"/>
        <v>93.076923076923066</v>
      </c>
      <c r="Q74" s="38">
        <f t="shared" si="22"/>
        <v>76.92307692307692</v>
      </c>
      <c r="R74" s="38">
        <f t="shared" si="23"/>
        <v>102.40963855421688</v>
      </c>
      <c r="S74" s="39">
        <f t="shared" si="24"/>
        <v>-9.3327154772937888</v>
      </c>
      <c r="T74" s="39">
        <f t="shared" si="25"/>
        <v>-9.3327154772938172</v>
      </c>
      <c r="U74" t="s">
        <v>186</v>
      </c>
      <c r="V74" t="s">
        <v>270</v>
      </c>
      <c r="W74" t="s">
        <v>72</v>
      </c>
      <c r="X74" t="s">
        <v>462</v>
      </c>
      <c r="Y74" s="41"/>
    </row>
    <row r="75" spans="1:25" ht="15" x14ac:dyDescent="0.25">
      <c r="A75">
        <v>2.02</v>
      </c>
      <c r="B75">
        <v>1.89</v>
      </c>
      <c r="C75" s="29">
        <f t="shared" si="17"/>
        <v>2.4150034051024338E-2</v>
      </c>
      <c r="D75" s="30">
        <f>IF(OR($A75="",$B75=""),"",A75*'MPTO_working_2-way'!$G74)</f>
        <v>2.0687830687830693</v>
      </c>
      <c r="E75" s="32">
        <f>IF(OR($A75="",$B75=""),"",B75*'MPTO_working_2-way'!$G74)</f>
        <v>1.9356435643564358</v>
      </c>
      <c r="F75" s="30">
        <f>IF(OR($A75="",$B75=""),"",'MPTO_working_2-way'!D74)</f>
        <v>2.0705027387602368</v>
      </c>
      <c r="G75" s="32">
        <f>IF(OR($A75="",$B75=""),"",'MPTO_working_2-way'!E74)</f>
        <v>1.9341405339682862</v>
      </c>
      <c r="H75" s="30">
        <f>IF(OR($A75="",$B75=""),"",'OddsRatio_working_2-way'!M74)</f>
        <v>2.0705453823777571</v>
      </c>
      <c r="I75" s="30">
        <f>IF(OR($A75="",$B75=""),"",'OddsRatio_working_2-way'!N74)</f>
        <v>1.9341033238394147</v>
      </c>
      <c r="J75" s="30">
        <f>IF('Log_working_2-way'!$D74="","",A75^('Log_working_2-way'!$D74))</f>
        <v>2.0713231559049405</v>
      </c>
      <c r="K75" s="32">
        <f>IF('Log_working_2-way'!$D74="","",B75^('Log_working_2-way'!$D74))</f>
        <v>1.9334251710029571</v>
      </c>
      <c r="L75" s="37">
        <f t="shared" si="18"/>
        <v>0.48337595907928377</v>
      </c>
      <c r="M75" s="37">
        <f t="shared" si="19"/>
        <v>0.51662404092071612</v>
      </c>
      <c r="N75" s="38">
        <v>171</v>
      </c>
      <c r="O75" s="38">
        <f t="shared" si="20"/>
        <v>86.346534653465355</v>
      </c>
      <c r="P75" s="38">
        <f t="shared" si="21"/>
        <v>80.523809523809533</v>
      </c>
      <c r="Q75" s="38">
        <f t="shared" si="22"/>
        <v>90.476190476190496</v>
      </c>
      <c r="R75" s="38">
        <f t="shared" si="23"/>
        <v>84.653465346534659</v>
      </c>
      <c r="S75" s="39">
        <f t="shared" si="24"/>
        <v>-4.129655822725141</v>
      </c>
      <c r="T75" s="39">
        <f t="shared" si="25"/>
        <v>-4.1296558227251268</v>
      </c>
      <c r="U75" t="s">
        <v>271</v>
      </c>
      <c r="V75" t="s">
        <v>272</v>
      </c>
      <c r="W75" t="s">
        <v>467</v>
      </c>
      <c r="X75" t="s">
        <v>462</v>
      </c>
      <c r="Y75" s="41"/>
    </row>
    <row r="76" spans="1:25" ht="15" x14ac:dyDescent="0.25">
      <c r="A76">
        <v>2.41</v>
      </c>
      <c r="B76">
        <v>1.63</v>
      </c>
      <c r="C76" s="29">
        <f t="shared" si="17"/>
        <v>2.8434691851436877E-2</v>
      </c>
      <c r="D76" s="30">
        <f>IF(OR($A76="",$B76=""),"",A76*'MPTO_working_2-way'!$G75)</f>
        <v>2.4785276073619631</v>
      </c>
      <c r="E76" s="32">
        <f>IF(OR($A76="",$B76=""),"",B76*'MPTO_working_2-way'!$G75)</f>
        <v>1.6763485477178419</v>
      </c>
      <c r="F76" s="30">
        <f>IF(OR($A76="",$B76=""),"",'MPTO_working_2-way'!D75)</f>
        <v>2.4955055109106499</v>
      </c>
      <c r="G76" s="32">
        <f>IF(OR($A76="",$B76=""),"",'MPTO_working_2-way'!E75)</f>
        <v>1.6686702206741284</v>
      </c>
      <c r="H76" s="30">
        <f>IF(OR($A76="",$B76=""),"",'OddsRatio_working_2-way'!M75)</f>
        <v>2.4960264830861911</v>
      </c>
      <c r="I76" s="30">
        <f>IF(OR($A76="",$B76=""),"",'OddsRatio_working_2-way'!N75)</f>
        <v>1.6684373647831916</v>
      </c>
      <c r="J76" s="30">
        <f>IF('Log_working_2-way'!$D75="","",A76^('Log_working_2-way'!$D75))</f>
        <v>2.5038534406814188</v>
      </c>
      <c r="K76" s="32">
        <f>IF('Log_working_2-way'!$D75="","",B76^('Log_working_2-way'!$D75))</f>
        <v>1.6649584147953032</v>
      </c>
      <c r="L76" s="37">
        <f t="shared" si="18"/>
        <v>0.40346534653465349</v>
      </c>
      <c r="M76" s="37">
        <f t="shared" si="19"/>
        <v>0.59653465346534673</v>
      </c>
      <c r="N76" s="38">
        <v>172</v>
      </c>
      <c r="O76" s="38">
        <f t="shared" si="20"/>
        <v>100.63070539419088</v>
      </c>
      <c r="P76" s="38">
        <f t="shared" si="21"/>
        <v>66.47852760736194</v>
      </c>
      <c r="Q76" s="38">
        <f t="shared" si="22"/>
        <v>105.52147239263803</v>
      </c>
      <c r="R76" s="38">
        <f t="shared" si="23"/>
        <v>71.369294605809117</v>
      </c>
      <c r="S76" s="39">
        <f t="shared" si="24"/>
        <v>-4.8907669984471482</v>
      </c>
      <c r="T76" s="39">
        <f t="shared" si="25"/>
        <v>-4.8907669984471767</v>
      </c>
      <c r="U76" t="s">
        <v>273</v>
      </c>
      <c r="V76" t="s">
        <v>274</v>
      </c>
      <c r="W76" t="s">
        <v>467</v>
      </c>
      <c r="X76" t="s">
        <v>462</v>
      </c>
      <c r="Y76" s="41"/>
    </row>
    <row r="77" spans="1:25" ht="15" x14ac:dyDescent="0.25">
      <c r="A77">
        <v>1.85</v>
      </c>
      <c r="B77">
        <v>1.99</v>
      </c>
      <c r="C77" s="29">
        <f t="shared" si="17"/>
        <v>4.3053103354610656E-2</v>
      </c>
      <c r="D77" s="30">
        <f>IF(OR($A77="",$B77=""),"",A77*'MPTO_working_2-way'!$G76)</f>
        <v>1.9296482412060298</v>
      </c>
      <c r="E77" s="32">
        <f>IF(OR($A77="",$B77=""),"",B77*'MPTO_working_2-way'!$G76)</f>
        <v>2.0756756756756753</v>
      </c>
      <c r="F77" s="30">
        <f>IF(OR($A77="",$B77=""),"",'MPTO_working_2-way'!D76)</f>
        <v>1.9267303414889438</v>
      </c>
      <c r="G77" s="32">
        <f>IF(OR($A77="",$B77=""),"",'MPTO_working_2-way'!E76)</f>
        <v>2.0790625441197226</v>
      </c>
      <c r="H77" s="30">
        <f>IF(OR($A77="",$B77=""),"",'OddsRatio_working_2-way'!M76)</f>
        <v>1.9265990819042815</v>
      </c>
      <c r="I77" s="30">
        <f>IF(OR($A77="",$B77=""),"",'OddsRatio_working_2-way'!N76)</f>
        <v>2.0792154012767514</v>
      </c>
      <c r="J77" s="30">
        <f>IF('Log_working_2-way'!$D76="","",A77^('Log_working_2-way'!$D76))</f>
        <v>1.9252626773989769</v>
      </c>
      <c r="K77" s="32">
        <f>IF('Log_working_2-way'!$D76="","",B77^('Log_working_2-way'!$D76))</f>
        <v>2.0807741676242877</v>
      </c>
      <c r="L77" s="37">
        <f t="shared" si="18"/>
        <v>0.51822916666666674</v>
      </c>
      <c r="M77" s="37">
        <f t="shared" si="19"/>
        <v>0.48177083333333343</v>
      </c>
      <c r="N77" s="38">
        <v>173</v>
      </c>
      <c r="O77" s="38">
        <f t="shared" si="20"/>
        <v>79.486486486486484</v>
      </c>
      <c r="P77" s="38">
        <f t="shared" si="21"/>
        <v>86.06532663316581</v>
      </c>
      <c r="Q77" s="38">
        <f t="shared" si="22"/>
        <v>86.934673366834161</v>
      </c>
      <c r="R77" s="38">
        <f t="shared" si="23"/>
        <v>93.513513513513502</v>
      </c>
      <c r="S77" s="39">
        <f t="shared" si="24"/>
        <v>-7.4481868803476772</v>
      </c>
      <c r="T77" s="39">
        <f t="shared" si="25"/>
        <v>-7.4481868803476914</v>
      </c>
      <c r="U77" t="s">
        <v>136</v>
      </c>
      <c r="V77" t="s">
        <v>131</v>
      </c>
      <c r="W77" t="s">
        <v>174</v>
      </c>
      <c r="X77" t="s">
        <v>462</v>
      </c>
      <c r="Y77" s="41"/>
    </row>
    <row r="78" spans="1:25" ht="15" x14ac:dyDescent="0.25">
      <c r="A78">
        <v>2.73</v>
      </c>
      <c r="B78">
        <v>1.47</v>
      </c>
      <c r="C78" s="29">
        <f t="shared" si="17"/>
        <v>4.6572475143903613E-2</v>
      </c>
      <c r="D78" s="30">
        <f>IF(OR($A78="",$B78=""),"",A78*'MPTO_working_2-way'!$G77)</f>
        <v>2.8571428571428568</v>
      </c>
      <c r="E78" s="32">
        <f>IF(OR($A78="",$B78=""),"",B78*'MPTO_working_2-way'!$G77)</f>
        <v>1.5384615384615383</v>
      </c>
      <c r="F78" s="30">
        <f>IF(OR($A78="",$B78=""),"",'MPTO_working_2-way'!D77)</f>
        <v>2.9153318077803196</v>
      </c>
      <c r="G78" s="32">
        <f>IF(OR($A78="",$B78=""),"",'MPTO_working_2-way'!E77)</f>
        <v>1.5221027479091993</v>
      </c>
      <c r="H78" s="30">
        <f>IF(OR($A78="",$B78=""),"",'OddsRatio_working_2-way'!M77)</f>
        <v>2.9185544203461595</v>
      </c>
      <c r="I78" s="30">
        <f>IF(OR($A78="",$B78=""),"",'OddsRatio_working_2-way'!N77)</f>
        <v>1.5212257673772802</v>
      </c>
      <c r="J78" s="30">
        <f>IF('Log_working_2-way'!$D77="","",A78^('Log_working_2-way'!$D77))</f>
        <v>2.9466537568625872</v>
      </c>
      <c r="K78" s="32">
        <f>IF('Log_working_2-way'!$D77="","",B78^('Log_working_2-way'!$D77))</f>
        <v>1.5137020368784142</v>
      </c>
      <c r="L78" s="37">
        <f t="shared" si="18"/>
        <v>0.35000000000000003</v>
      </c>
      <c r="M78" s="37">
        <f t="shared" si="19"/>
        <v>0.65</v>
      </c>
      <c r="N78" s="38">
        <v>174</v>
      </c>
      <c r="O78" s="38">
        <f t="shared" si="20"/>
        <v>110.26373626373625</v>
      </c>
      <c r="P78" s="38">
        <f t="shared" si="21"/>
        <v>55.632653061224488</v>
      </c>
      <c r="Q78" s="38">
        <f t="shared" si="22"/>
        <v>118.36734693877551</v>
      </c>
      <c r="R78" s="38">
        <f t="shared" si="23"/>
        <v>63.73626373626373</v>
      </c>
      <c r="S78" s="39">
        <f t="shared" si="24"/>
        <v>-8.1036106750392634</v>
      </c>
      <c r="T78" s="39">
        <f t="shared" si="25"/>
        <v>-8.103610675039242</v>
      </c>
      <c r="U78" t="s">
        <v>170</v>
      </c>
      <c r="V78" t="s">
        <v>138</v>
      </c>
      <c r="W78" t="s">
        <v>174</v>
      </c>
      <c r="X78" t="s">
        <v>462</v>
      </c>
      <c r="Y78" s="41"/>
    </row>
    <row r="79" spans="1:25" ht="15" x14ac:dyDescent="0.25">
      <c r="A79">
        <v>2.67</v>
      </c>
      <c r="B79">
        <v>1.49</v>
      </c>
      <c r="C79" s="29">
        <f t="shared" si="17"/>
        <v>4.5672774803307892E-2</v>
      </c>
      <c r="D79" s="30">
        <f>IF(OR($A79="",$B79=""),"",A79*'MPTO_working_2-way'!$G78)</f>
        <v>2.7919463087248322</v>
      </c>
      <c r="E79" s="32">
        <f>IF(OR($A79="",$B79=""),"",B79*'MPTO_working_2-way'!$G78)</f>
        <v>1.5580524344569286</v>
      </c>
      <c r="F79" s="30">
        <f>IF(OR($A79="",$B79=""),"",'MPTO_working_2-way'!D78)</f>
        <v>2.8433691884358359</v>
      </c>
      <c r="G79" s="32">
        <f>IF(OR($A79="",$B79=""),"",'MPTO_working_2-way'!E78)</f>
        <v>1.542484927204699</v>
      </c>
      <c r="H79" s="30">
        <f>IF(OR($A79="",$B79=""),"",'OddsRatio_working_2-way'!M78)</f>
        <v>2.8461211404742981</v>
      </c>
      <c r="I79" s="30">
        <f>IF(OR($A79="",$B79=""),"",'OddsRatio_working_2-way'!N78)</f>
        <v>1.5416762627738954</v>
      </c>
      <c r="J79" s="30">
        <f>IF('Log_working_2-way'!$D78="","",A79^('Log_working_2-way'!$D78))</f>
        <v>2.8708141371236611</v>
      </c>
      <c r="K79" s="32">
        <f>IF('Log_working_2-way'!$D78="","",B79^('Log_working_2-way'!$D78))</f>
        <v>1.5345266427885513</v>
      </c>
      <c r="L79" s="37">
        <f t="shared" si="18"/>
        <v>0.35817307692307693</v>
      </c>
      <c r="M79" s="37">
        <f t="shared" si="19"/>
        <v>0.64182692307692313</v>
      </c>
      <c r="N79" s="38">
        <v>175</v>
      </c>
      <c r="O79" s="38">
        <f t="shared" si="20"/>
        <v>109.45692883895131</v>
      </c>
      <c r="P79" s="38">
        <f t="shared" si="21"/>
        <v>57.550335570469798</v>
      </c>
      <c r="Q79" s="38">
        <f t="shared" si="22"/>
        <v>117.4496644295302</v>
      </c>
      <c r="R79" s="38">
        <f t="shared" si="23"/>
        <v>65.543071161048687</v>
      </c>
      <c r="S79" s="39">
        <f t="shared" si="24"/>
        <v>-7.9927355905788886</v>
      </c>
      <c r="T79" s="39">
        <f t="shared" si="25"/>
        <v>-7.9927355905788886</v>
      </c>
      <c r="U79" t="s">
        <v>132</v>
      </c>
      <c r="V79" t="s">
        <v>139</v>
      </c>
      <c r="W79" t="s">
        <v>174</v>
      </c>
      <c r="X79" t="s">
        <v>462</v>
      </c>
      <c r="Y79" s="41"/>
    </row>
    <row r="80" spans="1:25" ht="15" x14ac:dyDescent="0.25">
      <c r="A80">
        <v>2.29</v>
      </c>
      <c r="B80">
        <v>1.64</v>
      </c>
      <c r="C80" s="29">
        <f t="shared" si="17"/>
        <v>4.6437320268399196E-2</v>
      </c>
      <c r="D80" s="30">
        <f>IF(OR($A80="",$B80=""),"",A80*'MPTO_working_2-way'!$G79)</f>
        <v>2.3963414634146343</v>
      </c>
      <c r="E80" s="32">
        <f>IF(OR($A80="",$B80=""),"",B80*'MPTO_working_2-way'!$G79)</f>
        <v>1.7161572052401746</v>
      </c>
      <c r="F80" s="30">
        <f>IF(OR($A80="",$B80=""),"",'MPTO_working_2-way'!D79)</f>
        <v>2.4185986604842866</v>
      </c>
      <c r="G80" s="32">
        <f>IF(OR($A80="",$B80=""),"",'MPTO_working_2-way'!E79)</f>
        <v>1.7049210096241147</v>
      </c>
      <c r="H80" s="30">
        <f>IF(OR($A80="",$B80=""),"",'OddsRatio_working_2-way'!M79)</f>
        <v>2.4197270864500684</v>
      </c>
      <c r="I80" s="30">
        <f>IF(OR($A80="",$B80=""),"",'OddsRatio_working_2-way'!N79)</f>
        <v>1.7043607250604993</v>
      </c>
      <c r="J80" s="30">
        <f>IF('Log_working_2-way'!$D79="","",A80^('Log_working_2-way'!$D79))</f>
        <v>2.4301711268758348</v>
      </c>
      <c r="K80" s="32">
        <f>IF('Log_working_2-way'!$D79="","",B80^('Log_working_2-way'!$D79))</f>
        <v>1.6992170245973379</v>
      </c>
      <c r="L80" s="37">
        <f t="shared" si="18"/>
        <v>0.41730279898218825</v>
      </c>
      <c r="M80" s="37">
        <f t="shared" si="19"/>
        <v>0.58269720101781175</v>
      </c>
      <c r="N80" s="38">
        <v>176</v>
      </c>
      <c r="O80" s="38">
        <f t="shared" si="20"/>
        <v>99.144104803493462</v>
      </c>
      <c r="P80" s="38">
        <f t="shared" si="21"/>
        <v>68.682926829268283</v>
      </c>
      <c r="Q80" s="38">
        <f t="shared" si="22"/>
        <v>107.3170731707317</v>
      </c>
      <c r="R80" s="38">
        <f t="shared" si="23"/>
        <v>76.855895196506552</v>
      </c>
      <c r="S80" s="39">
        <f t="shared" si="24"/>
        <v>-8.1729683672382407</v>
      </c>
      <c r="T80" s="39">
        <f t="shared" si="25"/>
        <v>-8.1729683672382691</v>
      </c>
      <c r="U80" t="s">
        <v>134</v>
      </c>
      <c r="V80" t="s">
        <v>140</v>
      </c>
      <c r="W80" t="s">
        <v>174</v>
      </c>
      <c r="X80" t="s">
        <v>462</v>
      </c>
      <c r="Y80" s="41"/>
    </row>
    <row r="81" spans="1:25" ht="15" x14ac:dyDescent="0.25">
      <c r="A81">
        <v>2.67</v>
      </c>
      <c r="B81">
        <v>1.49</v>
      </c>
      <c r="C81" s="29">
        <f t="shared" si="17"/>
        <v>4.5672774803307892E-2</v>
      </c>
      <c r="D81" s="30">
        <f>IF(OR($A81="",$B81=""),"",A81*'MPTO_working_2-way'!$G80)</f>
        <v>2.7919463087248322</v>
      </c>
      <c r="E81" s="32">
        <f>IF(OR($A81="",$B81=""),"",B81*'MPTO_working_2-way'!$G80)</f>
        <v>1.5580524344569286</v>
      </c>
      <c r="F81" s="30">
        <f>IF(OR($A81="",$B81=""),"",'MPTO_working_2-way'!D80)</f>
        <v>2.8433691884358359</v>
      </c>
      <c r="G81" s="32">
        <f>IF(OR($A81="",$B81=""),"",'MPTO_working_2-way'!E80)</f>
        <v>1.542484927204699</v>
      </c>
      <c r="H81" s="30">
        <f>IF(OR($A81="",$B81=""),"",'OddsRatio_working_2-way'!M80)</f>
        <v>2.8461211404742981</v>
      </c>
      <c r="I81" s="30">
        <f>IF(OR($A81="",$B81=""),"",'OddsRatio_working_2-way'!N80)</f>
        <v>1.5416762627738954</v>
      </c>
      <c r="J81" s="30">
        <f>IF('Log_working_2-way'!$D80="","",A81^('Log_working_2-way'!$D80))</f>
        <v>2.8708141371236611</v>
      </c>
      <c r="K81" s="32">
        <f>IF('Log_working_2-way'!$D80="","",B81^('Log_working_2-way'!$D80))</f>
        <v>1.5345266427885513</v>
      </c>
      <c r="L81" s="37">
        <f t="shared" si="18"/>
        <v>0.35817307692307693</v>
      </c>
      <c r="M81" s="37">
        <f t="shared" si="19"/>
        <v>0.64182692307692313</v>
      </c>
      <c r="N81" s="38">
        <v>177</v>
      </c>
      <c r="O81" s="38">
        <f t="shared" si="20"/>
        <v>110.70786516853933</v>
      </c>
      <c r="P81" s="38">
        <f t="shared" si="21"/>
        <v>58.208053691275182</v>
      </c>
      <c r="Q81" s="38">
        <f t="shared" si="22"/>
        <v>118.79194630872483</v>
      </c>
      <c r="R81" s="38">
        <f t="shared" si="23"/>
        <v>66.292134831460686</v>
      </c>
      <c r="S81" s="39">
        <f t="shared" si="24"/>
        <v>-8.0840811401855035</v>
      </c>
      <c r="T81" s="39">
        <f t="shared" si="25"/>
        <v>-8.0840811401855035</v>
      </c>
      <c r="U81" t="s">
        <v>142</v>
      </c>
      <c r="V81" t="s">
        <v>130</v>
      </c>
      <c r="W81" t="s">
        <v>174</v>
      </c>
      <c r="X81" t="s">
        <v>462</v>
      </c>
      <c r="Y81" s="41"/>
    </row>
    <row r="82" spans="1:25" ht="15" x14ac:dyDescent="0.25">
      <c r="A82">
        <v>2.63</v>
      </c>
      <c r="B82">
        <v>1.5</v>
      </c>
      <c r="C82" s="29">
        <f t="shared" si="17"/>
        <v>4.6894803548795938E-2</v>
      </c>
      <c r="D82" s="30">
        <f>IF(OR($A82="",$B82=""),"",A82*'MPTO_working_2-way'!$G81)</f>
        <v>2.7533333333333334</v>
      </c>
      <c r="E82" s="32">
        <f>IF(OR($A82="",$B82=""),"",B82*'MPTO_working_2-way'!$G81)</f>
        <v>1.5703422053231939</v>
      </c>
      <c r="F82" s="30">
        <f>IF(OR($A82="",$B82=""),"",'MPTO_working_2-way'!D81)</f>
        <v>2.802841918294849</v>
      </c>
      <c r="G82" s="32">
        <f>IF(OR($A82="",$B82=""),"",'MPTO_working_2-way'!E81)</f>
        <v>1.554679802955665</v>
      </c>
      <c r="H82" s="30">
        <f>IF(OR($A82="",$B82=""),"",'OddsRatio_working_2-way'!M81)</f>
        <v>2.8055470085267782</v>
      </c>
      <c r="I82" s="30">
        <f>IF(OR($A82="",$B82=""),"",'OddsRatio_working_2-way'!N81)</f>
        <v>1.5538487756217116</v>
      </c>
      <c r="J82" s="30">
        <f>IF('Log_working_2-way'!$D81="","",A82^('Log_working_2-way'!$D81))</f>
        <v>2.8293064668866079</v>
      </c>
      <c r="K82" s="32">
        <f>IF('Log_working_2-way'!$D81="","",B82^('Log_working_2-way'!$D81))</f>
        <v>1.5466552587548665</v>
      </c>
      <c r="L82" s="37">
        <f t="shared" si="18"/>
        <v>0.36319612590799033</v>
      </c>
      <c r="M82" s="37">
        <f t="shared" si="19"/>
        <v>0.63680387409200967</v>
      </c>
      <c r="N82" s="38">
        <v>178</v>
      </c>
      <c r="O82" s="38">
        <f t="shared" si="20"/>
        <v>110.31939163498099</v>
      </c>
      <c r="P82" s="38">
        <f t="shared" si="21"/>
        <v>59.333333333333329</v>
      </c>
      <c r="Q82" s="38">
        <f t="shared" si="22"/>
        <v>118.66666666666666</v>
      </c>
      <c r="R82" s="38">
        <f t="shared" si="23"/>
        <v>67.680608365019012</v>
      </c>
      <c r="S82" s="39">
        <f t="shared" si="24"/>
        <v>-8.347275031685669</v>
      </c>
      <c r="T82" s="39">
        <f t="shared" si="25"/>
        <v>-8.3472750316856832</v>
      </c>
      <c r="U82" t="s">
        <v>144</v>
      </c>
      <c r="V82" t="s">
        <v>171</v>
      </c>
      <c r="W82" t="s">
        <v>174</v>
      </c>
      <c r="X82" t="s">
        <v>462</v>
      </c>
      <c r="Y82" s="41"/>
    </row>
    <row r="83" spans="1:25" ht="15" x14ac:dyDescent="0.25">
      <c r="A83">
        <v>2.44</v>
      </c>
      <c r="B83">
        <v>1.57</v>
      </c>
      <c r="C83" s="29">
        <f t="shared" si="17"/>
        <v>4.6778740733006252E-2</v>
      </c>
      <c r="D83" s="30">
        <f>IF(OR($A83="",$B83=""),"",A83*'MPTO_working_2-way'!$G82)</f>
        <v>2.5541401273885351</v>
      </c>
      <c r="E83" s="32">
        <f>IF(OR($A83="",$B83=""),"",B83*'MPTO_working_2-way'!$G82)</f>
        <v>1.6434426229508199</v>
      </c>
      <c r="F83" s="30">
        <f>IF(OR($A83="",$B83=""),"",'MPTO_working_2-way'!D82)</f>
        <v>2.5876790056741421</v>
      </c>
      <c r="G83" s="32">
        <f>IF(OR($A83="",$B83=""),"",'MPTO_working_2-way'!E82)</f>
        <v>1.6298502382573181</v>
      </c>
      <c r="H83" s="30">
        <f>IF(OR($A83="",$B83=""),"",'OddsRatio_working_2-way'!M82)</f>
        <v>2.5894388284780527</v>
      </c>
      <c r="I83" s="30">
        <f>IF(OR($A83="",$B83=""),"",'OddsRatio_working_2-way'!N82)</f>
        <v>1.6291528696058957</v>
      </c>
      <c r="J83" s="30">
        <f>IF('Log_working_2-way'!$D82="","",A83^('Log_working_2-way'!$D82))</f>
        <v>2.6053313936761384</v>
      </c>
      <c r="K83" s="32">
        <f>IF('Log_working_2-way'!$D82="","",B83^('Log_working_2-way'!$D82))</f>
        <v>1.6229243406925202</v>
      </c>
      <c r="L83" s="37">
        <f t="shared" si="18"/>
        <v>0.39152119700748128</v>
      </c>
      <c r="M83" s="37">
        <f t="shared" si="19"/>
        <v>0.60847880299251866</v>
      </c>
      <c r="N83" s="38">
        <v>179</v>
      </c>
      <c r="O83" s="38">
        <f t="shared" si="20"/>
        <v>105.63934426229508</v>
      </c>
      <c r="P83" s="38">
        <f t="shared" si="21"/>
        <v>64.987261146496834</v>
      </c>
      <c r="Q83" s="38">
        <f t="shared" si="22"/>
        <v>114.01273885350318</v>
      </c>
      <c r="R83" s="38">
        <f t="shared" si="23"/>
        <v>73.360655737704917</v>
      </c>
      <c r="S83" s="39">
        <f t="shared" si="24"/>
        <v>-8.3733945912080969</v>
      </c>
      <c r="T83" s="39">
        <f t="shared" si="25"/>
        <v>-8.3733945912080827</v>
      </c>
      <c r="U83" t="s">
        <v>133</v>
      </c>
      <c r="V83" t="s">
        <v>137</v>
      </c>
      <c r="W83" t="s">
        <v>174</v>
      </c>
      <c r="X83" t="s">
        <v>462</v>
      </c>
      <c r="Y83" s="41"/>
    </row>
    <row r="84" spans="1:25" ht="15" x14ac:dyDescent="0.25">
      <c r="A84">
        <v>2.48</v>
      </c>
      <c r="B84">
        <v>1.55</v>
      </c>
      <c r="C84" s="29">
        <f t="shared" si="17"/>
        <v>4.8387096774193505E-2</v>
      </c>
      <c r="D84" s="30">
        <f>IF(OR($A84="",$B84=""),"",A84*'MPTO_working_2-way'!$G83)</f>
        <v>2.6</v>
      </c>
      <c r="E84" s="32">
        <f>IF(OR($A84="",$B84=""),"",B84*'MPTO_working_2-way'!$G83)</f>
        <v>1.625</v>
      </c>
      <c r="F84" s="30">
        <f>IF(OR($A84="",$B84=""),"",'MPTO_working_2-way'!D83)</f>
        <v>2.6382978723404253</v>
      </c>
      <c r="G84" s="32">
        <f>IF(OR($A84="",$B84=""),"",'MPTO_working_2-way'!E83)</f>
        <v>1.6103896103896105</v>
      </c>
      <c r="H84" s="30">
        <f>IF(OR($A84="",$B84=""),"",'OddsRatio_working_2-way'!M83)</f>
        <v>2.6403990645294484</v>
      </c>
      <c r="I84" s="30">
        <f>IF(OR($A84="",$B84=""),"",'OddsRatio_working_2-way'!N83)</f>
        <v>1.6096077604670245</v>
      </c>
      <c r="J84" s="30">
        <f>IF('Log_working_2-way'!$D83="","",A84^('Log_working_2-way'!$D83))</f>
        <v>2.6586385406816029</v>
      </c>
      <c r="K84" s="32">
        <f>IF('Log_working_2-way'!$D83="","",B84^('Log_working_2-way'!$D83))</f>
        <v>1.602904114109869</v>
      </c>
      <c r="L84" s="37">
        <f t="shared" si="18"/>
        <v>0.38461538461538458</v>
      </c>
      <c r="M84" s="37">
        <f t="shared" si="19"/>
        <v>0.61538461538461542</v>
      </c>
      <c r="N84" s="38">
        <v>180</v>
      </c>
      <c r="O84" s="38">
        <f t="shared" si="20"/>
        <v>107.41935483870968</v>
      </c>
      <c r="P84" s="38">
        <f t="shared" si="21"/>
        <v>63.87096774193548</v>
      </c>
      <c r="Q84" s="38">
        <f t="shared" si="22"/>
        <v>116.12903225806451</v>
      </c>
      <c r="R84" s="38">
        <f t="shared" si="23"/>
        <v>72.580645161290334</v>
      </c>
      <c r="S84" s="39">
        <f t="shared" si="24"/>
        <v>-8.7096774193548328</v>
      </c>
      <c r="T84" s="39">
        <f t="shared" si="25"/>
        <v>-8.7096774193548541</v>
      </c>
      <c r="U84" t="s">
        <v>135</v>
      </c>
      <c r="V84" t="s">
        <v>147</v>
      </c>
      <c r="W84" t="s">
        <v>174</v>
      </c>
      <c r="X84" t="s">
        <v>462</v>
      </c>
      <c r="Y84" s="41"/>
    </row>
    <row r="85" spans="1:25" ht="15" x14ac:dyDescent="0.25">
      <c r="A85">
        <v>2.15</v>
      </c>
      <c r="B85">
        <v>1.71</v>
      </c>
      <c r="C85" s="29">
        <f t="shared" si="17"/>
        <v>4.9911600707194248E-2</v>
      </c>
      <c r="D85" s="30">
        <f>IF(OR($A85="",$B85=""),"",A85*'MPTO_working_2-way'!$G84)</f>
        <v>2.2573099415204676</v>
      </c>
      <c r="E85" s="32">
        <f>IF(OR($A85="",$B85=""),"",B85*'MPTO_working_2-way'!$G84)</f>
        <v>1.7953488372093021</v>
      </c>
      <c r="F85" s="30">
        <f>IF(OR($A85="",$B85=""),"",'MPTO_working_2-way'!D84)</f>
        <v>2.2718986559555074</v>
      </c>
      <c r="G85" s="32">
        <f>IF(OR($A85="",$B85=""),"",'MPTO_working_2-way'!E84)</f>
        <v>1.7862261630025504</v>
      </c>
      <c r="H85" s="30">
        <f>IF(OR($A85="",$B85=""),"",'OddsRatio_working_2-way'!M84)</f>
        <v>2.2726815429867573</v>
      </c>
      <c r="I85" s="30">
        <f>IF(OR($A85="",$B85=""),"",'OddsRatio_working_2-way'!N84)</f>
        <v>1.7857425178439978</v>
      </c>
      <c r="J85" s="30">
        <f>IF('Log_working_2-way'!$D84="","",A85^('Log_working_2-way'!$D84))</f>
        <v>2.2795010757196681</v>
      </c>
      <c r="K85" s="32">
        <f>IF('Log_working_2-way'!$D84="","",B85^('Log_working_2-way'!$D84))</f>
        <v>1.7815546379563396</v>
      </c>
      <c r="L85" s="37">
        <f t="shared" si="18"/>
        <v>0.44300518134715028</v>
      </c>
      <c r="M85" s="37">
        <f t="shared" si="19"/>
        <v>0.55699481865284983</v>
      </c>
      <c r="N85" s="38">
        <v>181</v>
      </c>
      <c r="O85" s="38">
        <f t="shared" si="20"/>
        <v>96.813953488372078</v>
      </c>
      <c r="P85" s="38">
        <f t="shared" si="21"/>
        <v>75.152046783625721</v>
      </c>
      <c r="Q85" s="38">
        <f t="shared" si="22"/>
        <v>105.84795321637426</v>
      </c>
      <c r="R85" s="38">
        <f t="shared" si="23"/>
        <v>84.186046511627907</v>
      </c>
      <c r="S85" s="39">
        <f t="shared" si="24"/>
        <v>-9.0339997280021862</v>
      </c>
      <c r="T85" s="39">
        <f t="shared" si="25"/>
        <v>-9.0339997280021862</v>
      </c>
      <c r="U85" t="s">
        <v>146</v>
      </c>
      <c r="V85" t="s">
        <v>141</v>
      </c>
      <c r="W85" t="s">
        <v>174</v>
      </c>
      <c r="X85" t="s">
        <v>462</v>
      </c>
      <c r="Y85" s="41"/>
    </row>
    <row r="86" spans="1:25" ht="15" x14ac:dyDescent="0.25">
      <c r="A86">
        <v>2.72</v>
      </c>
      <c r="B86">
        <v>1.47</v>
      </c>
      <c r="C86" s="29">
        <f t="shared" si="17"/>
        <v>4.791916766706672E-2</v>
      </c>
      <c r="D86" s="30">
        <f>IF(OR($A86="",$B86=""),"",A86*'MPTO_working_2-way'!$G85)</f>
        <v>2.8503401360544216</v>
      </c>
      <c r="E86" s="32">
        <f>IF(OR($A86="",$B86=""),"",B86*'MPTO_working_2-way'!$G85)</f>
        <v>1.5404411764705881</v>
      </c>
      <c r="F86" s="30">
        <f>IF(OR($A86="",$B86=""),"",'MPTO_working_2-way'!D85)</f>
        <v>2.9096201426284378</v>
      </c>
      <c r="G86" s="32">
        <f>IF(OR($A86="",$B86=""),"",'MPTO_working_2-way'!E85)</f>
        <v>1.523664354851002</v>
      </c>
      <c r="H86" s="30">
        <f>IF(OR($A86="",$B86=""),"",'OddsRatio_working_2-way'!M85)</f>
        <v>2.913001429190555</v>
      </c>
      <c r="I86" s="30">
        <f>IF(OR($A86="",$B86=""),"",'OddsRatio_working_2-way'!N85)</f>
        <v>1.5227387626276516</v>
      </c>
      <c r="J86" s="30">
        <f>IF('Log_working_2-way'!$D85="","",A86^('Log_working_2-way'!$D85))</f>
        <v>2.9416767921406897</v>
      </c>
      <c r="K86" s="32">
        <f>IF('Log_working_2-way'!$D85="","",B86^('Log_working_2-way'!$D85))</f>
        <v>1.5150187734871223</v>
      </c>
      <c r="L86" s="37">
        <f t="shared" si="18"/>
        <v>0.35083532219570407</v>
      </c>
      <c r="M86" s="37">
        <f t="shared" si="19"/>
        <v>0.64916467780429599</v>
      </c>
      <c r="N86" s="38">
        <v>182</v>
      </c>
      <c r="O86" s="38">
        <f t="shared" si="20"/>
        <v>115.08823529411765</v>
      </c>
      <c r="P86" s="38">
        <f t="shared" si="21"/>
        <v>58.190476190476204</v>
      </c>
      <c r="Q86" s="38">
        <f t="shared" si="22"/>
        <v>123.80952380952381</v>
      </c>
      <c r="R86" s="38">
        <f t="shared" si="23"/>
        <v>66.911764705882348</v>
      </c>
      <c r="S86" s="39">
        <f t="shared" si="24"/>
        <v>-8.7212885154061581</v>
      </c>
      <c r="T86" s="39">
        <f t="shared" si="25"/>
        <v>-8.7212885154061439</v>
      </c>
      <c r="U86" t="s">
        <v>145</v>
      </c>
      <c r="V86" t="s">
        <v>143</v>
      </c>
      <c r="W86" t="s">
        <v>174</v>
      </c>
      <c r="X86" t="s">
        <v>462</v>
      </c>
      <c r="Y86" s="41"/>
    </row>
    <row r="87" spans="1:25" ht="15" x14ac:dyDescent="0.25">
      <c r="A87">
        <v>2.36</v>
      </c>
      <c r="B87">
        <v>1.58</v>
      </c>
      <c r="C87" s="29">
        <f t="shared" si="17"/>
        <v>5.6640205964385348E-2</v>
      </c>
      <c r="D87" s="30">
        <f>IF(OR($A87="",$B87=""),"",A87*'MPTO_working_2-way'!$G86)</f>
        <v>2.4936708860759493</v>
      </c>
      <c r="E87" s="32">
        <f>IF(OR($A87="",$B87=""),"",B87*'MPTO_working_2-way'!$G86)</f>
        <v>1.669491525423729</v>
      </c>
      <c r="F87" s="30">
        <f>IF(OR($A87="",$B87=""),"",'MPTO_working_2-way'!D86)</f>
        <v>2.529028757460662</v>
      </c>
      <c r="G87" s="32">
        <f>IF(OR($A87="",$B87=""),"",'MPTO_working_2-way'!E86)</f>
        <v>1.6540099361249114</v>
      </c>
      <c r="H87" s="30">
        <f>IF(OR($A87="",$B87=""),"",'OddsRatio_working_2-way'!M86)</f>
        <v>2.5312829869775526</v>
      </c>
      <c r="I87" s="30">
        <f>IF(OR($A87="",$B87=""),"",'OddsRatio_working_2-way'!N86)</f>
        <v>1.6530471562110158</v>
      </c>
      <c r="J87" s="30">
        <f>IF('Log_working_2-way'!$D86="","",A87^('Log_working_2-way'!$D86))</f>
        <v>2.5481919379958096</v>
      </c>
      <c r="K87" s="32">
        <f>IF('Log_working_2-way'!$D86="","",B87^('Log_working_2-way'!$D86))</f>
        <v>1.6459147444531541</v>
      </c>
      <c r="L87" s="37">
        <f t="shared" si="18"/>
        <v>0.40101522842639592</v>
      </c>
      <c r="M87" s="37">
        <f t="shared" si="19"/>
        <v>0.59898477157360397</v>
      </c>
      <c r="N87" s="38">
        <v>183</v>
      </c>
      <c r="O87" s="38">
        <f t="shared" si="20"/>
        <v>105.45762711864407</v>
      </c>
      <c r="P87" s="38">
        <f t="shared" si="21"/>
        <v>67.177215189873408</v>
      </c>
      <c r="Q87" s="38">
        <f t="shared" si="22"/>
        <v>115.82278481012656</v>
      </c>
      <c r="R87" s="38">
        <f t="shared" si="23"/>
        <v>77.542372881355945</v>
      </c>
      <c r="S87" s="39">
        <f t="shared" si="24"/>
        <v>-10.365157691482494</v>
      </c>
      <c r="T87" s="39">
        <f t="shared" si="25"/>
        <v>-10.365157691482537</v>
      </c>
      <c r="U87" t="s">
        <v>275</v>
      </c>
      <c r="V87" t="s">
        <v>276</v>
      </c>
      <c r="W87" t="s">
        <v>475</v>
      </c>
      <c r="X87" t="s">
        <v>462</v>
      </c>
      <c r="Y87" s="41"/>
    </row>
    <row r="88" spans="1:25" ht="15" x14ac:dyDescent="0.25">
      <c r="A88">
        <v>2.29</v>
      </c>
      <c r="B88">
        <v>1.61</v>
      </c>
      <c r="C88" s="29">
        <f t="shared" si="17"/>
        <v>5.7799235129783799E-2</v>
      </c>
      <c r="D88" s="30">
        <f>IF(OR($A88="",$B88=""),"",A88*'MPTO_working_2-way'!$G87)</f>
        <v>2.4223602484472049</v>
      </c>
      <c r="E88" s="32">
        <f>IF(OR($A88="",$B88=""),"",B88*'MPTO_working_2-way'!$G87)</f>
        <v>1.7030567685589519</v>
      </c>
      <c r="F88" s="30">
        <f>IF(OR($A88="",$B88=""),"",'MPTO_working_2-way'!D87)</f>
        <v>2.4522930592969501</v>
      </c>
      <c r="G88" s="32">
        <f>IF(OR($A88="",$B88=""),"",'MPTO_working_2-way'!E87)</f>
        <v>1.6885662598181777</v>
      </c>
      <c r="H88" s="30">
        <f>IF(OR($A88="",$B88=""),"",'OddsRatio_working_2-way'!M87)</f>
        <v>2.4542194120423009</v>
      </c>
      <c r="I88" s="30">
        <f>IF(OR($A88="",$B88=""),"",'OddsRatio_working_2-way'!N87)</f>
        <v>1.6876541405781429</v>
      </c>
      <c r="J88" s="30">
        <f>IF('Log_working_2-way'!$D87="","",A88^('Log_working_2-way'!$D87))</f>
        <v>2.468485790487303</v>
      </c>
      <c r="K88" s="32">
        <f>IF('Log_working_2-way'!$D87="","",B88^('Log_working_2-way'!$D87))</f>
        <v>1.680973562340814</v>
      </c>
      <c r="L88" s="37">
        <f t="shared" si="18"/>
        <v>0.41282051282051285</v>
      </c>
      <c r="M88" s="37">
        <f t="shared" si="19"/>
        <v>0.5871794871794872</v>
      </c>
      <c r="N88" s="38">
        <v>184</v>
      </c>
      <c r="O88" s="38">
        <f t="shared" si="20"/>
        <v>103.65065502183407</v>
      </c>
      <c r="P88" s="38">
        <f t="shared" si="21"/>
        <v>69.714285714285708</v>
      </c>
      <c r="Q88" s="38">
        <f t="shared" si="22"/>
        <v>114.28571428571428</v>
      </c>
      <c r="R88" s="38">
        <f t="shared" si="23"/>
        <v>80.349344978165945</v>
      </c>
      <c r="S88" s="39">
        <f t="shared" si="24"/>
        <v>-10.635059263880208</v>
      </c>
      <c r="T88" s="39">
        <f t="shared" si="25"/>
        <v>-10.635059263880237</v>
      </c>
      <c r="U88" t="s">
        <v>277</v>
      </c>
      <c r="V88" t="s">
        <v>278</v>
      </c>
      <c r="W88" t="s">
        <v>475</v>
      </c>
      <c r="X88" t="s">
        <v>462</v>
      </c>
      <c r="Y88" s="41"/>
    </row>
    <row r="89" spans="1:25" ht="15" x14ac:dyDescent="0.25">
      <c r="A89">
        <v>2.21</v>
      </c>
      <c r="B89">
        <v>1.65</v>
      </c>
      <c r="C89" s="29">
        <f t="shared" si="17"/>
        <v>5.8549293843411565E-2</v>
      </c>
      <c r="D89" s="30">
        <f>IF(OR($A89="",$B89=""),"",A89*'MPTO_working_2-way'!$G88)</f>
        <v>2.3393939393939394</v>
      </c>
      <c r="E89" s="32">
        <f>IF(OR($A89="",$B89=""),"",B89*'MPTO_working_2-way'!$G88)</f>
        <v>1.746606334841629</v>
      </c>
      <c r="F89" s="30">
        <f>IF(OR($A89="",$B89=""),"",'MPTO_working_2-way'!D88)</f>
        <v>2.3628705653653008</v>
      </c>
      <c r="G89" s="32">
        <f>IF(OR($A89="",$B89=""),"",'MPTO_working_2-way'!E88)</f>
        <v>1.7337453940330441</v>
      </c>
      <c r="H89" s="30">
        <f>IF(OR($A89="",$B89=""),"",'OddsRatio_working_2-way'!M88)</f>
        <v>2.3643820804812936</v>
      </c>
      <c r="I89" s="30">
        <f>IF(OR($A89="",$B89=""),"",'OddsRatio_working_2-way'!N88)</f>
        <v>1.7329325225725958</v>
      </c>
      <c r="J89" s="30">
        <f>IF('Log_working_2-way'!$D88="","",A89^('Log_working_2-way'!$D88))</f>
        <v>2.3755196963319456</v>
      </c>
      <c r="K89" s="32">
        <f>IF('Log_working_2-way'!$D88="","",B89^('Log_working_2-way'!$D88))</f>
        <v>1.7269979504197641</v>
      </c>
      <c r="L89" s="37">
        <f t="shared" si="18"/>
        <v>0.42746113989637308</v>
      </c>
      <c r="M89" s="37">
        <f t="shared" si="19"/>
        <v>0.57253886010362698</v>
      </c>
      <c r="N89" s="38">
        <v>185</v>
      </c>
      <c r="O89" s="38">
        <f t="shared" si="20"/>
        <v>101.28959276018098</v>
      </c>
      <c r="P89" s="38">
        <f t="shared" si="21"/>
        <v>72.878787878787875</v>
      </c>
      <c r="Q89" s="38">
        <f t="shared" si="22"/>
        <v>112.12121212121212</v>
      </c>
      <c r="R89" s="38">
        <f t="shared" si="23"/>
        <v>83.710407239819006</v>
      </c>
      <c r="S89" s="39">
        <f t="shared" si="24"/>
        <v>-10.831619361031144</v>
      </c>
      <c r="T89" s="39">
        <f t="shared" si="25"/>
        <v>-10.83161936103113</v>
      </c>
      <c r="U89" t="s">
        <v>279</v>
      </c>
      <c r="V89" t="s">
        <v>280</v>
      </c>
      <c r="W89" t="s">
        <v>475</v>
      </c>
      <c r="X89" t="s">
        <v>462</v>
      </c>
      <c r="Y89" s="41"/>
    </row>
    <row r="90" spans="1:25" ht="15" x14ac:dyDescent="0.25">
      <c r="A90">
        <v>2.58</v>
      </c>
      <c r="B90">
        <v>1.5</v>
      </c>
      <c r="C90" s="29">
        <f t="shared" si="17"/>
        <v>5.4263565891472743E-2</v>
      </c>
      <c r="D90" s="30">
        <f>IF(OR($A90="",$B90=""),"",A90*'MPTO_working_2-way'!$G89)</f>
        <v>2.7199999999999998</v>
      </c>
      <c r="E90" s="32">
        <f>IF(OR($A90="",$B90=""),"",B90*'MPTO_working_2-way'!$G89)</f>
        <v>1.581395348837209</v>
      </c>
      <c r="F90" s="30">
        <f>IF(OR($A90="",$B90=""),"",'MPTO_working_2-way'!D89)</f>
        <v>2.7741935483870965</v>
      </c>
      <c r="G90" s="32">
        <f>IF(OR($A90="",$B90=""),"",'MPTO_working_2-way'!E89)</f>
        <v>1.5636363636363635</v>
      </c>
      <c r="H90" s="30">
        <f>IF(OR($A90="",$B90=""),"",'OddsRatio_working_2-way'!M89)</f>
        <v>2.7776388834631174</v>
      </c>
      <c r="I90" s="30">
        <f>IF(OR($A90="",$B90=""),"",'OddsRatio_working_2-way'!N89)</f>
        <v>1.5625439504630121</v>
      </c>
      <c r="J90" s="30">
        <f>IF('Log_working_2-way'!$D89="","",A90^('Log_working_2-way'!$D89))</f>
        <v>2.8038794661813222</v>
      </c>
      <c r="K90" s="32">
        <f>IF('Log_working_2-way'!$D89="","",B90^('Log_working_2-way'!$D89))</f>
        <v>1.5543607645308282</v>
      </c>
      <c r="L90" s="37">
        <f t="shared" si="18"/>
        <v>0.36764705882352944</v>
      </c>
      <c r="M90" s="37">
        <f t="shared" si="19"/>
        <v>0.63235294117647067</v>
      </c>
      <c r="N90" s="38">
        <v>186</v>
      </c>
      <c r="O90" s="38">
        <f t="shared" si="20"/>
        <v>113.90697674418604</v>
      </c>
      <c r="P90" s="38">
        <f t="shared" si="21"/>
        <v>62</v>
      </c>
      <c r="Q90" s="38">
        <f t="shared" si="22"/>
        <v>124</v>
      </c>
      <c r="R90" s="38">
        <f t="shared" si="23"/>
        <v>72.093023255813947</v>
      </c>
      <c r="S90" s="39">
        <f t="shared" si="24"/>
        <v>-10.093023255813961</v>
      </c>
      <c r="T90" s="39">
        <f t="shared" si="25"/>
        <v>-10.093023255813947</v>
      </c>
      <c r="U90" t="s">
        <v>281</v>
      </c>
      <c r="V90" t="s">
        <v>282</v>
      </c>
      <c r="W90" t="s">
        <v>475</v>
      </c>
      <c r="X90" t="s">
        <v>462</v>
      </c>
      <c r="Y90" s="41"/>
    </row>
    <row r="91" spans="1:25" ht="15" x14ac:dyDescent="0.25">
      <c r="A91">
        <v>1.85</v>
      </c>
      <c r="B91">
        <v>2.0699999999999998</v>
      </c>
      <c r="C91" s="29">
        <f t="shared" si="17"/>
        <v>2.3632327980154022E-2</v>
      </c>
      <c r="D91" s="30">
        <f>IF(OR($A91="",$B91=""),"",A91*'MPTO_working_2-way'!$G90)</f>
        <v>1.893719806763285</v>
      </c>
      <c r="E91" s="32">
        <f>IF(OR($A91="",$B91=""),"",B91*'MPTO_working_2-way'!$G90)</f>
        <v>2.1189189189189186</v>
      </c>
      <c r="F91" s="30">
        <f>IF(OR($A91="",$B91=""),"",'MPTO_working_2-way'!D90)</f>
        <v>1.8913446104457341</v>
      </c>
      <c r="G91" s="32">
        <f>IF(OR($A91="",$B91=""),"",'MPTO_working_2-way'!E90)</f>
        <v>2.1219005402410303</v>
      </c>
      <c r="H91" s="30">
        <f>IF(OR($A91="",$B91=""),"",'OddsRatio_working_2-way'!M90)</f>
        <v>1.8912870039243732</v>
      </c>
      <c r="I91" s="30">
        <f>IF(OR($A91="",$B91=""),"",'OddsRatio_working_2-way'!N90)</f>
        <v>2.1219730519989164</v>
      </c>
      <c r="J91" s="30">
        <f>IF('Log_working_2-way'!$D90="","",A91^('Log_working_2-way'!$D90))</f>
        <v>1.8902161893692622</v>
      </c>
      <c r="K91" s="32">
        <f>IF('Log_working_2-way'!$D90="","",B91^('Log_working_2-way'!$D90))</f>
        <v>2.1233226399853709</v>
      </c>
      <c r="L91" s="37">
        <f t="shared" si="18"/>
        <v>0.52806122448979598</v>
      </c>
      <c r="M91" s="37">
        <f t="shared" si="19"/>
        <v>0.47193877551020413</v>
      </c>
      <c r="N91" s="38">
        <v>187</v>
      </c>
      <c r="O91" s="38">
        <f t="shared" si="20"/>
        <v>85.918918918918905</v>
      </c>
      <c r="P91" s="38">
        <f t="shared" si="21"/>
        <v>96.661835748792271</v>
      </c>
      <c r="Q91" s="38">
        <f t="shared" si="22"/>
        <v>90.338164251207729</v>
      </c>
      <c r="R91" s="38">
        <f t="shared" si="23"/>
        <v>101.08108108108107</v>
      </c>
      <c r="S91" s="39">
        <f t="shared" si="24"/>
        <v>-4.4192453322888241</v>
      </c>
      <c r="T91" s="39">
        <f t="shared" si="25"/>
        <v>-4.4192453322887957</v>
      </c>
      <c r="U91" t="s">
        <v>283</v>
      </c>
      <c r="V91" t="s">
        <v>284</v>
      </c>
      <c r="W91" t="s">
        <v>468</v>
      </c>
      <c r="X91" t="s">
        <v>462</v>
      </c>
      <c r="Y91" s="41"/>
    </row>
    <row r="92" spans="1:25" ht="15" x14ac:dyDescent="0.25">
      <c r="A92">
        <v>1.65</v>
      </c>
      <c r="B92">
        <v>2.36</v>
      </c>
      <c r="C92" s="29">
        <f t="shared" si="17"/>
        <v>2.9789419619928204E-2</v>
      </c>
      <c r="D92" s="30">
        <f>IF(OR($A92="",$B92=""),"",A92*'MPTO_working_2-way'!$G91)</f>
        <v>1.6991525423728815</v>
      </c>
      <c r="E92" s="32">
        <f>IF(OR($A92="",$B92=""),"",B92*'MPTO_working_2-way'!$G91)</f>
        <v>2.4303030303030306</v>
      </c>
      <c r="F92" s="30">
        <f>IF(OR($A92="",$B92=""),"",'MPTO_working_2-way'!D91)</f>
        <v>1.691572545612511</v>
      </c>
      <c r="G92" s="32">
        <f>IF(OR($A92="",$B92=""),"",'MPTO_working_2-way'!E91)</f>
        <v>2.4459798994974875</v>
      </c>
      <c r="H92" s="30">
        <f>IF(OR($A92="",$B92=""),"",'OddsRatio_working_2-way'!M91)</f>
        <v>1.6913328984437157</v>
      </c>
      <c r="I92" s="30">
        <f>IF(OR($A92="",$B92=""),"",'OddsRatio_working_2-way'!N91)</f>
        <v>2.4464811413591585</v>
      </c>
      <c r="J92" s="30">
        <f>IF('Log_working_2-way'!$D91="","",A92^('Log_working_2-way'!$D91))</f>
        <v>1.6878976211702592</v>
      </c>
      <c r="K92" s="32">
        <f>IF('Log_working_2-way'!$D91="","",B92^('Log_working_2-way'!$D91))</f>
        <v>2.4537046927110477</v>
      </c>
      <c r="L92" s="37">
        <f t="shared" si="18"/>
        <v>0.58852867830423938</v>
      </c>
      <c r="M92" s="37">
        <f t="shared" si="19"/>
        <v>0.41147132169576056</v>
      </c>
      <c r="N92" s="38">
        <v>188</v>
      </c>
      <c r="O92" s="38">
        <f t="shared" si="20"/>
        <v>74.060606060606062</v>
      </c>
      <c r="P92" s="38">
        <f t="shared" si="21"/>
        <v>108.33898305084745</v>
      </c>
      <c r="Q92" s="38">
        <f t="shared" si="22"/>
        <v>79.661016949152554</v>
      </c>
      <c r="R92" s="38">
        <f t="shared" si="23"/>
        <v>113.93939393939394</v>
      </c>
      <c r="S92" s="39">
        <f t="shared" si="24"/>
        <v>-5.6004108885464916</v>
      </c>
      <c r="T92" s="39">
        <f t="shared" si="25"/>
        <v>-5.6004108885464916</v>
      </c>
      <c r="U92" t="s">
        <v>285</v>
      </c>
      <c r="V92" t="s">
        <v>286</v>
      </c>
      <c r="W92" t="s">
        <v>468</v>
      </c>
      <c r="X92" t="s">
        <v>462</v>
      </c>
      <c r="Y92" s="41"/>
    </row>
    <row r="93" spans="1:25" ht="15" x14ac:dyDescent="0.25">
      <c r="A93">
        <v>1.94</v>
      </c>
      <c r="B93">
        <v>1.96</v>
      </c>
      <c r="C93" s="29">
        <f t="shared" si="17"/>
        <v>2.5667999158426325E-2</v>
      </c>
      <c r="D93" s="30">
        <f>IF(OR($A93="",$B93=""),"",A93*'MPTO_working_2-way'!$G92)</f>
        <v>1.989795918367347</v>
      </c>
      <c r="E93" s="32">
        <f>IF(OR($A93="",$B93=""),"",B93*'MPTO_working_2-way'!$G92)</f>
        <v>2.0103092783505154</v>
      </c>
      <c r="F93" s="30">
        <f>IF(OR($A93="",$B93=""),"",'MPTO_working_2-way'!D92)</f>
        <v>1.9895353704478862</v>
      </c>
      <c r="G93" s="32">
        <f>IF(OR($A93="",$B93=""),"",'MPTO_working_2-way'!E92)</f>
        <v>2.0105752961082914</v>
      </c>
      <c r="H93" s="30">
        <f>IF(OR($A93="",$B93=""),"",'OddsRatio_working_2-way'!M92)</f>
        <v>1.9895285072531594</v>
      </c>
      <c r="I93" s="30">
        <f>IF(OR($A93="",$B93=""),"",'OddsRatio_working_2-way'!N92)</f>
        <v>2.0105823052798226</v>
      </c>
      <c r="J93" s="30">
        <f>IF('Log_working_2-way'!$D92="","",A93^('Log_working_2-way'!$D92))</f>
        <v>1.9894107081664238</v>
      </c>
      <c r="K93" s="32">
        <f>IF('Log_working_2-way'!$D92="","",B93^('Log_working_2-way'!$D92))</f>
        <v>2.0107026250536491</v>
      </c>
      <c r="L93" s="37">
        <f t="shared" si="18"/>
        <v>0.50256410256410255</v>
      </c>
      <c r="M93" s="37">
        <f t="shared" si="19"/>
        <v>0.49743589743589745</v>
      </c>
      <c r="N93" s="38">
        <v>189</v>
      </c>
      <c r="O93" s="38">
        <f t="shared" si="20"/>
        <v>91.577319587628864</v>
      </c>
      <c r="P93" s="38">
        <f t="shared" si="21"/>
        <v>92.571428571428569</v>
      </c>
      <c r="Q93" s="38">
        <f t="shared" si="22"/>
        <v>96.428571428571431</v>
      </c>
      <c r="R93" s="38">
        <f t="shared" si="23"/>
        <v>97.42268041237115</v>
      </c>
      <c r="S93" s="39">
        <f t="shared" si="24"/>
        <v>-4.8512518409425667</v>
      </c>
      <c r="T93" s="39">
        <f t="shared" si="25"/>
        <v>-4.8512518409425809</v>
      </c>
      <c r="U93" t="s">
        <v>287</v>
      </c>
      <c r="V93" t="s">
        <v>288</v>
      </c>
      <c r="W93" t="s">
        <v>468</v>
      </c>
      <c r="X93" t="s">
        <v>462</v>
      </c>
      <c r="Y93" s="41"/>
    </row>
    <row r="94" spans="1:25" ht="15" x14ac:dyDescent="0.25">
      <c r="A94">
        <v>1.88</v>
      </c>
      <c r="B94">
        <v>2.0099999999999998</v>
      </c>
      <c r="C94" s="29">
        <f t="shared" si="17"/>
        <v>2.9427331427966497E-2</v>
      </c>
      <c r="D94" s="30">
        <f>IF(OR($A94="",$B94=""),"",A94*'MPTO_working_2-way'!$G93)</f>
        <v>1.9353233830845769</v>
      </c>
      <c r="E94" s="32">
        <f>IF(OR($A94="",$B94=""),"",B94*'MPTO_working_2-way'!$G93)</f>
        <v>2.0691489361702122</v>
      </c>
      <c r="F94" s="30">
        <f>IF(OR($A94="",$B94=""),"",'MPTO_working_2-way'!D93)</f>
        <v>1.9334834220221038</v>
      </c>
      <c r="G94" s="32">
        <f>IF(OR($A94="",$B94=""),"",'MPTO_working_2-way'!E93)</f>
        <v>2.0712563034422273</v>
      </c>
      <c r="H94" s="30">
        <f>IF(OR($A94="",$B94=""),"",'OddsRatio_working_2-way'!M93)</f>
        <v>1.9334276237142709</v>
      </c>
      <c r="I94" s="30">
        <f>IF(OR($A94="",$B94=""),"",'OddsRatio_working_2-way'!N93)</f>
        <v>2.0713203408538785</v>
      </c>
      <c r="J94" s="30">
        <f>IF('Log_working_2-way'!$D93="","",A94^('Log_working_2-way'!$D93))</f>
        <v>1.9325939690668699</v>
      </c>
      <c r="K94" s="32">
        <f>IF('Log_working_2-way'!$D93="","",B94^('Log_working_2-way'!$D93))</f>
        <v>2.0722780043286777</v>
      </c>
      <c r="L94" s="37">
        <f t="shared" si="18"/>
        <v>0.5167095115681235</v>
      </c>
      <c r="M94" s="37">
        <f t="shared" si="19"/>
        <v>0.48329048843187672</v>
      </c>
      <c r="N94" s="38">
        <v>190</v>
      </c>
      <c r="O94" s="38">
        <f t="shared" si="20"/>
        <v>88.936170212765944</v>
      </c>
      <c r="P94" s="38">
        <f t="shared" si="21"/>
        <v>95.472636815920396</v>
      </c>
      <c r="Q94" s="38">
        <f t="shared" si="22"/>
        <v>94.527363184079618</v>
      </c>
      <c r="R94" s="38">
        <f t="shared" si="23"/>
        <v>101.06382978723404</v>
      </c>
      <c r="S94" s="39">
        <f t="shared" si="24"/>
        <v>-5.5911929713136743</v>
      </c>
      <c r="T94" s="39">
        <f t="shared" si="25"/>
        <v>-5.5911929713136459</v>
      </c>
      <c r="U94" t="s">
        <v>150</v>
      </c>
      <c r="V94" t="s">
        <v>161</v>
      </c>
      <c r="W94" t="s">
        <v>175</v>
      </c>
      <c r="X94" t="s">
        <v>462</v>
      </c>
      <c r="Y94" s="41"/>
    </row>
    <row r="95" spans="1:25" ht="15" x14ac:dyDescent="0.25">
      <c r="A95">
        <v>2.0299999999999998</v>
      </c>
      <c r="B95">
        <v>1.86</v>
      </c>
      <c r="C95" s="29">
        <f t="shared" si="17"/>
        <v>3.0245246040574214E-2</v>
      </c>
      <c r="D95" s="30">
        <f>IF(OR($A95="",$B95=""),"",A95*'MPTO_working_2-way'!$G94)</f>
        <v>2.0913978494623655</v>
      </c>
      <c r="E95" s="32">
        <f>IF(OR($A95="",$B95=""),"",B95*'MPTO_working_2-way'!$G94)</f>
        <v>1.9162561576354682</v>
      </c>
      <c r="F95" s="30">
        <f>IF(OR($A95="",$B95=""),"",'MPTO_working_2-way'!D94)</f>
        <v>2.0942925287037548</v>
      </c>
      <c r="G95" s="32">
        <f>IF(OR($A95="",$B95=""),"",'MPTO_working_2-way'!E94)</f>
        <v>1.9138324294186226</v>
      </c>
      <c r="H95" s="30">
        <f>IF(OR($A95="",$B95=""),"",'OddsRatio_working_2-way'!M94)</f>
        <v>2.0943831224048783</v>
      </c>
      <c r="I95" s="30">
        <f>IF(OR($A95="",$B95=""),"",'OddsRatio_working_2-way'!N94)</f>
        <v>1.9137567818137824</v>
      </c>
      <c r="J95" s="30">
        <f>IF('Log_working_2-way'!$D94="","",A95^('Log_working_2-way'!$D94))</f>
        <v>2.0957003958101184</v>
      </c>
      <c r="K95" s="32">
        <f>IF('Log_working_2-way'!$D94="","",B95^('Log_working_2-way'!$D94))</f>
        <v>1.9126582447390832</v>
      </c>
      <c r="L95" s="37">
        <f t="shared" si="18"/>
        <v>0.47814910025706941</v>
      </c>
      <c r="M95" s="37">
        <f t="shared" si="19"/>
        <v>0.52185089974293053</v>
      </c>
      <c r="N95" s="38">
        <v>191</v>
      </c>
      <c r="O95" s="38">
        <f t="shared" si="20"/>
        <v>96.911330049261082</v>
      </c>
      <c r="P95" s="38">
        <f t="shared" si="21"/>
        <v>88.311827956989234</v>
      </c>
      <c r="Q95" s="38">
        <f t="shared" si="22"/>
        <v>102.68817204301075</v>
      </c>
      <c r="R95" s="38">
        <f t="shared" si="23"/>
        <v>94.088669950738932</v>
      </c>
      <c r="S95" s="39">
        <f t="shared" si="24"/>
        <v>-5.7768419937496702</v>
      </c>
      <c r="T95" s="39">
        <f t="shared" si="25"/>
        <v>-5.7768419937496986</v>
      </c>
      <c r="U95" t="s">
        <v>152</v>
      </c>
      <c r="V95" t="s">
        <v>168</v>
      </c>
      <c r="W95" t="s">
        <v>175</v>
      </c>
      <c r="X95" t="s">
        <v>462</v>
      </c>
      <c r="Y95" s="41"/>
    </row>
    <row r="96" spans="1:25" ht="15" x14ac:dyDescent="0.25">
      <c r="A96">
        <v>2.4700000000000002</v>
      </c>
      <c r="B96">
        <v>1.59</v>
      </c>
      <c r="C96" s="29">
        <f t="shared" si="17"/>
        <v>3.37891172052045E-2</v>
      </c>
      <c r="D96" s="30">
        <f>IF(OR($A96="",$B96=""),"",A96*'MPTO_working_2-way'!$G95)</f>
        <v>2.5534591194968552</v>
      </c>
      <c r="E96" s="32">
        <f>IF(OR($A96="",$B96=""),"",B96*'MPTO_working_2-way'!$G95)</f>
        <v>1.6437246963562753</v>
      </c>
      <c r="F96" s="30">
        <f>IF(OR($A96="",$B96=""),"",'MPTO_working_2-way'!D95)</f>
        <v>2.5775604633610079</v>
      </c>
      <c r="G96" s="32">
        <f>IF(OR($A96="",$B96=""),"",'MPTO_working_2-way'!E95)</f>
        <v>1.6338901254342355</v>
      </c>
      <c r="H96" s="30">
        <f>IF(OR($A96="",$B96=""),"",'OddsRatio_working_2-way'!M95)</f>
        <v>2.5784566588059405</v>
      </c>
      <c r="I96" s="30">
        <f>IF(OR($A96="",$B96=""),"",'OddsRatio_working_2-way'!N95)</f>
        <v>1.6335302236023845</v>
      </c>
      <c r="J96" s="30">
        <f>IF('Log_working_2-way'!$D95="","",A96^('Log_working_2-way'!$D95))</f>
        <v>2.5896826442672194</v>
      </c>
      <c r="K96" s="32">
        <f>IF('Log_working_2-way'!$D95="","",B96^('Log_working_2-way'!$D95))</f>
        <v>1.6290563739914652</v>
      </c>
      <c r="L96" s="37">
        <f t="shared" si="18"/>
        <v>0.39162561576354682</v>
      </c>
      <c r="M96" s="37">
        <f t="shared" si="19"/>
        <v>0.60837438423645318</v>
      </c>
      <c r="N96" s="38">
        <v>192</v>
      </c>
      <c r="O96" s="38">
        <f t="shared" si="20"/>
        <v>114.2672064777328</v>
      </c>
      <c r="P96" s="38">
        <f t="shared" si="21"/>
        <v>71.245283018867937</v>
      </c>
      <c r="Q96" s="38">
        <f t="shared" si="22"/>
        <v>120.75471698113208</v>
      </c>
      <c r="R96" s="38">
        <f t="shared" si="23"/>
        <v>77.732793522267201</v>
      </c>
      <c r="S96" s="39">
        <f t="shared" si="24"/>
        <v>-6.4875105033992782</v>
      </c>
      <c r="T96" s="39">
        <f t="shared" si="25"/>
        <v>-6.4875105033992639</v>
      </c>
      <c r="U96" t="s">
        <v>160</v>
      </c>
      <c r="V96" t="s">
        <v>157</v>
      </c>
      <c r="W96" t="s">
        <v>175</v>
      </c>
      <c r="X96" t="s">
        <v>462</v>
      </c>
      <c r="Y96" s="41"/>
    </row>
    <row r="97" spans="1:25" ht="15" x14ac:dyDescent="0.25">
      <c r="A97">
        <v>2.14</v>
      </c>
      <c r="B97">
        <v>1.77</v>
      </c>
      <c r="C97" s="29">
        <f t="shared" si="17"/>
        <v>3.2261471038597556E-2</v>
      </c>
      <c r="D97" s="30">
        <f>IF(OR($A97="",$B97=""),"",A97*'MPTO_working_2-way'!$G96)</f>
        <v>2.2090395480225991</v>
      </c>
      <c r="E97" s="32">
        <f>IF(OR($A97="",$B97=""),"",B97*'MPTO_working_2-way'!$G96)</f>
        <v>1.8271028037383177</v>
      </c>
      <c r="F97" s="30">
        <f>IF(OR($A97="",$B97=""),"",'MPTO_working_2-way'!D96)</f>
        <v>2.216513546725964</v>
      </c>
      <c r="G97" s="32">
        <f>IF(OR($A97="",$B97=""),"",'MPTO_working_2-way'!E96)</f>
        <v>1.822021261243927</v>
      </c>
      <c r="H97" s="30">
        <f>IF(OR($A97="",$B97=""),"",'OddsRatio_working_2-way'!M96)</f>
        <v>2.2167659925061516</v>
      </c>
      <c r="I97" s="30">
        <f>IF(OR($A97="",$B97=""),"",'OddsRatio_working_2-way'!N96)</f>
        <v>1.8218507142366114</v>
      </c>
      <c r="J97" s="30">
        <f>IF('Log_working_2-way'!$D96="","",A97^('Log_working_2-way'!$D96))</f>
        <v>2.2201875884465903</v>
      </c>
      <c r="K97" s="32">
        <f>IF('Log_working_2-way'!$D96="","",B97^('Log_working_2-way'!$D96))</f>
        <v>1.8195461168991689</v>
      </c>
      <c r="L97" s="37">
        <f t="shared" si="18"/>
        <v>0.45268542199488487</v>
      </c>
      <c r="M97" s="37">
        <f t="shared" si="19"/>
        <v>0.54731457800511507</v>
      </c>
      <c r="N97" s="38">
        <v>193</v>
      </c>
      <c r="O97" s="38">
        <f t="shared" si="20"/>
        <v>102.81308411214955</v>
      </c>
      <c r="P97" s="38">
        <f t="shared" si="21"/>
        <v>83.960451977401135</v>
      </c>
      <c r="Q97" s="38">
        <f t="shared" si="22"/>
        <v>109.03954802259888</v>
      </c>
      <c r="R97" s="38">
        <f t="shared" si="23"/>
        <v>90.186915887850461</v>
      </c>
      <c r="S97" s="39">
        <f t="shared" si="24"/>
        <v>-6.2264639104493256</v>
      </c>
      <c r="T97" s="39">
        <f t="shared" si="25"/>
        <v>-6.2264639104493256</v>
      </c>
      <c r="U97" t="s">
        <v>155</v>
      </c>
      <c r="V97" t="s">
        <v>167</v>
      </c>
      <c r="W97" t="s">
        <v>175</v>
      </c>
      <c r="X97" t="s">
        <v>462</v>
      </c>
      <c r="Y97" s="41"/>
    </row>
    <row r="98" spans="1:25" ht="15" x14ac:dyDescent="0.25">
      <c r="A98">
        <v>2.14</v>
      </c>
      <c r="B98">
        <v>1.76</v>
      </c>
      <c r="C98" s="29">
        <f t="shared" si="17"/>
        <v>3.5471537807986397E-2</v>
      </c>
      <c r="D98" s="30">
        <f>IF(OR($A98="",$B98=""),"",A98*'MPTO_working_2-way'!$G97)</f>
        <v>2.2159090909090908</v>
      </c>
      <c r="E98" s="32">
        <f>IF(OR($A98="",$B98=""),"",B98*'MPTO_working_2-way'!$G97)</f>
        <v>1.8224299065420562</v>
      </c>
      <c r="F98" s="30">
        <f>IF(OR($A98="",$B98=""),"",'MPTO_working_2-way'!D97)</f>
        <v>2.2244271202456889</v>
      </c>
      <c r="G98" s="32">
        <f>IF(OR($A98="",$B98=""),"",'MPTO_working_2-way'!E97)</f>
        <v>1.8167084699980707</v>
      </c>
      <c r="H98" s="30">
        <f>IF(OR($A98="",$B98=""),"",'OddsRatio_working_2-way'!M97)</f>
        <v>2.2247448713915889</v>
      </c>
      <c r="I98" s="30">
        <f>IF(OR($A98="",$B98=""),"",'OddsRatio_working_2-way'!N97)</f>
        <v>1.8164965809277254</v>
      </c>
      <c r="J98" s="30">
        <f>IF('Log_working_2-way'!$D97="","",A98^('Log_working_2-way'!$D97))</f>
        <v>2.2286583340561452</v>
      </c>
      <c r="K98" s="32">
        <f>IF('Log_working_2-way'!$D97="","",B98^('Log_working_2-way'!$D97))</f>
        <v>1.8138959157983681</v>
      </c>
      <c r="L98" s="37">
        <f t="shared" si="18"/>
        <v>0.45128205128205129</v>
      </c>
      <c r="M98" s="37">
        <f t="shared" si="19"/>
        <v>0.54871794871794866</v>
      </c>
      <c r="N98" s="38">
        <v>194</v>
      </c>
      <c r="O98" s="38">
        <f t="shared" si="20"/>
        <v>103.34579439252337</v>
      </c>
      <c r="P98" s="38">
        <f t="shared" si="21"/>
        <v>83.77272727272728</v>
      </c>
      <c r="Q98" s="38">
        <f t="shared" si="22"/>
        <v>110.22727272727273</v>
      </c>
      <c r="R98" s="38">
        <f t="shared" si="23"/>
        <v>90.654205607476641</v>
      </c>
      <c r="S98" s="39">
        <f t="shared" si="24"/>
        <v>-6.8814783347493602</v>
      </c>
      <c r="T98" s="39">
        <f t="shared" si="25"/>
        <v>-6.8814783347493602</v>
      </c>
      <c r="U98" t="s">
        <v>159</v>
      </c>
      <c r="V98" t="s">
        <v>169</v>
      </c>
      <c r="W98" t="s">
        <v>175</v>
      </c>
      <c r="X98" t="s">
        <v>462</v>
      </c>
      <c r="Y98" s="41"/>
    </row>
    <row r="99" spans="1:25" ht="15" x14ac:dyDescent="0.25">
      <c r="A99">
        <v>1.89</v>
      </c>
      <c r="B99">
        <v>1.99</v>
      </c>
      <c r="C99" s="29">
        <f t="shared" si="17"/>
        <v>3.16130919145996E-2</v>
      </c>
      <c r="D99" s="30">
        <f>IF(OR($A99="",$B99=""),"",A99*'MPTO_working_2-way'!$G98)</f>
        <v>1.9497487437185932</v>
      </c>
      <c r="E99" s="32">
        <f>IF(OR($A99="",$B99=""),"",B99*'MPTO_working_2-way'!$G98)</f>
        <v>2.052910052910053</v>
      </c>
      <c r="F99" s="30">
        <f>IF(OR($A99="",$B99=""),"",'MPTO_working_2-way'!D98)</f>
        <v>1.9482012897878844</v>
      </c>
      <c r="G99" s="32">
        <f>IF(OR($A99="",$B99=""),"",'MPTO_working_2-way'!E98)</f>
        <v>2.0546283903744778</v>
      </c>
      <c r="H99" s="30">
        <f>IF(OR($A99="",$B99=""),"",'OddsRatio_working_2-way'!M98)</f>
        <v>1.9481507786158798</v>
      </c>
      <c r="I99" s="30">
        <f>IF(OR($A99="",$B99=""),"",'OddsRatio_working_2-way'!N98)</f>
        <v>2.0546845739659791</v>
      </c>
      <c r="J99" s="30">
        <f>IF('Log_working_2-way'!$D98="","",A99^('Log_working_2-way'!$D98))</f>
        <v>1.9474482422922217</v>
      </c>
      <c r="K99" s="32">
        <f>IF('Log_working_2-way'!$D98="","",B99^('Log_working_2-way'!$D98))</f>
        <v>2.0554666264202575</v>
      </c>
      <c r="L99" s="37">
        <f t="shared" si="18"/>
        <v>0.51288659793814428</v>
      </c>
      <c r="M99" s="37">
        <f t="shared" si="19"/>
        <v>0.48711340206185566</v>
      </c>
      <c r="N99" s="38">
        <v>195</v>
      </c>
      <c r="O99" s="38">
        <f t="shared" si="20"/>
        <v>91.825396825396822</v>
      </c>
      <c r="P99" s="38">
        <f t="shared" si="21"/>
        <v>97.010050251256274</v>
      </c>
      <c r="Q99" s="38">
        <f t="shared" si="22"/>
        <v>97.989949748743712</v>
      </c>
      <c r="R99" s="38">
        <f t="shared" si="23"/>
        <v>103.17460317460319</v>
      </c>
      <c r="S99" s="39">
        <f t="shared" si="24"/>
        <v>-6.1645529233468892</v>
      </c>
      <c r="T99" s="39">
        <f t="shared" si="25"/>
        <v>-6.1645529233469176</v>
      </c>
      <c r="U99" t="s">
        <v>289</v>
      </c>
      <c r="V99" t="s">
        <v>290</v>
      </c>
      <c r="W99" t="s">
        <v>469</v>
      </c>
      <c r="X99" t="s">
        <v>462</v>
      </c>
      <c r="Y99" s="41"/>
    </row>
    <row r="100" spans="1:25" ht="15" x14ac:dyDescent="0.25">
      <c r="A100">
        <v>2.02</v>
      </c>
      <c r="B100">
        <v>1.88</v>
      </c>
      <c r="C100" s="29">
        <f t="shared" si="17"/>
        <v>2.6964398567516312E-2</v>
      </c>
      <c r="D100" s="30">
        <f>IF(OR($A100="",$B100=""),"",A100*'MPTO_working_2-way'!$G99)</f>
        <v>2.0744680851063828</v>
      </c>
      <c r="E100" s="32">
        <f>IF(OR($A100="",$B100=""),"",B100*'MPTO_working_2-way'!$G99)</f>
        <v>1.9306930693069306</v>
      </c>
      <c r="F100" s="30">
        <f>IF(OR($A100="",$B100=""),"",'MPTO_working_2-way'!D99)</f>
        <v>2.0765529308836395</v>
      </c>
      <c r="G100" s="32">
        <f>IF(OR($A100="",$B100=""),"",'MPTO_working_2-way'!E99)</f>
        <v>1.9288906948394962</v>
      </c>
      <c r="H100" s="30">
        <f>IF(OR($A100="",$B100=""),"",'OddsRatio_working_2-way'!M99)</f>
        <v>2.0766108438479098</v>
      </c>
      <c r="I100" s="30">
        <f>IF(OR($A100="",$B100=""),"",'OddsRatio_working_2-way'!N99)</f>
        <v>1.9288407280256479</v>
      </c>
      <c r="J100" s="30">
        <f>IF('Log_working_2-way'!$D99="","",A100^('Log_working_2-way'!$D99))</f>
        <v>2.0775563029751076</v>
      </c>
      <c r="K100" s="32">
        <f>IF('Log_working_2-way'!$D99="","",B100^('Log_working_2-way'!$D99))</f>
        <v>1.9280257534933587</v>
      </c>
      <c r="L100" s="37">
        <f t="shared" si="18"/>
        <v>0.48205128205128212</v>
      </c>
      <c r="M100" s="37">
        <f t="shared" si="19"/>
        <v>0.517948717948718</v>
      </c>
      <c r="N100" s="38">
        <v>196</v>
      </c>
      <c r="O100" s="38">
        <f t="shared" si="20"/>
        <v>98.970297029702976</v>
      </c>
      <c r="P100" s="38">
        <f t="shared" si="21"/>
        <v>91.744680851063805</v>
      </c>
      <c r="Q100" s="38">
        <f t="shared" si="22"/>
        <v>104.25531914893617</v>
      </c>
      <c r="R100" s="38">
        <f t="shared" si="23"/>
        <v>97.029702970297024</v>
      </c>
      <c r="S100" s="39">
        <f t="shared" si="24"/>
        <v>-5.2850221192331901</v>
      </c>
      <c r="T100" s="39">
        <f t="shared" si="25"/>
        <v>-5.2850221192332185</v>
      </c>
      <c r="U100" t="s">
        <v>291</v>
      </c>
      <c r="V100" t="s">
        <v>292</v>
      </c>
      <c r="W100" t="s">
        <v>469</v>
      </c>
      <c r="X100" t="s">
        <v>462</v>
      </c>
      <c r="Y100" s="41"/>
    </row>
    <row r="101" spans="1:25" s="35" customFormat="1" ht="15" x14ac:dyDescent="0.25">
      <c r="A101">
        <v>2.14</v>
      </c>
      <c r="B101">
        <v>1.77</v>
      </c>
      <c r="C101" s="29">
        <f t="shared" si="17"/>
        <v>3.2261471038597556E-2</v>
      </c>
      <c r="D101" s="30">
        <f>IF(OR($A101="",$B101=""),"",A101*'MPTO_working_2-way'!$G100)</f>
        <v>2.2090395480225991</v>
      </c>
      <c r="E101" s="32">
        <f>IF(OR($A101="",$B101=""),"",B101*'MPTO_working_2-way'!$G100)</f>
        <v>1.8271028037383177</v>
      </c>
      <c r="F101" s="30">
        <f>IF(OR($A101="",$B101=""),"",'MPTO_working_2-way'!D100)</f>
        <v>2.216513546725964</v>
      </c>
      <c r="G101" s="32">
        <f>IF(OR($A101="",$B101=""),"",'MPTO_working_2-way'!E100)</f>
        <v>1.822021261243927</v>
      </c>
      <c r="H101" s="30">
        <f>IF(OR($A101="",$B101=""),"",'OddsRatio_working_2-way'!M100)</f>
        <v>2.2167659925061516</v>
      </c>
      <c r="I101" s="30">
        <f>IF(OR($A101="",$B101=""),"",'OddsRatio_working_2-way'!N100)</f>
        <v>1.8218507142366114</v>
      </c>
      <c r="J101" s="30">
        <f>IF('Log_working_2-way'!$D100="","",A101^('Log_working_2-way'!$D100))</f>
        <v>2.2201875884465903</v>
      </c>
      <c r="K101" s="32">
        <f>IF('Log_working_2-way'!$D100="","",B101^('Log_working_2-way'!$D100))</f>
        <v>1.8195461168991689</v>
      </c>
      <c r="L101" s="37">
        <f t="shared" si="18"/>
        <v>0.45268542199488487</v>
      </c>
      <c r="M101" s="37">
        <f t="shared" si="19"/>
        <v>0.54731457800511507</v>
      </c>
      <c r="N101" s="38">
        <v>197</v>
      </c>
      <c r="O101" s="38">
        <f t="shared" si="20"/>
        <v>104.94392523364488</v>
      </c>
      <c r="P101" s="38">
        <f t="shared" si="21"/>
        <v>85.700564971751419</v>
      </c>
      <c r="Q101" s="38">
        <f t="shared" si="22"/>
        <v>111.2994350282486</v>
      </c>
      <c r="R101" s="38">
        <f t="shared" si="23"/>
        <v>92.056074766355138</v>
      </c>
      <c r="S101" s="39">
        <f t="shared" si="24"/>
        <v>-6.3555097946037193</v>
      </c>
      <c r="T101" s="39">
        <f t="shared" si="25"/>
        <v>-6.3555097946037193</v>
      </c>
      <c r="U101" t="s">
        <v>293</v>
      </c>
      <c r="V101" t="s">
        <v>294</v>
      </c>
      <c r="W101" t="s">
        <v>469</v>
      </c>
      <c r="X101" t="s">
        <v>462</v>
      </c>
      <c r="Y101" s="41"/>
    </row>
    <row r="102" spans="1:25" ht="15" x14ac:dyDescent="0.25">
      <c r="A102">
        <v>2.2400000000000002</v>
      </c>
      <c r="B102">
        <v>1.7</v>
      </c>
      <c r="C102" s="29">
        <f t="shared" si="17"/>
        <v>3.4663865546218364E-2</v>
      </c>
      <c r="D102" s="30">
        <f>IF(OR($A102="",$B102=""),"",A102*'MPTO_working_2-way'!$G101)</f>
        <v>2.3176470588235292</v>
      </c>
      <c r="E102" s="32">
        <f>IF(OR($A102="",$B102=""),"",B102*'MPTO_working_2-way'!$G101)</f>
        <v>1.7589285714285712</v>
      </c>
      <c r="F102" s="30">
        <f>IF(OR($A102="",$B102=""),"",'MPTO_working_2-way'!D101)</f>
        <v>2.3304773561811505</v>
      </c>
      <c r="G102" s="32">
        <f>IF(OR($A102="",$B102=""),"",'MPTO_working_2-way'!E101)</f>
        <v>1.7516099356025756</v>
      </c>
      <c r="H102" s="30">
        <f>IF(OR($A102="",$B102=""),"",'OddsRatio_working_2-way'!M101)</f>
        <v>2.3309502512973848</v>
      </c>
      <c r="I102" s="30">
        <f>IF(OR($A102="",$B102=""),"",'OddsRatio_working_2-way'!N101)</f>
        <v>1.7513428837969105</v>
      </c>
      <c r="J102" s="30">
        <f>IF('Log_working_2-way'!$D101="","",A102^('Log_working_2-way'!$D101))</f>
        <v>2.3368656510313084</v>
      </c>
      <c r="K102" s="32">
        <f>IF('Log_working_2-way'!$D101="","",B102^('Log_working_2-way'!$D101))</f>
        <v>1.7480183212340654</v>
      </c>
      <c r="L102" s="37">
        <f t="shared" si="18"/>
        <v>0.43147208121827418</v>
      </c>
      <c r="M102" s="37">
        <f t="shared" si="19"/>
        <v>0.56852791878172593</v>
      </c>
      <c r="N102" s="38">
        <v>198</v>
      </c>
      <c r="O102" s="38">
        <f t="shared" si="20"/>
        <v>109.60714285714286</v>
      </c>
      <c r="P102" s="38">
        <f t="shared" si="21"/>
        <v>81.52941176470587</v>
      </c>
      <c r="Q102" s="38">
        <f t="shared" si="22"/>
        <v>116.47058823529412</v>
      </c>
      <c r="R102" s="38">
        <f t="shared" si="23"/>
        <v>88.392857142857139</v>
      </c>
      <c r="S102" s="39">
        <f t="shared" si="24"/>
        <v>-6.8634453781512548</v>
      </c>
      <c r="T102" s="39">
        <f t="shared" si="25"/>
        <v>-6.863445378151269</v>
      </c>
      <c r="U102" t="s">
        <v>295</v>
      </c>
      <c r="V102" t="s">
        <v>296</v>
      </c>
      <c r="W102" t="s">
        <v>470</v>
      </c>
      <c r="X102" t="s">
        <v>462</v>
      </c>
      <c r="Y102" s="41"/>
    </row>
    <row r="103" spans="1:25" ht="15" x14ac:dyDescent="0.25">
      <c r="A103">
        <v>2.21</v>
      </c>
      <c r="B103">
        <v>1.72</v>
      </c>
      <c r="C103" s="29">
        <f t="shared" si="17"/>
        <v>3.3884036620014824E-2</v>
      </c>
      <c r="D103" s="30">
        <f>IF(OR($A103="",$B103=""),"",A103*'MPTO_working_2-way'!$G102)</f>
        <v>2.2848837209302326</v>
      </c>
      <c r="E103" s="32">
        <f>IF(OR($A103="",$B103=""),"",B103*'MPTO_working_2-way'!$G102)</f>
        <v>1.7782805429864255</v>
      </c>
      <c r="F103" s="30">
        <f>IF(OR($A103="",$B103=""),"",'MPTO_working_2-way'!D102)</f>
        <v>2.2959652089876781</v>
      </c>
      <c r="G103" s="32">
        <f>IF(OR($A103="",$B103=""),"",'MPTO_working_2-way'!E102)</f>
        <v>1.7716256524981358</v>
      </c>
      <c r="H103" s="30">
        <f>IF(OR($A103="",$B103=""),"",'OddsRatio_working_2-way'!M102)</f>
        <v>2.2963624321753371</v>
      </c>
      <c r="I103" s="30">
        <f>IF(OR($A103="",$B103=""),"",'OddsRatio_working_2-way'!N102)</f>
        <v>1.7713892158398703</v>
      </c>
      <c r="J103" s="30">
        <f>IF('Log_working_2-way'!$D102="","",A103^('Log_working_2-way'!$D102))</f>
        <v>2.3014598613122459</v>
      </c>
      <c r="K103" s="32">
        <f>IF('Log_working_2-way'!$D102="","",B103^('Log_working_2-way'!$D102))</f>
        <v>1.7683679149287428</v>
      </c>
      <c r="L103" s="37">
        <f t="shared" si="18"/>
        <v>0.43765903307888038</v>
      </c>
      <c r="M103" s="37">
        <f t="shared" si="19"/>
        <v>0.56234096692111957</v>
      </c>
      <c r="N103" s="38">
        <v>199</v>
      </c>
      <c r="O103" s="38">
        <f t="shared" si="20"/>
        <v>108.95475113122173</v>
      </c>
      <c r="P103" s="38">
        <f t="shared" si="21"/>
        <v>83.302325581395337</v>
      </c>
      <c r="Q103" s="38">
        <f t="shared" si="22"/>
        <v>115.69767441860466</v>
      </c>
      <c r="R103" s="38">
        <f t="shared" si="23"/>
        <v>90.045248868778287</v>
      </c>
      <c r="S103" s="39">
        <f t="shared" si="24"/>
        <v>-6.7429232873829363</v>
      </c>
      <c r="T103" s="39">
        <f t="shared" si="25"/>
        <v>-6.7429232873829505</v>
      </c>
      <c r="U103" t="s">
        <v>297</v>
      </c>
      <c r="V103" t="s">
        <v>298</v>
      </c>
      <c r="W103" t="s">
        <v>470</v>
      </c>
      <c r="X103" t="s">
        <v>462</v>
      </c>
      <c r="Y103" s="41"/>
    </row>
    <row r="104" spans="1:25" ht="15" x14ac:dyDescent="0.25">
      <c r="A104">
        <v>1.87</v>
      </c>
      <c r="B104">
        <v>2.0299999999999998</v>
      </c>
      <c r="C104" s="29">
        <f t="shared" si="17"/>
        <v>2.737019572719368E-2</v>
      </c>
      <c r="D104" s="30">
        <f>IF(OR($A104="",$B104=""),"",A104*'MPTO_working_2-way'!$G103)</f>
        <v>1.9211822660098523</v>
      </c>
      <c r="E104" s="32">
        <f>IF(OR($A104="",$B104=""),"",B104*'MPTO_working_2-way'!$G103)</f>
        <v>2.0855614973262031</v>
      </c>
      <c r="F104" s="30">
        <f>IF(OR($A104="",$B104=""),"",'MPTO_working_2-way'!D103)</f>
        <v>1.9191122570208035</v>
      </c>
      <c r="G104" s="32">
        <f>IF(OR($A104="",$B104=""),"",'MPTO_working_2-way'!E103)</f>
        <v>2.0880063804625832</v>
      </c>
      <c r="H104" s="30">
        <f>IF(OR($A104="",$B104=""),"",'OddsRatio_working_2-way'!M103)</f>
        <v>1.9190539669544755</v>
      </c>
      <c r="I104" s="30">
        <f>IF(OR($A104="",$B104=""),"",'OddsRatio_working_2-way'!N103)</f>
        <v>2.0880753861644932</v>
      </c>
      <c r="J104" s="30">
        <f>IF('Log_working_2-way'!$D103="","",A104^('Log_working_2-way'!$D103))</f>
        <v>1.9181177959672178</v>
      </c>
      <c r="K104" s="32">
        <f>IF('Log_working_2-way'!$D103="","",B104^('Log_working_2-way'!$D103))</f>
        <v>2.0891848566626599</v>
      </c>
      <c r="L104" s="37">
        <f t="shared" si="18"/>
        <v>0.52051282051282044</v>
      </c>
      <c r="M104" s="37">
        <f t="shared" si="19"/>
        <v>0.4794871794871795</v>
      </c>
      <c r="N104" s="38">
        <v>200</v>
      </c>
      <c r="O104" s="38">
        <f t="shared" si="20"/>
        <v>93.048128342245974</v>
      </c>
      <c r="P104" s="38">
        <f t="shared" si="21"/>
        <v>101.47783251231526</v>
      </c>
      <c r="Q104" s="38">
        <f t="shared" si="22"/>
        <v>98.52216748768474</v>
      </c>
      <c r="R104" s="38">
        <f t="shared" si="23"/>
        <v>106.951871657754</v>
      </c>
      <c r="S104" s="39">
        <f t="shared" si="24"/>
        <v>-5.4740391454387662</v>
      </c>
      <c r="T104" s="39">
        <f t="shared" si="25"/>
        <v>-5.4740391454387378</v>
      </c>
      <c r="U104" t="s">
        <v>299</v>
      </c>
      <c r="V104" t="s">
        <v>300</v>
      </c>
      <c r="W104" t="s">
        <v>470</v>
      </c>
      <c r="X104" t="s">
        <v>462</v>
      </c>
      <c r="Y104" s="41"/>
    </row>
    <row r="105" spans="1:25" ht="15" x14ac:dyDescent="0.25">
      <c r="A105">
        <v>2.5499999999999998</v>
      </c>
      <c r="B105">
        <v>1.56</v>
      </c>
      <c r="C105" s="29">
        <f t="shared" si="17"/>
        <v>3.3182503770738947E-2</v>
      </c>
      <c r="D105" s="30">
        <f>IF(OR($A105="",$B105=""),"",A105*'MPTO_working_2-way'!$G104)</f>
        <v>2.6346153846153841</v>
      </c>
      <c r="E105" s="32">
        <f>IF(OR($A105="",$B105=""),"",B105*'MPTO_working_2-way'!$G104)</f>
        <v>1.6117647058823528</v>
      </c>
      <c r="F105" s="30">
        <f>IF(OR($A105="",$B105=""),"",'MPTO_working_2-way'!D104)</f>
        <v>2.6626506024096379</v>
      </c>
      <c r="G105" s="32">
        <f>IF(OR($A105="",$B105=""),"",'MPTO_working_2-way'!E104)</f>
        <v>1.6014492753623186</v>
      </c>
      <c r="H105" s="30">
        <f>IF(OR($A105="",$B105=""),"",'OddsRatio_working_2-way'!M104)</f>
        <v>2.6636878141217299</v>
      </c>
      <c r="I105" s="30">
        <f>IF(OR($A105="",$B105=""),"",'OddsRatio_working_2-way'!N104)</f>
        <v>1.6010743070375286</v>
      </c>
      <c r="J105" s="30">
        <f>IF('Log_working_2-way'!$D104="","",A105^('Log_working_2-way'!$D104))</f>
        <v>2.6767893468305748</v>
      </c>
      <c r="K105" s="32">
        <f>IF('Log_working_2-way'!$D104="","",B105^('Log_working_2-way'!$D104))</f>
        <v>1.5963778347531083</v>
      </c>
      <c r="L105" s="37">
        <f t="shared" si="18"/>
        <v>0.37956204379562053</v>
      </c>
      <c r="M105" s="37">
        <f t="shared" si="19"/>
        <v>0.62043795620437958</v>
      </c>
      <c r="N105" s="38">
        <v>201</v>
      </c>
      <c r="O105" s="38">
        <f t="shared" si="20"/>
        <v>122.17647058823529</v>
      </c>
      <c r="P105" s="38">
        <f t="shared" si="21"/>
        <v>72.153846153846146</v>
      </c>
      <c r="Q105" s="38">
        <f t="shared" si="22"/>
        <v>128.84615384615384</v>
      </c>
      <c r="R105" s="38">
        <f t="shared" si="23"/>
        <v>78.82352941176471</v>
      </c>
      <c r="S105" s="39">
        <f t="shared" si="24"/>
        <v>-6.6696832579185497</v>
      </c>
      <c r="T105" s="39">
        <f t="shared" si="25"/>
        <v>-6.6696832579185639</v>
      </c>
      <c r="U105" t="s">
        <v>301</v>
      </c>
      <c r="V105" t="s">
        <v>302</v>
      </c>
      <c r="W105" t="s">
        <v>476</v>
      </c>
      <c r="X105" t="s">
        <v>462</v>
      </c>
      <c r="Y105" s="41"/>
    </row>
    <row r="106" spans="1:25" ht="15" x14ac:dyDescent="0.25">
      <c r="A106">
        <v>1.41</v>
      </c>
      <c r="B106">
        <v>2.97</v>
      </c>
      <c r="C106" s="29">
        <f t="shared" si="17"/>
        <v>4.5920194856365004E-2</v>
      </c>
      <c r="D106" s="30">
        <f>IF(OR($A106="",$B106=""),"",A106*'MPTO_working_2-way'!$G105)</f>
        <v>1.4747474747474745</v>
      </c>
      <c r="E106" s="32">
        <f>IF(OR($A106="",$B106=""),"",B106*'MPTO_working_2-way'!$G105)</f>
        <v>3.1063829787234041</v>
      </c>
      <c r="F106" s="30">
        <f>IF(OR($A106="",$B106=""),"",'MPTO_working_2-way'!D105)</f>
        <v>1.4571741740174329</v>
      </c>
      <c r="G106" s="32">
        <f>IF(OR($A106="",$B106=""),"",'MPTO_working_2-way'!E105)</f>
        <v>3.1873501541271834</v>
      </c>
      <c r="H106" s="30">
        <f>IF(OR($A106="",$B106=""),"",'OddsRatio_working_2-way'!M105)</f>
        <v>1.4562037126231737</v>
      </c>
      <c r="I106" s="30">
        <f>IF(OR($A106="",$B106=""),"",'OddsRatio_working_2-way'!N105)</f>
        <v>3.1920032045552511</v>
      </c>
      <c r="J106" s="30">
        <f>IF('Log_working_2-way'!$D105="","",A106^('Log_working_2-way'!$D105))</f>
        <v>1.4480883543389784</v>
      </c>
      <c r="K106" s="32">
        <f>IF('Log_working_2-way'!$D105="","",B106^('Log_working_2-way'!$D105))</f>
        <v>3.2317027218227024</v>
      </c>
      <c r="L106" s="37">
        <f t="shared" si="18"/>
        <v>0.67808219178082207</v>
      </c>
      <c r="M106" s="37">
        <f t="shared" si="19"/>
        <v>0.32191780821917809</v>
      </c>
      <c r="N106" s="38">
        <v>202</v>
      </c>
      <c r="O106" s="38">
        <f t="shared" si="20"/>
        <v>58.737588652482266</v>
      </c>
      <c r="P106" s="38">
        <f t="shared" si="21"/>
        <v>133.98653198653199</v>
      </c>
      <c r="Q106" s="38">
        <f t="shared" si="22"/>
        <v>68.013468013468</v>
      </c>
      <c r="R106" s="38">
        <f t="shared" si="23"/>
        <v>143.26241134751774</v>
      </c>
      <c r="S106" s="39">
        <f t="shared" si="24"/>
        <v>-9.2758793609857335</v>
      </c>
      <c r="T106" s="39">
        <f t="shared" si="25"/>
        <v>-9.2758793609857548</v>
      </c>
      <c r="U106" t="s">
        <v>303</v>
      </c>
      <c r="V106" t="s">
        <v>304</v>
      </c>
      <c r="W106" t="s">
        <v>476</v>
      </c>
      <c r="X106" t="s">
        <v>462</v>
      </c>
      <c r="Y106" s="41"/>
    </row>
    <row r="107" spans="1:25" ht="15" x14ac:dyDescent="0.25">
      <c r="A107">
        <v>2.0699999999999998</v>
      </c>
      <c r="B107">
        <v>1.83</v>
      </c>
      <c r="C107" s="29">
        <f t="shared" si="17"/>
        <v>2.9539874871307603E-2</v>
      </c>
      <c r="D107" s="30">
        <f>IF(OR($A107="",$B107=""),"",A107*'MPTO_working_2-way'!$G106)</f>
        <v>2.1311475409836067</v>
      </c>
      <c r="E107" s="32">
        <f>IF(OR($A107="",$B107=""),"",B107*'MPTO_working_2-way'!$G106)</f>
        <v>1.8840579710144929</v>
      </c>
      <c r="F107" s="30">
        <f>IF(OR($A107="",$B107=""),"",'MPTO_working_2-way'!D106)</f>
        <v>2.1352836729517204</v>
      </c>
      <c r="G107" s="32">
        <f>IF(OR($A107="",$B107=""),"",'MPTO_working_2-way'!E106)</f>
        <v>1.8808371192373576</v>
      </c>
      <c r="H107" s="30">
        <f>IF(OR($A107="",$B107=""),"",'OddsRatio_working_2-way'!M106)</f>
        <v>2.1354103339788768</v>
      </c>
      <c r="I107" s="30">
        <f>IF(OR($A107="",$B107=""),"",'OddsRatio_working_2-way'!N106)</f>
        <v>1.8807388571985679</v>
      </c>
      <c r="J107" s="30">
        <f>IF('Log_working_2-way'!$D106="","",A107^('Log_working_2-way'!$D106))</f>
        <v>2.137293622577233</v>
      </c>
      <c r="K107" s="32">
        <f>IF('Log_working_2-way'!$D106="","",B107^('Log_working_2-way'!$D106))</f>
        <v>1.8792804075818812</v>
      </c>
      <c r="L107" s="37">
        <f t="shared" si="18"/>
        <v>0.46923076923076917</v>
      </c>
      <c r="M107" s="37">
        <f t="shared" si="19"/>
        <v>0.53076923076923077</v>
      </c>
      <c r="N107" s="38">
        <v>203</v>
      </c>
      <c r="O107" s="38">
        <f t="shared" si="20"/>
        <v>104.93236714975845</v>
      </c>
      <c r="P107" s="38">
        <f t="shared" si="21"/>
        <v>92.071038251366119</v>
      </c>
      <c r="Q107" s="38">
        <f t="shared" si="22"/>
        <v>110.92896174863387</v>
      </c>
      <c r="R107" s="38">
        <f t="shared" si="23"/>
        <v>98.067632850241552</v>
      </c>
      <c r="S107" s="39">
        <f t="shared" si="24"/>
        <v>-5.9965945988754186</v>
      </c>
      <c r="T107" s="39">
        <f t="shared" si="25"/>
        <v>-5.9965945988754328</v>
      </c>
      <c r="U107" t="s">
        <v>305</v>
      </c>
      <c r="V107" t="s">
        <v>306</v>
      </c>
      <c r="W107" t="s">
        <v>476</v>
      </c>
      <c r="X107" t="s">
        <v>462</v>
      </c>
      <c r="Y107" s="41"/>
    </row>
    <row r="108" spans="1:25" ht="15" x14ac:dyDescent="0.25">
      <c r="A108">
        <v>2.75</v>
      </c>
      <c r="B108">
        <v>1.49</v>
      </c>
      <c r="C108" s="29">
        <f t="shared" si="17"/>
        <v>3.4777303233679113E-2</v>
      </c>
      <c r="D108" s="30">
        <f>IF(OR($A108="",$B108=""),"",A108*'MPTO_working_2-way'!$G107)</f>
        <v>2.8456375838926178</v>
      </c>
      <c r="E108" s="32">
        <f>IF(OR($A108="",$B108=""),"",B108*'MPTO_working_2-way'!$G107)</f>
        <v>1.541818181818182</v>
      </c>
      <c r="F108" s="30">
        <f>IF(OR($A108="",$B108=""),"",'MPTO_working_2-way'!D107)</f>
        <v>2.8881057268722468</v>
      </c>
      <c r="G108" s="32">
        <f>IF(OR($A108="",$B108=""),"",'MPTO_working_2-way'!E107)</f>
        <v>1.5296313579094729</v>
      </c>
      <c r="H108" s="30">
        <f>IF(OR($A108="",$B108=""),"",'OddsRatio_working_2-way'!M107)</f>
        <v>2.8898223650461352</v>
      </c>
      <c r="I108" s="30">
        <f>IF(OR($A108="",$B108=""),"",'OddsRatio_working_2-way'!N107)</f>
        <v>1.5291502622129183</v>
      </c>
      <c r="J108" s="30">
        <f>IF('Log_working_2-way'!$D107="","",A108^('Log_working_2-way'!$D107))</f>
        <v>2.9099387548526887</v>
      </c>
      <c r="K108" s="32">
        <f>IF('Log_working_2-way'!$D107="","",B108^('Log_working_2-way'!$D107))</f>
        <v>1.523576998193785</v>
      </c>
      <c r="L108" s="37">
        <f t="shared" si="18"/>
        <v>0.35141509433962259</v>
      </c>
      <c r="M108" s="37">
        <f t="shared" si="19"/>
        <v>0.6485849056603773</v>
      </c>
      <c r="N108" s="38">
        <v>204</v>
      </c>
      <c r="O108" s="38">
        <f t="shared" si="20"/>
        <v>129.81818181818181</v>
      </c>
      <c r="P108" s="38">
        <f t="shared" si="21"/>
        <v>67.087248322147644</v>
      </c>
      <c r="Q108" s="38">
        <f t="shared" si="22"/>
        <v>136.91275167785236</v>
      </c>
      <c r="R108" s="38">
        <f t="shared" si="23"/>
        <v>74.181818181818187</v>
      </c>
      <c r="S108" s="39">
        <f t="shared" si="24"/>
        <v>-7.0945698596705427</v>
      </c>
      <c r="T108" s="39">
        <f t="shared" si="25"/>
        <v>-7.0945698596705427</v>
      </c>
      <c r="U108" t="s">
        <v>307</v>
      </c>
      <c r="V108" t="s">
        <v>308</v>
      </c>
      <c r="W108" t="s">
        <v>476</v>
      </c>
      <c r="X108" t="s">
        <v>462</v>
      </c>
      <c r="Y108" s="41"/>
    </row>
    <row r="109" spans="1:25" ht="15" x14ac:dyDescent="0.25">
      <c r="A109">
        <v>2.5099999999999998</v>
      </c>
      <c r="B109">
        <v>1.57</v>
      </c>
      <c r="C109" s="29">
        <f t="shared" si="17"/>
        <v>3.5349049661227649E-2</v>
      </c>
      <c r="D109" s="30">
        <f>IF(OR($A109="",$B109=""),"",A109*'MPTO_working_2-way'!$G108)</f>
        <v>2.5987261146496814</v>
      </c>
      <c r="E109" s="32">
        <f>IF(OR($A109="",$B109=""),"",B109*'MPTO_working_2-way'!$G108)</f>
        <v>1.6254980079681274</v>
      </c>
      <c r="F109" s="30">
        <f>IF(OR($A109="",$B109=""),"",'MPTO_working_2-way'!D108)</f>
        <v>2.6265204785550034</v>
      </c>
      <c r="G109" s="32">
        <f>IF(OR($A109="",$B109=""),"",'MPTO_working_2-way'!E108)</f>
        <v>1.6148093511176675</v>
      </c>
      <c r="H109" s="30">
        <f>IF(OR($A109="",$B109=""),"",'OddsRatio_working_2-way'!M108)</f>
        <v>2.6276126096272243</v>
      </c>
      <c r="I109" s="30">
        <f>IF(OR($A109="",$B109=""),"",'OddsRatio_working_2-way'!N108)</f>
        <v>1.6143968129056414</v>
      </c>
      <c r="J109" s="30">
        <f>IF('Log_working_2-way'!$D108="","",A109^('Log_working_2-way'!$D108))</f>
        <v>2.6406155837309813</v>
      </c>
      <c r="K109" s="32">
        <f>IF('Log_working_2-way'!$D108="","",B109^('Log_working_2-way'!$D108))</f>
        <v>1.6095273078692256</v>
      </c>
      <c r="L109" s="37">
        <f t="shared" si="18"/>
        <v>0.38480392156862747</v>
      </c>
      <c r="M109" s="37">
        <f t="shared" si="19"/>
        <v>0.61519607843137258</v>
      </c>
      <c r="N109" s="38">
        <v>205</v>
      </c>
      <c r="O109" s="38">
        <f t="shared" si="20"/>
        <v>123.32669322709162</v>
      </c>
      <c r="P109" s="38">
        <f t="shared" si="21"/>
        <v>74.426751592356695</v>
      </c>
      <c r="Q109" s="38">
        <f t="shared" si="22"/>
        <v>130.57324840764332</v>
      </c>
      <c r="R109" s="38">
        <f t="shared" si="23"/>
        <v>81.673306772908376</v>
      </c>
      <c r="S109" s="39">
        <f t="shared" si="24"/>
        <v>-7.2465551805516952</v>
      </c>
      <c r="T109" s="39">
        <f t="shared" si="25"/>
        <v>-7.246555180551681</v>
      </c>
      <c r="U109" t="s">
        <v>309</v>
      </c>
      <c r="V109" t="s">
        <v>310</v>
      </c>
      <c r="W109" t="s">
        <v>476</v>
      </c>
      <c r="X109" t="s">
        <v>462</v>
      </c>
      <c r="Y109" s="41"/>
    </row>
    <row r="110" spans="1:25" ht="15" x14ac:dyDescent="0.25">
      <c r="A110">
        <v>2.04</v>
      </c>
      <c r="B110">
        <v>1.76</v>
      </c>
      <c r="C110" s="29">
        <f t="shared" si="17"/>
        <v>5.8377896613190705E-2</v>
      </c>
      <c r="D110" s="30">
        <f>IF(OR($A110="",$B110=""),"",A110*'MPTO_working_2-way'!$G109)</f>
        <v>2.1590909090909092</v>
      </c>
      <c r="E110" s="32">
        <f>IF(OR($A110="",$B110=""),"",B110*'MPTO_working_2-way'!$G109)</f>
        <v>1.8627450980392157</v>
      </c>
      <c r="F110" s="30">
        <f>IF(OR($A110="",$B110=""),"",'MPTO_working_2-way'!D109)</f>
        <v>2.1691638472692123</v>
      </c>
      <c r="G110" s="32">
        <f>IF(OR($A110="",$B110=""),"",'MPTO_working_2-way'!E109)</f>
        <v>1.8553121124431584</v>
      </c>
      <c r="H110" s="30">
        <f>IF(OR($A110="",$B110=""),"",'OddsRatio_working_2-way'!M109)</f>
        <v>2.1697953037312039</v>
      </c>
      <c r="I110" s="30">
        <f>IF(OR($A110="",$B110=""),"",'OddsRatio_working_2-way'!N109)</f>
        <v>1.8548504142651103</v>
      </c>
      <c r="J110" s="30">
        <f>IF('Log_working_2-way'!$D109="","",A110^('Log_working_2-way'!$D109))</f>
        <v>2.1745200554608113</v>
      </c>
      <c r="K110" s="32">
        <f>IF('Log_working_2-way'!$D109="","",B110^('Log_working_2-way'!$D109))</f>
        <v>1.8514116002933902</v>
      </c>
      <c r="L110" s="37">
        <f t="shared" si="18"/>
        <v>0.4631578947368421</v>
      </c>
      <c r="M110" s="37">
        <f t="shared" si="19"/>
        <v>0.5368421052631579</v>
      </c>
      <c r="N110" s="38">
        <v>206</v>
      </c>
      <c r="O110" s="38">
        <f t="shared" si="20"/>
        <v>105.01960784313725</v>
      </c>
      <c r="P110" s="38">
        <f t="shared" si="21"/>
        <v>88.954545454545467</v>
      </c>
      <c r="Q110" s="38">
        <f t="shared" si="22"/>
        <v>117.04545454545456</v>
      </c>
      <c r="R110" s="38">
        <f t="shared" si="23"/>
        <v>100.98039215686273</v>
      </c>
      <c r="S110" s="39">
        <f t="shared" si="24"/>
        <v>-12.02584670231731</v>
      </c>
      <c r="T110" s="39">
        <f t="shared" si="25"/>
        <v>-12.025846702317267</v>
      </c>
      <c r="U110" t="s">
        <v>311</v>
      </c>
      <c r="V110" t="s">
        <v>312</v>
      </c>
      <c r="W110" t="s">
        <v>471</v>
      </c>
      <c r="X110" t="s">
        <v>462</v>
      </c>
      <c r="Y110" s="41"/>
    </row>
    <row r="111" spans="1:25" ht="15" x14ac:dyDescent="0.25">
      <c r="A111">
        <v>1.93</v>
      </c>
      <c r="B111">
        <v>1.87</v>
      </c>
      <c r="C111" s="29">
        <f t="shared" si="17"/>
        <v>5.2894073314676771E-2</v>
      </c>
      <c r="D111" s="30">
        <f>IF(OR($A111="",$B111=""),"",A111*'MPTO_working_2-way'!$G110)</f>
        <v>2.0320855614973259</v>
      </c>
      <c r="E111" s="32">
        <f>IF(OR($A111="",$B111=""),"",B111*'MPTO_working_2-way'!$G110)</f>
        <v>1.9689119170984457</v>
      </c>
      <c r="F111" s="30">
        <f>IF(OR($A111="",$B111=""),"",'MPTO_working_2-way'!D110)</f>
        <v>2.0338113888027949</v>
      </c>
      <c r="G111" s="32">
        <f>IF(OR($A111="",$B111=""),"",'MPTO_working_2-way'!E110)</f>
        <v>1.9672944318770271</v>
      </c>
      <c r="H111" s="30">
        <f>IF(OR($A111="",$B111=""),"",'OddsRatio_working_2-way'!M110)</f>
        <v>2.0339078862458586</v>
      </c>
      <c r="I111" s="30">
        <f>IF(OR($A111="",$B111=""),"",'OddsRatio_working_2-way'!N110)</f>
        <v>1.9672041516493519</v>
      </c>
      <c r="J111" s="30">
        <f>IF('Log_working_2-way'!$D110="","",A111^('Log_working_2-way'!$D110))</f>
        <v>2.0347079131673405</v>
      </c>
      <c r="K111" s="32">
        <f>IF('Log_working_2-way'!$D110="","",B111^('Log_working_2-way'!$D110))</f>
        <v>1.9664563180322503</v>
      </c>
      <c r="L111" s="37">
        <f t="shared" si="18"/>
        <v>0.49210526315789482</v>
      </c>
      <c r="M111" s="37">
        <f t="shared" si="19"/>
        <v>0.50789473684210529</v>
      </c>
      <c r="N111" s="38">
        <v>207</v>
      </c>
      <c r="O111" s="38">
        <f t="shared" si="20"/>
        <v>99.746113989637308</v>
      </c>
      <c r="P111" s="38">
        <f t="shared" si="21"/>
        <v>96.304812834224606</v>
      </c>
      <c r="Q111" s="38">
        <f t="shared" si="22"/>
        <v>110.69518716577538</v>
      </c>
      <c r="R111" s="38">
        <f t="shared" si="23"/>
        <v>107.25388601036271</v>
      </c>
      <c r="S111" s="39">
        <f t="shared" si="24"/>
        <v>-10.949073176138072</v>
      </c>
      <c r="T111" s="39">
        <f t="shared" si="25"/>
        <v>-10.9490731761381</v>
      </c>
      <c r="U111" t="s">
        <v>313</v>
      </c>
      <c r="V111" t="s">
        <v>314</v>
      </c>
      <c r="W111" t="s">
        <v>471</v>
      </c>
      <c r="X111" t="s">
        <v>462</v>
      </c>
      <c r="Y111" s="41"/>
    </row>
    <row r="112" spans="1:25" ht="15" x14ac:dyDescent="0.25">
      <c r="A112">
        <v>2.0099999999999998</v>
      </c>
      <c r="B112">
        <v>1.8</v>
      </c>
      <c r="C112" s="29">
        <f t="shared" si="17"/>
        <v>5.3067993366501032E-2</v>
      </c>
      <c r="D112" s="30">
        <f>IF(OR($A112="",$B112=""),"",A112*'MPTO_working_2-way'!$G111)</f>
        <v>2.1166666666666667</v>
      </c>
      <c r="E112" s="32">
        <f>IF(OR($A112="",$B112=""),"",B112*'MPTO_working_2-way'!$G111)</f>
        <v>1.8955223880597019</v>
      </c>
      <c r="F112" s="30">
        <f>IF(OR($A112="",$B112=""),"",'MPTO_working_2-way'!D111)</f>
        <v>2.1232394366197185</v>
      </c>
      <c r="G112" s="32">
        <f>IF(OR($A112="",$B112=""),"",'MPTO_working_2-way'!E111)</f>
        <v>1.8902821316614424</v>
      </c>
      <c r="H112" s="30">
        <f>IF(OR($A112="",$B112=""),"",'OddsRatio_working_2-way'!M111)</f>
        <v>2.1236102527122118</v>
      </c>
      <c r="I112" s="30">
        <f>IF(OR($A112="",$B112=""),"",'OddsRatio_working_2-way'!N111)</f>
        <v>1.88998831897997</v>
      </c>
      <c r="J112" s="30">
        <f>IF('Log_working_2-way'!$D111="","",A112^('Log_working_2-way'!$D111))</f>
        <v>2.1266698940329505</v>
      </c>
      <c r="K112" s="32">
        <f>IF('Log_working_2-way'!$D111="","",B112^('Log_working_2-way'!$D111))</f>
        <v>1.8875714220239754</v>
      </c>
      <c r="L112" s="37">
        <f t="shared" si="18"/>
        <v>0.47244094488188976</v>
      </c>
      <c r="M112" s="37">
        <f t="shared" si="19"/>
        <v>0.52755905511811019</v>
      </c>
      <c r="N112" s="38">
        <v>208</v>
      </c>
      <c r="O112" s="38">
        <f t="shared" si="20"/>
        <v>104.51741293532336</v>
      </c>
      <c r="P112" s="38">
        <f t="shared" si="21"/>
        <v>92.444444444444471</v>
      </c>
      <c r="Q112" s="38">
        <f t="shared" si="22"/>
        <v>115.55555555555556</v>
      </c>
      <c r="R112" s="38">
        <f t="shared" si="23"/>
        <v>103.48258706467664</v>
      </c>
      <c r="S112" s="39">
        <f t="shared" si="24"/>
        <v>-11.038142620232193</v>
      </c>
      <c r="T112" s="39">
        <f t="shared" si="25"/>
        <v>-11.038142620232165</v>
      </c>
      <c r="U112" t="s">
        <v>315</v>
      </c>
      <c r="V112" t="s">
        <v>316</v>
      </c>
      <c r="W112" t="s">
        <v>471</v>
      </c>
      <c r="X112" t="s">
        <v>462</v>
      </c>
      <c r="Y112" s="41"/>
    </row>
    <row r="113" spans="1:25" s="35" customFormat="1" ht="15" x14ac:dyDescent="0.25">
      <c r="A113">
        <v>2.23</v>
      </c>
      <c r="B113">
        <v>1.65</v>
      </c>
      <c r="C113" s="29">
        <f t="shared" si="17"/>
        <v>5.4491099334148752E-2</v>
      </c>
      <c r="D113" s="30">
        <f>IF(OR($A113="",$B113=""),"",A113*'MPTO_working_2-way'!$G112)</f>
        <v>2.3515151515151516</v>
      </c>
      <c r="E113" s="32">
        <f>IF(OR($A113="",$B113=""),"",B113*'MPTO_working_2-way'!$G112)</f>
        <v>1.7399103139013454</v>
      </c>
      <c r="F113" s="30">
        <f>IF(OR($A113="",$B113=""),"",'MPTO_working_2-way'!D112)</f>
        <v>2.374253911921278</v>
      </c>
      <c r="G113" s="32">
        <f>IF(OR($A113="",$B113=""),"",'MPTO_working_2-way'!E112)</f>
        <v>1.7276675666158001</v>
      </c>
      <c r="H113" s="30">
        <f>IF(OR($A113="",$B113=""),"",'OddsRatio_working_2-way'!M112)</f>
        <v>2.3756117520244189</v>
      </c>
      <c r="I113" s="30">
        <f>IF(OR($A113="",$B113=""),"",'OddsRatio_working_2-way'!N112)</f>
        <v>1.7269492998503024</v>
      </c>
      <c r="J113" s="30">
        <f>IF('Log_working_2-way'!$D112="","",A113^('Log_working_2-way'!$D112))</f>
        <v>2.3863559903447866</v>
      </c>
      <c r="K113" s="32">
        <f>IF('Log_working_2-way'!$D112="","",B113^('Log_working_2-way'!$D112))</f>
        <v>1.7213154535788251</v>
      </c>
      <c r="L113" s="37">
        <f t="shared" si="18"/>
        <v>0.42525773195876287</v>
      </c>
      <c r="M113" s="37">
        <f t="shared" si="19"/>
        <v>0.57474226804123707</v>
      </c>
      <c r="N113" s="38">
        <v>209</v>
      </c>
      <c r="O113" s="38">
        <f t="shared" si="20"/>
        <v>115.27802690582959</v>
      </c>
      <c r="P113" s="38">
        <f t="shared" si="21"/>
        <v>82.333333333333314</v>
      </c>
      <c r="Q113" s="38">
        <f t="shared" si="22"/>
        <v>126.66666666666667</v>
      </c>
      <c r="R113" s="38">
        <f t="shared" si="23"/>
        <v>93.721973094170409</v>
      </c>
      <c r="S113" s="39">
        <f t="shared" si="24"/>
        <v>-11.38863976083708</v>
      </c>
      <c r="T113" s="39">
        <f t="shared" si="25"/>
        <v>-11.388639760837094</v>
      </c>
      <c r="U113" t="s">
        <v>317</v>
      </c>
      <c r="V113" t="s">
        <v>318</v>
      </c>
      <c r="W113" t="s">
        <v>471</v>
      </c>
      <c r="X113" t="s">
        <v>462</v>
      </c>
      <c r="Y113" s="41"/>
    </row>
    <row r="114" spans="1:25" ht="15" x14ac:dyDescent="0.25">
      <c r="A114">
        <v>1.93</v>
      </c>
      <c r="B114">
        <v>1.89</v>
      </c>
      <c r="C114" s="29">
        <f t="shared" si="17"/>
        <v>4.7235244126436093E-2</v>
      </c>
      <c r="D114" s="30">
        <f>IF(OR($A114="",$B114=""),"",A114*'MPTO_working_2-way'!$G113)</f>
        <v>2.0211640211640214</v>
      </c>
      <c r="E114" s="32">
        <f>IF(OR($A114="",$B114=""),"",B114*'MPTO_working_2-way'!$G113)</f>
        <v>1.9792746113989641</v>
      </c>
      <c r="F114" s="30">
        <f>IF(OR($A114="",$B114=""),"",'MPTO_working_2-way'!D113)</f>
        <v>2.0221747928042801</v>
      </c>
      <c r="G114" s="32">
        <f>IF(OR($A114="",$B114=""),"",'MPTO_working_2-way'!E113)</f>
        <v>1.9783062613553166</v>
      </c>
      <c r="H114" s="30">
        <f>IF(OR($A114="",$B114=""),"",'OddsRatio_working_2-way'!M113)</f>
        <v>2.0222249362174249</v>
      </c>
      <c r="I114" s="30">
        <f>IF(OR($A114="",$B114=""),"",'OddsRatio_working_2-way'!N113)</f>
        <v>1.9782582722940953</v>
      </c>
      <c r="J114" s="30">
        <f>IF('Log_working_2-way'!$D113="","",A114^('Log_working_2-way'!$D113))</f>
        <v>2.0226909100425914</v>
      </c>
      <c r="K114" s="32">
        <f>IF('Log_working_2-way'!$D113="","",B114^('Log_working_2-way'!$D113))</f>
        <v>1.9778125435355127</v>
      </c>
      <c r="L114" s="37">
        <f t="shared" si="18"/>
        <v>0.4947643979057591</v>
      </c>
      <c r="M114" s="37">
        <f t="shared" si="19"/>
        <v>0.50523560209424079</v>
      </c>
      <c r="N114" s="38">
        <v>210</v>
      </c>
      <c r="O114" s="38">
        <f t="shared" si="20"/>
        <v>101.19170984455961</v>
      </c>
      <c r="P114" s="38">
        <f t="shared" si="21"/>
        <v>98.888888888888886</v>
      </c>
      <c r="Q114" s="38">
        <f t="shared" si="22"/>
        <v>111.11111111111113</v>
      </c>
      <c r="R114" s="38">
        <f t="shared" si="23"/>
        <v>108.80829015544043</v>
      </c>
      <c r="S114" s="39">
        <f t="shared" si="24"/>
        <v>-9.9194012665515174</v>
      </c>
      <c r="T114" s="39">
        <f t="shared" si="25"/>
        <v>-9.9194012665515459</v>
      </c>
      <c r="U114" t="s">
        <v>319</v>
      </c>
      <c r="V114" t="s">
        <v>320</v>
      </c>
      <c r="W114" t="s">
        <v>477</v>
      </c>
      <c r="X114" t="s">
        <v>462</v>
      </c>
      <c r="Y114" s="41"/>
    </row>
    <row r="115" spans="1:25" ht="15" x14ac:dyDescent="0.25">
      <c r="A115">
        <v>1.87</v>
      </c>
      <c r="B115">
        <v>1.95</v>
      </c>
      <c r="C115" s="29">
        <f t="shared" si="17"/>
        <v>4.7579871109282745E-2</v>
      </c>
      <c r="D115" s="30">
        <f>IF(OR($A115="",$B115=""),"",A115*'MPTO_working_2-way'!$G114)</f>
        <v>1.9589743589743589</v>
      </c>
      <c r="E115" s="32">
        <f>IF(OR($A115="",$B115=""),"",B115*'MPTO_working_2-way'!$G114)</f>
        <v>2.0427807486631013</v>
      </c>
      <c r="F115" s="30">
        <f>IF(OR($A115="",$B115=""),"",'MPTO_working_2-way'!D114)</f>
        <v>1.9570642694217093</v>
      </c>
      <c r="G115" s="32">
        <f>IF(OR($A115="",$B115=""),"",'MPTO_working_2-way'!E114)</f>
        <v>2.0448619094350202</v>
      </c>
      <c r="H115" s="30">
        <f>IF(OR($A115="",$B115=""),"",'OddsRatio_working_2-way'!M114)</f>
        <v>1.9569688990161649</v>
      </c>
      <c r="I115" s="30">
        <f>IF(OR($A115="",$B115=""),"",'OddsRatio_working_2-way'!N114)</f>
        <v>2.0449660391555815</v>
      </c>
      <c r="J115" s="30">
        <f>IF('Log_working_2-way'!$D114="","",A115^('Log_working_2-way'!$D114))</f>
        <v>1.9560900444564779</v>
      </c>
      <c r="K115" s="32">
        <f>IF('Log_working_2-way'!$D114="","",B115^('Log_working_2-way'!$D114))</f>
        <v>2.0459265900711681</v>
      </c>
      <c r="L115" s="37">
        <f t="shared" si="18"/>
        <v>0.51047120418848169</v>
      </c>
      <c r="M115" s="37">
        <f t="shared" si="19"/>
        <v>0.48952879581151837</v>
      </c>
      <c r="N115" s="38">
        <v>211</v>
      </c>
      <c r="O115" s="38">
        <f t="shared" si="20"/>
        <v>98.165775401069524</v>
      </c>
      <c r="P115" s="38">
        <f t="shared" si="21"/>
        <v>102.7948717948718</v>
      </c>
      <c r="Q115" s="38">
        <f t="shared" si="22"/>
        <v>108.20512820512822</v>
      </c>
      <c r="R115" s="38">
        <f t="shared" si="23"/>
        <v>112.83422459893046</v>
      </c>
      <c r="S115" s="39">
        <f t="shared" si="24"/>
        <v>-10.039352804058694</v>
      </c>
      <c r="T115" s="39">
        <f t="shared" si="25"/>
        <v>-10.039352804058666</v>
      </c>
      <c r="U115" t="s">
        <v>321</v>
      </c>
      <c r="V115" t="s">
        <v>322</v>
      </c>
      <c r="W115" t="s">
        <v>477</v>
      </c>
      <c r="X115" t="s">
        <v>462</v>
      </c>
      <c r="Y115" s="41"/>
    </row>
    <row r="116" spans="1:25" ht="15" x14ac:dyDescent="0.25">
      <c r="A116">
        <v>1.74</v>
      </c>
      <c r="B116">
        <v>2.08</v>
      </c>
      <c r="C116" s="29">
        <f t="shared" si="17"/>
        <v>5.5481874447391721E-2</v>
      </c>
      <c r="D116" s="30">
        <f>IF(OR($A116="",$B116=""),"",A116*'MPTO_working_2-way'!$G115)</f>
        <v>1.8365384615384617</v>
      </c>
      <c r="E116" s="32">
        <f>IF(OR($A116="",$B116=""),"",B116*'MPTO_working_2-way'!$G115)</f>
        <v>2.195402298850575</v>
      </c>
      <c r="F116" s="30">
        <f>IF(OR($A116="",$B116=""),"",'MPTO_working_2-way'!D115)</f>
        <v>1.8282481309355427</v>
      </c>
      <c r="G116" s="32">
        <f>IF(OR($A116="",$B116=""),"",'MPTO_working_2-way'!E115)</f>
        <v>2.2073676506464994</v>
      </c>
      <c r="H116" s="30">
        <f>IF(OR($A116="",$B116=""),"",'OddsRatio_working_2-way'!M115)</f>
        <v>1.8277591347639637</v>
      </c>
      <c r="I116" s="30">
        <f>IF(OR($A116="",$B116=""),"",'OddsRatio_working_2-way'!N115)</f>
        <v>2.2080808993852443</v>
      </c>
      <c r="J116" s="30">
        <f>IF('Log_working_2-way'!$D115="","",A116^('Log_working_2-way'!$D115))</f>
        <v>1.823934898859128</v>
      </c>
      <c r="K116" s="32">
        <f>IF('Log_working_2-way'!$D115="","",B116^('Log_working_2-way'!$D115))</f>
        <v>2.2136881219405091</v>
      </c>
      <c r="L116" s="37">
        <f t="shared" si="18"/>
        <v>0.54450261780104703</v>
      </c>
      <c r="M116" s="37">
        <f t="shared" si="19"/>
        <v>0.4554973821989528</v>
      </c>
      <c r="N116" s="38">
        <v>212</v>
      </c>
      <c r="O116" s="38">
        <f t="shared" si="20"/>
        <v>90.160919540229884</v>
      </c>
      <c r="P116" s="38">
        <f t="shared" si="21"/>
        <v>110.07692307692308</v>
      </c>
      <c r="Q116" s="38">
        <f t="shared" si="22"/>
        <v>101.92307692307692</v>
      </c>
      <c r="R116" s="38">
        <f t="shared" si="23"/>
        <v>121.8390804597701</v>
      </c>
      <c r="S116" s="39">
        <f t="shared" si="24"/>
        <v>-11.762157382847036</v>
      </c>
      <c r="T116" s="39">
        <f t="shared" si="25"/>
        <v>-11.762157382847022</v>
      </c>
      <c r="U116" t="s">
        <v>323</v>
      </c>
      <c r="V116" t="s">
        <v>324</v>
      </c>
      <c r="W116" t="s">
        <v>477</v>
      </c>
      <c r="X116" t="s">
        <v>462</v>
      </c>
      <c r="Y116" s="41"/>
    </row>
    <row r="117" spans="1:25" ht="15" x14ac:dyDescent="0.25">
      <c r="A117">
        <v>1.74</v>
      </c>
      <c r="B117">
        <v>1.98</v>
      </c>
      <c r="C117" s="29">
        <f t="shared" si="17"/>
        <v>7.9763148728666078E-2</v>
      </c>
      <c r="D117" s="30">
        <f>IF(OR($A117="",$B117=""),"",A117*'MPTO_working_2-way'!$G116)</f>
        <v>1.8787878787878789</v>
      </c>
      <c r="E117" s="32">
        <f>IF(OR($A117="",$B117=""),"",B117*'MPTO_working_2-way'!$G116)</f>
        <v>2.1379310344827589</v>
      </c>
      <c r="F117" s="30">
        <f>IF(OR($A117="",$B117=""),"",'MPTO_working_2-way'!D116)</f>
        <v>1.869749267339629</v>
      </c>
      <c r="G117" s="32">
        <f>IF(OR($A117="",$B117=""),"",'MPTO_working_2-way'!E116)</f>
        <v>2.1497566454511423</v>
      </c>
      <c r="H117" s="30">
        <f>IF(OR($A117="",$B117=""),"",'OddsRatio_working_2-way'!M116)</f>
        <v>1.8689660757568891</v>
      </c>
      <c r="I117" s="30">
        <f>IF(OR($A117="",$B117=""),"",'OddsRatio_working_2-way'!N116)</f>
        <v>2.1507929111375019</v>
      </c>
      <c r="J117" s="30">
        <f>IF('Log_working_2-way'!$D116="","",A117^('Log_working_2-way'!$D116))</f>
        <v>1.8647111221115733</v>
      </c>
      <c r="K117" s="32">
        <f>IF('Log_working_2-way'!$D116="","",B117^('Log_working_2-way'!$D116))</f>
        <v>2.1564555773509109</v>
      </c>
      <c r="L117" s="37">
        <f t="shared" si="18"/>
        <v>0.532258064516129</v>
      </c>
      <c r="M117" s="37">
        <f t="shared" si="19"/>
        <v>0.46774193548387089</v>
      </c>
      <c r="N117" s="38">
        <v>213</v>
      </c>
      <c r="O117" s="38">
        <f t="shared" si="20"/>
        <v>90.586206896551715</v>
      </c>
      <c r="P117" s="38">
        <f t="shared" si="21"/>
        <v>105.42424242424244</v>
      </c>
      <c r="Q117" s="38">
        <f t="shared" si="22"/>
        <v>107.57575757575758</v>
      </c>
      <c r="R117" s="38">
        <f t="shared" si="23"/>
        <v>122.41379310344827</v>
      </c>
      <c r="S117" s="39">
        <f t="shared" si="24"/>
        <v>-16.989550679205863</v>
      </c>
      <c r="T117" s="39">
        <f t="shared" si="25"/>
        <v>-16.989550679205834</v>
      </c>
      <c r="U117" t="s">
        <v>325</v>
      </c>
      <c r="V117" t="s">
        <v>326</v>
      </c>
      <c r="W117" t="s">
        <v>477</v>
      </c>
      <c r="X117" t="s">
        <v>462</v>
      </c>
      <c r="Y117" s="41"/>
    </row>
    <row r="118" spans="1:25" ht="15" x14ac:dyDescent="0.25">
      <c r="A118">
        <v>1.93</v>
      </c>
      <c r="B118">
        <v>1.89</v>
      </c>
      <c r="C118" s="29">
        <f t="shared" si="17"/>
        <v>4.7235244126436093E-2</v>
      </c>
      <c r="D118" s="30">
        <f>IF(OR($A118="",$B118=""),"",A118*'MPTO_working_2-way'!$G117)</f>
        <v>2.0211640211640214</v>
      </c>
      <c r="E118" s="32">
        <f>IF(OR($A118="",$B118=""),"",B118*'MPTO_working_2-way'!$G117)</f>
        <v>1.9792746113989641</v>
      </c>
      <c r="F118" s="30">
        <f>IF(OR($A118="",$B118=""),"",'MPTO_working_2-way'!D117)</f>
        <v>2.0221747928042801</v>
      </c>
      <c r="G118" s="32">
        <f>IF(OR($A118="",$B118=""),"",'MPTO_working_2-way'!E117)</f>
        <v>1.9783062613553166</v>
      </c>
      <c r="H118" s="30">
        <f>IF(OR($A118="",$B118=""),"",'OddsRatio_working_2-way'!M117)</f>
        <v>2.0222249362174249</v>
      </c>
      <c r="I118" s="30">
        <f>IF(OR($A118="",$B118=""),"",'OddsRatio_working_2-way'!N117)</f>
        <v>1.9782582722940953</v>
      </c>
      <c r="J118" s="30">
        <f>IF('Log_working_2-way'!$D117="","",A118^('Log_working_2-way'!$D117))</f>
        <v>2.0226909100425914</v>
      </c>
      <c r="K118" s="32">
        <f>IF('Log_working_2-way'!$D117="","",B118^('Log_working_2-way'!$D117))</f>
        <v>1.9778125435355127</v>
      </c>
      <c r="L118" s="37">
        <f t="shared" si="18"/>
        <v>0.4947643979057591</v>
      </c>
      <c r="M118" s="37">
        <f t="shared" si="19"/>
        <v>0.50523560209424079</v>
      </c>
      <c r="N118" s="38">
        <v>214</v>
      </c>
      <c r="O118" s="38">
        <f t="shared" si="20"/>
        <v>103.11917098445596</v>
      </c>
      <c r="P118" s="38">
        <f t="shared" si="21"/>
        <v>100.77248677248677</v>
      </c>
      <c r="Q118" s="38">
        <f t="shared" si="22"/>
        <v>113.22751322751324</v>
      </c>
      <c r="R118" s="38">
        <f t="shared" si="23"/>
        <v>110.88082901554405</v>
      </c>
      <c r="S118" s="39">
        <f t="shared" si="24"/>
        <v>-10.10834224305728</v>
      </c>
      <c r="T118" s="39">
        <f t="shared" si="25"/>
        <v>-10.10834224305728</v>
      </c>
      <c r="U118" t="s">
        <v>327</v>
      </c>
      <c r="V118" t="s">
        <v>328</v>
      </c>
      <c r="W118" t="s">
        <v>477</v>
      </c>
      <c r="X118" t="s">
        <v>462</v>
      </c>
      <c r="Y118" s="41"/>
    </row>
    <row r="119" spans="1:25" ht="15" x14ac:dyDescent="0.25">
      <c r="A119">
        <v>1.92</v>
      </c>
      <c r="B119">
        <v>1.9</v>
      </c>
      <c r="C119" s="29">
        <f t="shared" si="17"/>
        <v>4.7149122807017552E-2</v>
      </c>
      <c r="D119" s="30">
        <f>IF(OR($A119="",$B119=""),"",A119*'MPTO_working_2-way'!$G118)</f>
        <v>2.0105263157894737</v>
      </c>
      <c r="E119" s="32">
        <f>IF(OR($A119="",$B119=""),"",B119*'MPTO_working_2-way'!$G118)</f>
        <v>1.9895833333333333</v>
      </c>
      <c r="F119" s="30">
        <f>IF(OR($A119="",$B119=""),"",'MPTO_working_2-way'!D118)</f>
        <v>2.0110253583241455</v>
      </c>
      <c r="G119" s="32">
        <f>IF(OR($A119="",$B119=""),"",'MPTO_working_2-way'!E118)</f>
        <v>1.9890948745910577</v>
      </c>
      <c r="H119" s="30">
        <f>IF(OR($A119="",$B119=""),"",'OddsRatio_working_2-way'!M118)</f>
        <v>2.0110500592068727</v>
      </c>
      <c r="I119" s="30">
        <f>IF(OR($A119="",$B119=""),"",'OddsRatio_working_2-way'!N118)</f>
        <v>1.9890707100936806</v>
      </c>
      <c r="J119" s="30">
        <f>IF('Log_working_2-way'!$D118="","",A119^('Log_working_2-way'!$D118))</f>
        <v>2.0112800109902316</v>
      </c>
      <c r="K119" s="32">
        <f>IF('Log_working_2-way'!$D118="","",B119^('Log_working_2-way'!$D118))</f>
        <v>1.9888458084128613</v>
      </c>
      <c r="L119" s="37">
        <f t="shared" si="18"/>
        <v>0.49738219895287955</v>
      </c>
      <c r="M119" s="37">
        <f t="shared" si="19"/>
        <v>0.50261780104712039</v>
      </c>
      <c r="N119" s="38">
        <v>215</v>
      </c>
      <c r="O119" s="38">
        <f t="shared" si="20"/>
        <v>103.02083333333334</v>
      </c>
      <c r="P119" s="38">
        <f t="shared" si="21"/>
        <v>101.84210526315789</v>
      </c>
      <c r="Q119" s="38">
        <f t="shared" si="22"/>
        <v>113.1578947368421</v>
      </c>
      <c r="R119" s="38">
        <f t="shared" si="23"/>
        <v>111.97916666666667</v>
      </c>
      <c r="S119" s="39">
        <f t="shared" si="24"/>
        <v>-10.137061403508753</v>
      </c>
      <c r="T119" s="39">
        <f t="shared" si="25"/>
        <v>-10.137061403508781</v>
      </c>
      <c r="U119" t="s">
        <v>176</v>
      </c>
      <c r="V119" t="s">
        <v>163</v>
      </c>
      <c r="W119" t="s">
        <v>173</v>
      </c>
      <c r="X119" t="s">
        <v>462</v>
      </c>
      <c r="Y119" s="41"/>
    </row>
    <row r="120" spans="1:25" ht="15" x14ac:dyDescent="0.25">
      <c r="A120">
        <v>2.2000000000000002</v>
      </c>
      <c r="B120">
        <v>1.66</v>
      </c>
      <c r="C120" s="29">
        <f t="shared" si="17"/>
        <v>5.6955093099671394E-2</v>
      </c>
      <c r="D120" s="30">
        <f>IF(OR($A120="",$B120=""),"",A120*'MPTO_working_2-way'!$G119)</f>
        <v>2.3253012048192772</v>
      </c>
      <c r="E120" s="32">
        <f>IF(OR($A120="",$B120=""),"",B120*'MPTO_working_2-way'!$G119)</f>
        <v>1.7545454545454544</v>
      </c>
      <c r="F120" s="30">
        <f>IF(OR($A120="",$B120=""),"",'MPTO_working_2-way'!D119)</f>
        <v>2.3470437017994858</v>
      </c>
      <c r="G120" s="32">
        <f>IF(OR($A120="",$B120=""),"",'MPTO_working_2-way'!E119)</f>
        <v>1.7423664122137403</v>
      </c>
      <c r="H120" s="30">
        <f>IF(OR($A120="",$B120=""),"",'OddsRatio_working_2-way'!M119)</f>
        <v>2.3483997249264843</v>
      </c>
      <c r="I120" s="30">
        <f>IF(OR($A120="",$B120=""),"",'OddsRatio_working_2-way'!N119)</f>
        <v>1.7416198487095664</v>
      </c>
      <c r="J120" s="30">
        <f>IF('Log_working_2-way'!$D119="","",A120^('Log_working_2-way'!$D119))</f>
        <v>2.3586859525006716</v>
      </c>
      <c r="K120" s="32">
        <f>IF('Log_working_2-way'!$D119="","",B120^('Log_working_2-way'!$D119))</f>
        <v>1.7360052543090125</v>
      </c>
      <c r="L120" s="37">
        <f t="shared" si="18"/>
        <v>0.43005181347150256</v>
      </c>
      <c r="M120" s="37">
        <f t="shared" si="19"/>
        <v>0.56994818652849744</v>
      </c>
      <c r="N120" s="38">
        <v>216</v>
      </c>
      <c r="O120" s="38">
        <f t="shared" si="20"/>
        <v>117.81818181818184</v>
      </c>
      <c r="P120" s="38">
        <f t="shared" si="21"/>
        <v>85.879518072289159</v>
      </c>
      <c r="Q120" s="38">
        <f t="shared" si="22"/>
        <v>130.12048192771084</v>
      </c>
      <c r="R120" s="38">
        <f t="shared" si="23"/>
        <v>98.181818181818173</v>
      </c>
      <c r="S120" s="39">
        <f t="shared" si="24"/>
        <v>-12.302300109529</v>
      </c>
      <c r="T120" s="39">
        <f t="shared" si="25"/>
        <v>-12.302300109529014</v>
      </c>
      <c r="U120" t="s">
        <v>162</v>
      </c>
      <c r="V120" t="s">
        <v>329</v>
      </c>
      <c r="W120" t="s">
        <v>173</v>
      </c>
      <c r="X120" t="s">
        <v>462</v>
      </c>
      <c r="Y120" s="41"/>
    </row>
    <row r="121" spans="1:25" ht="15" x14ac:dyDescent="0.25">
      <c r="A121">
        <v>1.69</v>
      </c>
      <c r="B121">
        <v>2.04</v>
      </c>
      <c r="C121" s="29">
        <f t="shared" si="17"/>
        <v>8.1912054762733444E-2</v>
      </c>
      <c r="D121" s="30">
        <f>IF(OR($A121="",$B121=""),"",A121*'MPTO_working_2-way'!$G120)</f>
        <v>1.8284313725490196</v>
      </c>
      <c r="E121" s="32">
        <f>IF(OR($A121="",$B121=""),"",B121*'MPTO_working_2-way'!$G120)</f>
        <v>2.2071005917159763</v>
      </c>
      <c r="F121" s="30">
        <f>IF(OR($A121="",$B121=""),"",'MPTO_working_2-way'!D120)</f>
        <v>1.8156730566673689</v>
      </c>
      <c r="G121" s="32">
        <f>IF(OR($A121="",$B121=""),"",'MPTO_working_2-way'!E120)</f>
        <v>2.2259814049586777</v>
      </c>
      <c r="H121" s="30">
        <f>IF(OR($A121="",$B121=""),"",'OddsRatio_working_2-way'!M120)</f>
        <v>1.8145314840210525</v>
      </c>
      <c r="I121" s="30">
        <f>IF(OR($A121="",$B121=""),"",'OddsRatio_working_2-way'!N120)</f>
        <v>2.2276996280897023</v>
      </c>
      <c r="J121" s="30">
        <f>IF('Log_working_2-way'!$D120="","",A121^('Log_working_2-way'!$D120))</f>
        <v>1.8085308980596349</v>
      </c>
      <c r="K121" s="32">
        <f>IF('Log_working_2-way'!$D120="","",B121^('Log_working_2-way'!$D120))</f>
        <v>2.23681111303318</v>
      </c>
      <c r="L121" s="37">
        <f t="shared" si="18"/>
        <v>0.54691689008042899</v>
      </c>
      <c r="M121" s="37">
        <f t="shared" si="19"/>
        <v>0.45308310991957107</v>
      </c>
      <c r="N121" s="38">
        <v>217</v>
      </c>
      <c r="O121" s="38">
        <f t="shared" si="20"/>
        <v>88.597633136094657</v>
      </c>
      <c r="P121" s="38">
        <f t="shared" si="21"/>
        <v>110.62745098039215</v>
      </c>
      <c r="Q121" s="38">
        <f t="shared" si="22"/>
        <v>106.37254901960785</v>
      </c>
      <c r="R121" s="38">
        <f t="shared" si="23"/>
        <v>128.40236686390534</v>
      </c>
      <c r="S121" s="39">
        <f t="shared" si="24"/>
        <v>-17.774915883513188</v>
      </c>
      <c r="T121" s="39">
        <f t="shared" si="25"/>
        <v>-17.774915883513188</v>
      </c>
      <c r="U121" t="s">
        <v>330</v>
      </c>
      <c r="V121" t="s">
        <v>177</v>
      </c>
      <c r="W121" t="s">
        <v>173</v>
      </c>
      <c r="X121" t="s">
        <v>462</v>
      </c>
      <c r="Y121" s="41"/>
    </row>
    <row r="122" spans="1:25" ht="15" x14ac:dyDescent="0.25">
      <c r="A122">
        <v>1.87</v>
      </c>
      <c r="B122">
        <v>1.95</v>
      </c>
      <c r="C122" s="29">
        <f t="shared" si="17"/>
        <v>4.7579871109282745E-2</v>
      </c>
      <c r="D122" s="30">
        <f>IF(OR($A122="",$B122=""),"",A122*'MPTO_working_2-way'!$G121)</f>
        <v>1.9589743589743589</v>
      </c>
      <c r="E122" s="32">
        <f>IF(OR($A122="",$B122=""),"",B122*'MPTO_working_2-way'!$G121)</f>
        <v>2.0427807486631013</v>
      </c>
      <c r="F122" s="30">
        <f>IF(OR($A122="",$B122=""),"",'MPTO_working_2-way'!D121)</f>
        <v>1.9570642694217093</v>
      </c>
      <c r="G122" s="32">
        <f>IF(OR($A122="",$B122=""),"",'MPTO_working_2-way'!E121)</f>
        <v>2.0448619094350202</v>
      </c>
      <c r="H122" s="30">
        <f>IF(OR($A122="",$B122=""),"",'OddsRatio_working_2-way'!M121)</f>
        <v>1.9569688990161649</v>
      </c>
      <c r="I122" s="30">
        <f>IF(OR($A122="",$B122=""),"",'OddsRatio_working_2-way'!N121)</f>
        <v>2.0449660391555815</v>
      </c>
      <c r="J122" s="30">
        <f>IF('Log_working_2-way'!$D121="","",A122^('Log_working_2-way'!$D121))</f>
        <v>1.9560900444564779</v>
      </c>
      <c r="K122" s="32">
        <f>IF('Log_working_2-way'!$D121="","",B122^('Log_working_2-way'!$D121))</f>
        <v>2.0459265900711681</v>
      </c>
      <c r="L122" s="37">
        <f t="shared" si="18"/>
        <v>0.51047120418848169</v>
      </c>
      <c r="M122" s="37">
        <f t="shared" si="19"/>
        <v>0.48952879581151837</v>
      </c>
      <c r="N122" s="38">
        <v>218</v>
      </c>
      <c r="O122" s="38">
        <f t="shared" si="20"/>
        <v>101.42245989304813</v>
      </c>
      <c r="P122" s="38">
        <f t="shared" si="21"/>
        <v>106.2051282051282</v>
      </c>
      <c r="Q122" s="38">
        <f t="shared" si="22"/>
        <v>111.79487179487181</v>
      </c>
      <c r="R122" s="38">
        <f t="shared" si="23"/>
        <v>116.57754010695186</v>
      </c>
      <c r="S122" s="39">
        <f t="shared" si="24"/>
        <v>-10.372411901823682</v>
      </c>
      <c r="T122" s="39">
        <f t="shared" si="25"/>
        <v>-10.372411901823654</v>
      </c>
      <c r="U122" t="s">
        <v>331</v>
      </c>
      <c r="V122" t="s">
        <v>332</v>
      </c>
      <c r="W122" t="s">
        <v>173</v>
      </c>
      <c r="X122" t="s">
        <v>462</v>
      </c>
      <c r="Y122" s="41"/>
    </row>
    <row r="123" spans="1:25" ht="15" x14ac:dyDescent="0.25">
      <c r="A123">
        <v>2.2599999999999998</v>
      </c>
      <c r="B123">
        <v>1.7</v>
      </c>
      <c r="C123" s="29">
        <f t="shared" si="17"/>
        <v>3.0713170223841679E-2</v>
      </c>
      <c r="D123" s="30">
        <f>IF(OR($A123="",$B123=""),"",A123*'MPTO_working_2-way'!$G122)</f>
        <v>2.3294117647058821</v>
      </c>
      <c r="E123" s="32">
        <f>IF(OR($A123="",$B123=""),"",B123*'MPTO_working_2-way'!$G122)</f>
        <v>1.7522123893805308</v>
      </c>
      <c r="F123" s="30">
        <f>IF(OR($A123="",$B123=""),"",'MPTO_working_2-way'!D122)</f>
        <v>2.3412553321145642</v>
      </c>
      <c r="G123" s="32">
        <f>IF(OR($A123="",$B123=""),"",'MPTO_working_2-way'!E122)</f>
        <v>1.7455701953657428</v>
      </c>
      <c r="H123" s="30">
        <f>IF(OR($A123="",$B123=""),"",'OddsRatio_working_2-way'!M122)</f>
        <v>2.3416407864998732</v>
      </c>
      <c r="I123" s="30">
        <f>IF(OR($A123="",$B123=""),"",'OddsRatio_working_2-way'!N122)</f>
        <v>1.7453559924999296</v>
      </c>
      <c r="J123" s="30">
        <f>IF('Log_working_2-way'!$D122="","",A123^('Log_working_2-way'!$D122))</f>
        <v>2.3470801072340981</v>
      </c>
      <c r="K123" s="32">
        <f>IF('Log_working_2-way'!$D122="","",B123^('Log_working_2-way'!$D122))</f>
        <v>1.7423463494336857</v>
      </c>
      <c r="L123" s="37">
        <f t="shared" si="18"/>
        <v>0.42929292929292934</v>
      </c>
      <c r="M123" s="37">
        <f t="shared" si="19"/>
        <v>0.57070707070707072</v>
      </c>
      <c r="N123" s="38">
        <v>219</v>
      </c>
      <c r="O123" s="38">
        <f t="shared" si="20"/>
        <v>122.09734513274334</v>
      </c>
      <c r="P123" s="38">
        <f t="shared" si="21"/>
        <v>90.176470588235304</v>
      </c>
      <c r="Q123" s="38">
        <f t="shared" si="22"/>
        <v>128.82352941176472</v>
      </c>
      <c r="R123" s="38">
        <f t="shared" si="23"/>
        <v>96.902654867256643</v>
      </c>
      <c r="S123" s="39">
        <f t="shared" si="24"/>
        <v>-6.7261842790213819</v>
      </c>
      <c r="T123" s="39">
        <f t="shared" si="25"/>
        <v>-6.7261842790213393</v>
      </c>
      <c r="U123" t="s">
        <v>333</v>
      </c>
      <c r="V123" t="s">
        <v>334</v>
      </c>
      <c r="W123" t="s">
        <v>472</v>
      </c>
      <c r="X123" t="s">
        <v>462</v>
      </c>
      <c r="Y123" s="41"/>
    </row>
    <row r="124" spans="1:25" ht="15" x14ac:dyDescent="0.25">
      <c r="A124">
        <v>2.27</v>
      </c>
      <c r="B124">
        <v>1.7</v>
      </c>
      <c r="C124" s="29">
        <f t="shared" si="17"/>
        <v>2.876392847888054E-2</v>
      </c>
      <c r="D124" s="30">
        <f>IF(OR($A124="",$B124=""),"",A124*'MPTO_working_2-way'!$G123)</f>
        <v>2.335294117647059</v>
      </c>
      <c r="E124" s="32">
        <f>IF(OR($A124="",$B124=""),"",B124*'MPTO_working_2-way'!$G123)</f>
        <v>1.748898678414097</v>
      </c>
      <c r="F124" s="30">
        <f>IF(OR($A124="",$B124=""),"",'MPTO_working_2-way'!D123)</f>
        <v>2.3466099118273029</v>
      </c>
      <c r="G124" s="32">
        <f>IF(OR($A124="",$B124=""),"",'MPTO_working_2-way'!E123)</f>
        <v>1.7426055543011967</v>
      </c>
      <c r="H124" s="30">
        <f>IF(OR($A124="",$B124=""),"",'OddsRatio_working_2-way'!M123)</f>
        <v>2.3469542361512192</v>
      </c>
      <c r="I124" s="30">
        <f>IF(OR($A124="",$B124=""),"",'OddsRatio_working_2-way'!N123)</f>
        <v>1.7424157207132702</v>
      </c>
      <c r="J124" s="30">
        <f>IF('Log_working_2-way'!$D123="","",A124^('Log_working_2-way'!$D123))</f>
        <v>2.352141177157876</v>
      </c>
      <c r="K124" s="32">
        <f>IF('Log_working_2-way'!$D123="","",B124^('Log_working_2-way'!$D123))</f>
        <v>1.7395677440294552</v>
      </c>
      <c r="L124" s="37">
        <f t="shared" si="18"/>
        <v>0.4282115869017632</v>
      </c>
      <c r="M124" s="37">
        <f t="shared" si="19"/>
        <v>0.5717884130982368</v>
      </c>
      <c r="N124" s="38">
        <v>220</v>
      </c>
      <c r="O124" s="38">
        <f t="shared" si="20"/>
        <v>123.08370044052862</v>
      </c>
      <c r="P124" s="38">
        <f t="shared" si="21"/>
        <v>90.588235294117652</v>
      </c>
      <c r="Q124" s="38">
        <f t="shared" si="22"/>
        <v>129.41176470588235</v>
      </c>
      <c r="R124" s="38">
        <f t="shared" si="23"/>
        <v>96.916299559471355</v>
      </c>
      <c r="S124" s="39">
        <f t="shared" si="24"/>
        <v>-6.3280642653537313</v>
      </c>
      <c r="T124" s="39">
        <f t="shared" si="25"/>
        <v>-6.3280642653537029</v>
      </c>
      <c r="U124" t="s">
        <v>335</v>
      </c>
      <c r="V124" t="s">
        <v>336</v>
      </c>
      <c r="W124" t="s">
        <v>472</v>
      </c>
      <c r="X124" t="s">
        <v>462</v>
      </c>
      <c r="Y124" s="41"/>
    </row>
    <row r="125" spans="1:25" ht="15" x14ac:dyDescent="0.25">
      <c r="A125">
        <v>2.14</v>
      </c>
      <c r="B125">
        <v>1.78</v>
      </c>
      <c r="C125" s="29">
        <f t="shared" si="17"/>
        <v>2.908747243515708E-2</v>
      </c>
      <c r="D125" s="30">
        <f>IF(OR($A125="",$B125=""),"",A125*'MPTO_working_2-way'!$G124)</f>
        <v>2.2022471910112364</v>
      </c>
      <c r="E125" s="32">
        <f>IF(OR($A125="",$B125=""),"",B125*'MPTO_working_2-way'!$G124)</f>
        <v>1.8317757009345796</v>
      </c>
      <c r="F125" s="30">
        <f>IF(OR($A125="",$B125=""),"",'MPTO_working_2-way'!D124)</f>
        <v>2.2087440565928333</v>
      </c>
      <c r="G125" s="32">
        <f>IF(OR($A125="",$B125=""),"",'MPTO_working_2-way'!E124)</f>
        <v>1.8273049985608751</v>
      </c>
      <c r="H125" s="30">
        <f>IF(OR($A125="",$B125=""),"",'OddsRatio_working_2-way'!M124)</f>
        <v>2.2089410496539781</v>
      </c>
      <c r="I125" s="30">
        <f>IF(OR($A125="",$B125=""),"",'OddsRatio_working_2-way'!N124)</f>
        <v>1.8271701918685113</v>
      </c>
      <c r="J125" s="30">
        <f>IF('Log_working_2-way'!$D124="","",A125^('Log_working_2-way'!$D124))</f>
        <v>2.2119050245559748</v>
      </c>
      <c r="K125" s="32">
        <f>IF('Log_working_2-way'!$D124="","",B125^('Log_working_2-way'!$D124))</f>
        <v>1.8251471689098502</v>
      </c>
      <c r="L125" s="37">
        <f t="shared" si="18"/>
        <v>0.45408163265306112</v>
      </c>
      <c r="M125" s="37">
        <f t="shared" si="19"/>
        <v>0.54591836734693866</v>
      </c>
      <c r="N125" s="38">
        <v>221</v>
      </c>
      <c r="O125" s="38">
        <f t="shared" si="20"/>
        <v>117.72897196261685</v>
      </c>
      <c r="P125" s="38">
        <f t="shared" si="21"/>
        <v>96.842696629213492</v>
      </c>
      <c r="Q125" s="38">
        <f t="shared" si="22"/>
        <v>124.15730337078652</v>
      </c>
      <c r="R125" s="38">
        <f t="shared" si="23"/>
        <v>103.27102803738318</v>
      </c>
      <c r="S125" s="39">
        <f t="shared" si="24"/>
        <v>-6.4283314081696687</v>
      </c>
      <c r="T125" s="39">
        <f t="shared" si="25"/>
        <v>-6.428331408169683</v>
      </c>
      <c r="U125" t="s">
        <v>337</v>
      </c>
      <c r="V125" t="s">
        <v>338</v>
      </c>
      <c r="W125" t="s">
        <v>472</v>
      </c>
      <c r="X125" t="s">
        <v>462</v>
      </c>
      <c r="Y125" s="41"/>
    </row>
    <row r="126" spans="1:25" ht="15" x14ac:dyDescent="0.25">
      <c r="A126">
        <v>2.2599999999999998</v>
      </c>
      <c r="B126">
        <v>1.71</v>
      </c>
      <c r="C126" s="29">
        <f t="shared" si="17"/>
        <v>2.727319774362158E-2</v>
      </c>
      <c r="D126" s="30">
        <f>IF(OR($A126="",$B126=""),"",A126*'MPTO_working_2-way'!$G125)</f>
        <v>2.3216374269005846</v>
      </c>
      <c r="E126" s="32">
        <f>IF(OR($A126="",$B126=""),"",B126*'MPTO_working_2-way'!$G125)</f>
        <v>1.7566371681415929</v>
      </c>
      <c r="F126" s="30">
        <f>IF(OR($A126="",$B126=""),"",'MPTO_working_2-way'!D125)</f>
        <v>2.3318650817594881</v>
      </c>
      <c r="G126" s="32">
        <f>IF(OR($A126="",$B126=""),"",'MPTO_working_2-way'!E125)</f>
        <v>1.7508268019752637</v>
      </c>
      <c r="H126" s="30">
        <f>IF(OR($A126="",$B126=""),"",'OddsRatio_working_2-way'!M125)</f>
        <v>2.3321591073606571</v>
      </c>
      <c r="I126" s="30">
        <f>IF(OR($A126="",$B126=""),"",'OddsRatio_working_2-way'!N125)</f>
        <v>1.7506610843064021</v>
      </c>
      <c r="J126" s="30">
        <f>IF('Log_working_2-way'!$D125="","",A126^('Log_working_2-way'!$D125))</f>
        <v>2.3368370083055718</v>
      </c>
      <c r="K126" s="32">
        <f>IF('Log_working_2-way'!$D125="","",B126^('Log_working_2-way'!$D125))</f>
        <v>1.7480343480821783</v>
      </c>
      <c r="L126" s="37">
        <f t="shared" si="18"/>
        <v>0.43073047858942071</v>
      </c>
      <c r="M126" s="37">
        <f t="shared" si="19"/>
        <v>0.5692695214105794</v>
      </c>
      <c r="N126" s="38">
        <v>222</v>
      </c>
      <c r="O126" s="38">
        <f t="shared" si="20"/>
        <v>123.76991150442477</v>
      </c>
      <c r="P126" s="38">
        <f t="shared" si="21"/>
        <v>92.175438596491219</v>
      </c>
      <c r="Q126" s="38">
        <f t="shared" si="22"/>
        <v>129.82456140350877</v>
      </c>
      <c r="R126" s="38">
        <f t="shared" si="23"/>
        <v>98.230088495575231</v>
      </c>
      <c r="S126" s="39">
        <f t="shared" si="24"/>
        <v>-6.0546498990839979</v>
      </c>
      <c r="T126" s="39">
        <f t="shared" si="25"/>
        <v>-6.0546498990840121</v>
      </c>
      <c r="U126" t="s">
        <v>339</v>
      </c>
      <c r="V126" t="s">
        <v>340</v>
      </c>
      <c r="W126" t="s">
        <v>472</v>
      </c>
      <c r="X126" t="s">
        <v>462</v>
      </c>
      <c r="Y126" s="41"/>
    </row>
    <row r="127" spans="1:25" ht="15" x14ac:dyDescent="0.25">
      <c r="A127">
        <v>2.06</v>
      </c>
      <c r="B127">
        <v>1.81</v>
      </c>
      <c r="C127" s="29">
        <f t="shared" si="17"/>
        <v>3.7923081049187513E-2</v>
      </c>
      <c r="D127" s="30">
        <f>IF(OR($A127="",$B127=""),"",A127*'MPTO_working_2-way'!$G126)</f>
        <v>2.1381215469613264</v>
      </c>
      <c r="E127" s="32">
        <f>IF(OR($A127="",$B127=""),"",B127*'MPTO_working_2-way'!$G126)</f>
        <v>1.8786407766990294</v>
      </c>
      <c r="F127" s="30">
        <f>IF(OR($A127="",$B127=""),"",'MPTO_working_2-way'!D126)</f>
        <v>2.1437359857413907</v>
      </c>
      <c r="G127" s="32">
        <f>IF(OR($A127="",$B127=""),"",'MPTO_working_2-way'!E126)</f>
        <v>1.8743276529432467</v>
      </c>
      <c r="H127" s="30">
        <f>IF(OR($A127="",$B127=""),"",'OddsRatio_working_2-way'!M126)</f>
        <v>2.1439589045541121</v>
      </c>
      <c r="I127" s="30">
        <f>IF(OR($A127="",$B127=""),"",'OddsRatio_working_2-way'!N126)</f>
        <v>1.8741572761215382</v>
      </c>
      <c r="J127" s="30">
        <f>IF('Log_working_2-way'!$D126="","",A127^('Log_working_2-way'!$D126))</f>
        <v>2.1465366309290381</v>
      </c>
      <c r="K127" s="32">
        <f>IF('Log_working_2-way'!$D126="","",B127^('Log_working_2-way'!$D126))</f>
        <v>1.8721919326638379</v>
      </c>
      <c r="L127" s="37">
        <f t="shared" si="18"/>
        <v>0.46770025839793272</v>
      </c>
      <c r="M127" s="37">
        <f t="shared" si="19"/>
        <v>0.53229974160206706</v>
      </c>
      <c r="N127" s="38">
        <v>223</v>
      </c>
      <c r="O127" s="38">
        <f t="shared" si="20"/>
        <v>114.74757281553399</v>
      </c>
      <c r="P127" s="38">
        <f t="shared" si="21"/>
        <v>99.795580110497241</v>
      </c>
      <c r="Q127" s="38">
        <f t="shared" si="22"/>
        <v>123.20441988950277</v>
      </c>
      <c r="R127" s="38">
        <f t="shared" si="23"/>
        <v>108.25242718446601</v>
      </c>
      <c r="S127" s="39">
        <f t="shared" si="24"/>
        <v>-8.4568470739687882</v>
      </c>
      <c r="T127" s="39">
        <f t="shared" si="25"/>
        <v>-8.456847073968774</v>
      </c>
      <c r="U127" t="s">
        <v>341</v>
      </c>
      <c r="V127" t="s">
        <v>342</v>
      </c>
      <c r="W127" t="s">
        <v>473</v>
      </c>
      <c r="X127" t="s">
        <v>462</v>
      </c>
      <c r="Y127" s="41"/>
    </row>
    <row r="128" spans="1:25" ht="15" x14ac:dyDescent="0.25">
      <c r="A128">
        <v>2.15</v>
      </c>
      <c r="B128">
        <v>1.74</v>
      </c>
      <c r="C128" s="29">
        <f t="shared" si="17"/>
        <v>3.9828922747928264E-2</v>
      </c>
      <c r="D128" s="30">
        <f>IF(OR($A128="",$B128=""),"",A128*'MPTO_working_2-way'!$G127)</f>
        <v>2.2356321839080455</v>
      </c>
      <c r="E128" s="32">
        <f>IF(OR($A128="",$B128=""),"",B128*'MPTO_working_2-way'!$G127)</f>
        <v>1.8093023255813951</v>
      </c>
      <c r="F128" s="30">
        <f>IF(OR($A128="",$B128=""),"",'MPTO_working_2-way'!D127)</f>
        <v>2.2461723206244368</v>
      </c>
      <c r="G128" s="32">
        <f>IF(OR($A128="",$B128=""),"",'MPTO_working_2-way'!E127)</f>
        <v>1.8024572392194651</v>
      </c>
      <c r="H128" s="30">
        <f>IF(OR($A128="",$B128=""),"",'OddsRatio_working_2-way'!M127)</f>
        <v>2.2466170438647359</v>
      </c>
      <c r="I128" s="30">
        <f>IF(OR($A128="",$B128=""),"",'OddsRatio_working_2-way'!N127)</f>
        <v>1.8021709673564388</v>
      </c>
      <c r="J128" s="30">
        <f>IF('Log_working_2-way'!$D127="","",A128^('Log_working_2-way'!$D127))</f>
        <v>2.2514857299538718</v>
      </c>
      <c r="K128" s="32">
        <f>IF('Log_working_2-way'!$D127="","",B128^('Log_working_2-way'!$D127))</f>
        <v>1.7990502616731108</v>
      </c>
      <c r="L128" s="37">
        <f t="shared" si="18"/>
        <v>0.44730077120822631</v>
      </c>
      <c r="M128" s="37">
        <f t="shared" si="19"/>
        <v>0.5526992287917738</v>
      </c>
      <c r="N128" s="38">
        <v>224</v>
      </c>
      <c r="O128" s="38">
        <f t="shared" si="20"/>
        <v>119.81395348837208</v>
      </c>
      <c r="P128" s="38">
        <f t="shared" si="21"/>
        <v>95.264367816091948</v>
      </c>
      <c r="Q128" s="38">
        <f t="shared" si="22"/>
        <v>128.73563218390802</v>
      </c>
      <c r="R128" s="38">
        <f t="shared" si="23"/>
        <v>104.18604651162791</v>
      </c>
      <c r="S128" s="39">
        <f t="shared" si="24"/>
        <v>-8.9216786955359453</v>
      </c>
      <c r="T128" s="39">
        <f t="shared" si="25"/>
        <v>-8.9216786955359595</v>
      </c>
      <c r="U128" t="s">
        <v>343</v>
      </c>
      <c r="V128" t="s">
        <v>344</v>
      </c>
      <c r="W128" t="s">
        <v>473</v>
      </c>
      <c r="X128" t="s">
        <v>462</v>
      </c>
      <c r="Y128" s="41"/>
    </row>
    <row r="129" spans="1:25" s="35" customFormat="1" ht="15" x14ac:dyDescent="0.25">
      <c r="A129">
        <v>2.63</v>
      </c>
      <c r="B129">
        <v>1.51</v>
      </c>
      <c r="C129" s="29">
        <f t="shared" si="17"/>
        <v>4.2479792511268322E-2</v>
      </c>
      <c r="D129" s="30">
        <f>IF(OR($A129="",$B129=""),"",A129*'MPTO_working_2-way'!$G128)</f>
        <v>2.7417218543046356</v>
      </c>
      <c r="E129" s="32">
        <f>IF(OR($A129="",$B129=""),"",B129*'MPTO_working_2-way'!$G128)</f>
        <v>1.5741444866920151</v>
      </c>
      <c r="F129" s="30">
        <f>IF(OR($A129="",$B129=""),"",'MPTO_working_2-way'!D128)</f>
        <v>2.7856065654262965</v>
      </c>
      <c r="G129" s="32">
        <f>IF(OR($A129="",$B129=""),"",'MPTO_working_2-way'!E128)</f>
        <v>1.5600337831202247</v>
      </c>
      <c r="H129" s="30">
        <f>IF(OR($A129="",$B129=""),"",'OddsRatio_working_2-way'!M128)</f>
        <v>2.7877579342216747</v>
      </c>
      <c r="I129" s="30">
        <f>IF(OR($A129="",$B129=""),"",'OddsRatio_working_2-way'!N128)</f>
        <v>1.5593598444497263</v>
      </c>
      <c r="J129" s="30">
        <f>IF('Log_working_2-way'!$D128="","",A129^('Log_working_2-way'!$D128))</f>
        <v>2.8086642204693022</v>
      </c>
      <c r="K129" s="32">
        <f>IF('Log_working_2-way'!$D128="","",B129^('Log_working_2-way'!$D128))</f>
        <v>1.5528942236384655</v>
      </c>
      <c r="L129" s="37">
        <f t="shared" si="18"/>
        <v>0.36473429951690822</v>
      </c>
      <c r="M129" s="37">
        <f t="shared" si="19"/>
        <v>0.63526570048309183</v>
      </c>
      <c r="N129" s="38">
        <v>225</v>
      </c>
      <c r="O129" s="38">
        <f t="shared" si="20"/>
        <v>139.44866920152091</v>
      </c>
      <c r="P129" s="38">
        <f t="shared" si="21"/>
        <v>75.993377483443709</v>
      </c>
      <c r="Q129" s="38">
        <f t="shared" si="22"/>
        <v>149.00662251655629</v>
      </c>
      <c r="R129" s="38">
        <f t="shared" si="23"/>
        <v>85.5513307984791</v>
      </c>
      <c r="S129" s="39">
        <f t="shared" si="24"/>
        <v>-9.5579533150353768</v>
      </c>
      <c r="T129" s="39">
        <f t="shared" si="25"/>
        <v>-9.557953315035391</v>
      </c>
      <c r="U129" t="s">
        <v>345</v>
      </c>
      <c r="V129" t="s">
        <v>346</v>
      </c>
      <c r="W129" t="s">
        <v>473</v>
      </c>
      <c r="X129" t="s">
        <v>462</v>
      </c>
      <c r="Y129" s="41"/>
    </row>
    <row r="130" spans="1:25" ht="15" x14ac:dyDescent="0.25">
      <c r="A130">
        <v>2.63</v>
      </c>
      <c r="B130">
        <v>1.51</v>
      </c>
      <c r="C130" s="29">
        <f t="shared" si="17"/>
        <v>4.2479792511268322E-2</v>
      </c>
      <c r="D130" s="30">
        <f>IF(OR($A130="",$B130=""),"",A130*'MPTO_working_2-way'!$G129)</f>
        <v>2.7417218543046356</v>
      </c>
      <c r="E130" s="32">
        <f>IF(OR($A130="",$B130=""),"",B130*'MPTO_working_2-way'!$G129)</f>
        <v>1.5741444866920151</v>
      </c>
      <c r="F130" s="30">
        <f>IF(OR($A130="",$B130=""),"",'MPTO_working_2-way'!D129)</f>
        <v>2.7856065654262965</v>
      </c>
      <c r="G130" s="32">
        <f>IF(OR($A130="",$B130=""),"",'MPTO_working_2-way'!E129)</f>
        <v>1.5600337831202247</v>
      </c>
      <c r="H130" s="30">
        <f>IF(OR($A130="",$B130=""),"",'OddsRatio_working_2-way'!M129)</f>
        <v>2.7877579342216747</v>
      </c>
      <c r="I130" s="30">
        <f>IF(OR($A130="",$B130=""),"",'OddsRatio_working_2-way'!N129)</f>
        <v>1.5593598444497263</v>
      </c>
      <c r="J130" s="30">
        <f>IF('Log_working_2-way'!$D129="","",A130^('Log_working_2-way'!$D129))</f>
        <v>2.8086642204693022</v>
      </c>
      <c r="K130" s="32">
        <f>IF('Log_working_2-way'!$D129="","",B130^('Log_working_2-way'!$D129))</f>
        <v>1.5528942236384655</v>
      </c>
      <c r="L130" s="37">
        <f t="shared" si="18"/>
        <v>0.36473429951690822</v>
      </c>
      <c r="M130" s="37">
        <f t="shared" si="19"/>
        <v>0.63526570048309183</v>
      </c>
      <c r="N130" s="38">
        <v>226</v>
      </c>
      <c r="O130" s="38">
        <f t="shared" si="20"/>
        <v>140.06844106463879</v>
      </c>
      <c r="P130" s="38">
        <f t="shared" si="21"/>
        <v>76.331125827814574</v>
      </c>
      <c r="Q130" s="38">
        <f t="shared" si="22"/>
        <v>149.66887417218544</v>
      </c>
      <c r="R130" s="38">
        <f t="shared" si="23"/>
        <v>85.931558935361224</v>
      </c>
      <c r="S130" s="39">
        <f t="shared" si="24"/>
        <v>-9.6004331075466496</v>
      </c>
      <c r="T130" s="39">
        <f t="shared" si="25"/>
        <v>-9.6004331075466496</v>
      </c>
      <c r="U130" t="s">
        <v>347</v>
      </c>
      <c r="V130" t="s">
        <v>348</v>
      </c>
      <c r="W130" t="s">
        <v>473</v>
      </c>
      <c r="X130" t="s">
        <v>462</v>
      </c>
      <c r="Y130" s="41"/>
    </row>
    <row r="131" spans="1:25" ht="15" x14ac:dyDescent="0.25">
      <c r="A131">
        <v>1.85</v>
      </c>
      <c r="B131">
        <v>2.0099999999999998</v>
      </c>
      <c r="C131" s="29">
        <f t="shared" ref="C131:C195" si="26">IF(OR($A131="",$B131=""),"",(1/A131)+(1/B131)-1)</f>
        <v>3.80529783514858E-2</v>
      </c>
      <c r="D131" s="30">
        <f>IF(OR($A131="",$B131=""),"",A131*'MPTO_working_2-way'!$G130)</f>
        <v>1.9203980099502489</v>
      </c>
      <c r="E131" s="32">
        <f>IF(OR($A131="",$B131=""),"",B131*'MPTO_working_2-way'!$G130)</f>
        <v>2.086486486486486</v>
      </c>
      <c r="F131" s="30">
        <f>IF(OR($A131="",$B131=""),"",'MPTO_working_2-way'!D130)</f>
        <v>1.9174938764986464</v>
      </c>
      <c r="G131" s="32">
        <f>IF(OR($A131="",$B131=""),"",'MPTO_working_2-way'!E130)</f>
        <v>2.0899255304201207</v>
      </c>
      <c r="H131" s="30">
        <f>IF(OR($A131="",$B131=""),"",'OddsRatio_working_2-way'!M130)</f>
        <v>1.91737896118008</v>
      </c>
      <c r="I131" s="30">
        <f>IF(OR($A131="",$B131=""),"",'OddsRatio_working_2-way'!N130)</f>
        <v>2.0900620597551534</v>
      </c>
      <c r="J131" s="30">
        <f>IF('Log_working_2-way'!$D130="","",A131^('Log_working_2-way'!$D130))</f>
        <v>1.9160544641822177</v>
      </c>
      <c r="K131" s="32">
        <f>IF('Log_working_2-way'!$D130="","",B131^('Log_working_2-way'!$D130))</f>
        <v>2.0916381493676872</v>
      </c>
      <c r="L131" s="37">
        <f t="shared" si="18"/>
        <v>0.52072538860103623</v>
      </c>
      <c r="M131" s="37">
        <f t="shared" si="19"/>
        <v>0.47927461139896382</v>
      </c>
      <c r="N131" s="38">
        <v>227</v>
      </c>
      <c r="O131" s="38">
        <f t="shared" si="20"/>
        <v>104.29729729729731</v>
      </c>
      <c r="P131" s="38">
        <f t="shared" si="21"/>
        <v>114.06467661691541</v>
      </c>
      <c r="Q131" s="38">
        <f t="shared" si="22"/>
        <v>112.93532338308459</v>
      </c>
      <c r="R131" s="38">
        <f t="shared" si="23"/>
        <v>122.70270270270268</v>
      </c>
      <c r="S131" s="39">
        <f t="shared" si="24"/>
        <v>-8.6380260857872884</v>
      </c>
      <c r="T131" s="39">
        <f t="shared" si="25"/>
        <v>-8.6380260857872742</v>
      </c>
      <c r="U131" t="s">
        <v>349</v>
      </c>
      <c r="V131" t="s">
        <v>350</v>
      </c>
      <c r="W131" t="s">
        <v>473</v>
      </c>
      <c r="X131" t="s">
        <v>462</v>
      </c>
      <c r="Y131" s="41"/>
    </row>
    <row r="132" spans="1:25" ht="15" x14ac:dyDescent="0.25">
      <c r="A132">
        <v>2.09</v>
      </c>
      <c r="B132">
        <v>1.77</v>
      </c>
      <c r="C132" s="29">
        <f t="shared" si="26"/>
        <v>4.3440650933960434E-2</v>
      </c>
      <c r="D132" s="30">
        <f>IF(OR($A132="",$B132=""),"",A132*'MPTO_working_2-way'!$G131)</f>
        <v>2.1807909604519771</v>
      </c>
      <c r="E132" s="32">
        <f>IF(OR($A132="",$B132=""),"",B132*'MPTO_working_2-way'!$G131)</f>
        <v>1.8468899521531099</v>
      </c>
      <c r="F132" s="30">
        <f>IF(OR($A132="",$B132=""),"",'MPTO_working_2-way'!D131)</f>
        <v>2.1893883348622492</v>
      </c>
      <c r="G132" s="32">
        <f>IF(OR($A132="",$B132=""),"",'MPTO_working_2-way'!E131)</f>
        <v>1.8407682929863407</v>
      </c>
      <c r="H132" s="30">
        <f>IF(OR($A132="",$B132=""),"",'OddsRatio_working_2-way'!M131)</f>
        <v>2.189783348170756</v>
      </c>
      <c r="I132" s="30">
        <f>IF(OR($A132="",$B132=""),"",'OddsRatio_working_2-way'!N131)</f>
        <v>1.8404891542123691</v>
      </c>
      <c r="J132" s="30">
        <f>IF('Log_working_2-way'!$D131="","",A132^('Log_working_2-way'!$D131))</f>
        <v>2.1937595056671091</v>
      </c>
      <c r="K132" s="32">
        <f>IF('Log_working_2-way'!$D131="","",B132^('Log_working_2-way'!$D131))</f>
        <v>1.8376896646706193</v>
      </c>
      <c r="L132" s="37">
        <f t="shared" si="18"/>
        <v>0.45854922279792754</v>
      </c>
      <c r="M132" s="37">
        <f t="shared" si="19"/>
        <v>0.54145077720207258</v>
      </c>
      <c r="N132" s="38">
        <v>228</v>
      </c>
      <c r="O132" s="38">
        <f t="shared" si="20"/>
        <v>118.90909090909092</v>
      </c>
      <c r="P132" s="38">
        <f t="shared" si="21"/>
        <v>99.186440677966104</v>
      </c>
      <c r="Q132" s="38">
        <f t="shared" si="22"/>
        <v>128.81355932203391</v>
      </c>
      <c r="R132" s="38">
        <f t="shared" si="23"/>
        <v>109.09090909090911</v>
      </c>
      <c r="S132" s="39">
        <f t="shared" si="24"/>
        <v>-9.9044684129429896</v>
      </c>
      <c r="T132" s="39">
        <f t="shared" si="25"/>
        <v>-9.9044684129430038</v>
      </c>
      <c r="U132" t="s">
        <v>351</v>
      </c>
      <c r="V132" t="s">
        <v>352</v>
      </c>
      <c r="W132" t="s">
        <v>473</v>
      </c>
      <c r="X132" t="s">
        <v>462</v>
      </c>
      <c r="Y132" s="41"/>
    </row>
    <row r="133" spans="1:25" ht="15" x14ac:dyDescent="0.25">
      <c r="A133">
        <v>1.77</v>
      </c>
      <c r="B133">
        <v>2.13</v>
      </c>
      <c r="C133" s="29">
        <f t="shared" si="26"/>
        <v>3.4455319487546765E-2</v>
      </c>
      <c r="D133" s="30">
        <f>IF(OR($A133="",$B133=""),"",A133*'MPTO_working_2-way'!$G132)</f>
        <v>1.8309859154929577</v>
      </c>
      <c r="E133" s="32">
        <f>IF(OR($A133="",$B133=""),"",B133*'MPTO_working_2-way'!$G132)</f>
        <v>2.2033898305084745</v>
      </c>
      <c r="F133" s="30">
        <f>IF(OR($A133="",$B133=""),"",'MPTO_working_2-way'!D132)</f>
        <v>1.8256700806275876</v>
      </c>
      <c r="G133" s="32">
        <f>IF(OR($A133="",$B133=""),"",'MPTO_working_2-way'!E132)</f>
        <v>2.2111375032990233</v>
      </c>
      <c r="H133" s="30">
        <f>IF(OR($A133="",$B133=""),"",'OddsRatio_working_2-way'!M132)</f>
        <v>1.8254792118542653</v>
      </c>
      <c r="I133" s="30">
        <f>IF(OR($A133="",$B133=""),"",'OddsRatio_working_2-way'!N132)</f>
        <v>2.2114175446692466</v>
      </c>
      <c r="J133" s="30">
        <f>IF('Log_working_2-way'!$D132="","",A133^('Log_working_2-way'!$D132))</f>
        <v>1.8230645208160881</v>
      </c>
      <c r="K133" s="32">
        <f>IF('Log_working_2-way'!$D132="","",B133^('Log_working_2-way'!$D132))</f>
        <v>2.2149715784230573</v>
      </c>
      <c r="L133" s="37">
        <f t="shared" ref="L133:L194" si="27">(1/D133)</f>
        <v>0.5461538461538461</v>
      </c>
      <c r="M133" s="37">
        <f t="shared" ref="M133:M194" si="28">(1/E133)</f>
        <v>0.45384615384615384</v>
      </c>
      <c r="N133" s="38">
        <v>229</v>
      </c>
      <c r="O133" s="38">
        <f t="shared" ref="O133:O194" si="29">(1/A133)*((N133*A133)-N133)</f>
        <v>99.621468926553661</v>
      </c>
      <c r="P133" s="38">
        <f t="shared" ref="P133:P194" si="30">(1/B133)*((N133*B133)-N133)</f>
        <v>121.48826291079811</v>
      </c>
      <c r="Q133" s="38">
        <f t="shared" ref="Q133:Q194" si="31">(1/B133)*N133</f>
        <v>107.51173708920187</v>
      </c>
      <c r="R133" s="38">
        <f t="shared" ref="R133:R194" si="32">(1/A133)*N133</f>
        <v>129.37853107344634</v>
      </c>
      <c r="S133" s="39">
        <f t="shared" ref="S133:S194" si="33">O133-Q133</f>
        <v>-7.8902681626482121</v>
      </c>
      <c r="T133" s="39">
        <f t="shared" ref="T133:T194" si="34">P133-R133</f>
        <v>-7.8902681626482263</v>
      </c>
      <c r="U133" t="s">
        <v>353</v>
      </c>
      <c r="V133" t="s">
        <v>354</v>
      </c>
      <c r="W133" t="s">
        <v>474</v>
      </c>
      <c r="X133" t="s">
        <v>462</v>
      </c>
      <c r="Y133" s="41"/>
    </row>
    <row r="134" spans="1:25" s="35" customFormat="1" ht="15" x14ac:dyDescent="0.25">
      <c r="A134">
        <v>2</v>
      </c>
      <c r="B134">
        <v>1.88</v>
      </c>
      <c r="C134" s="29">
        <f t="shared" si="26"/>
        <v>3.1914893617021267E-2</v>
      </c>
      <c r="D134" s="30">
        <f>IF(OR($A134="",$B134=""),"",A134*'MPTO_working_2-way'!$G133)</f>
        <v>2.0638297872340425</v>
      </c>
      <c r="E134" s="32">
        <f>IF(OR($A134="",$B134=""),"",B134*'MPTO_working_2-way'!$G133)</f>
        <v>1.94</v>
      </c>
      <c r="F134" s="30">
        <f>IF(OR($A134="",$B134=""),"",'MPTO_working_2-way'!D133)</f>
        <v>2.0659340659340657</v>
      </c>
      <c r="G134" s="32">
        <f>IF(OR($A134="",$B134=""),"",'MPTO_working_2-way'!E133)</f>
        <v>1.9381443298969072</v>
      </c>
      <c r="H134" s="30">
        <f>IF(OR($A134="",$B134=""),"",'OddsRatio_working_2-way'!M133)</f>
        <v>2.0660035817780522</v>
      </c>
      <c r="I134" s="30">
        <f>IF(OR($A134="",$B134=""),"",'OddsRatio_working_2-way'!N133)</f>
        <v>1.9380831519646857</v>
      </c>
      <c r="J134" s="30">
        <f>IF('Log_working_2-way'!$D133="","",A134^('Log_working_2-way'!$D133))</f>
        <v>2.0669618454035223</v>
      </c>
      <c r="K134" s="32">
        <f>IF('Log_working_2-way'!$D133="","",B134^('Log_working_2-way'!$D133))</f>
        <v>1.9372406373367297</v>
      </c>
      <c r="L134" s="37">
        <f t="shared" si="27"/>
        <v>0.4845360824742268</v>
      </c>
      <c r="M134" s="37">
        <f t="shared" si="28"/>
        <v>0.51546391752577325</v>
      </c>
      <c r="N134" s="38">
        <v>230</v>
      </c>
      <c r="O134" s="38">
        <f t="shared" si="29"/>
        <v>115</v>
      </c>
      <c r="P134" s="38">
        <f t="shared" si="30"/>
        <v>107.6595744680851</v>
      </c>
      <c r="Q134" s="38">
        <f t="shared" si="31"/>
        <v>122.34042553191489</v>
      </c>
      <c r="R134" s="38">
        <f t="shared" si="32"/>
        <v>115</v>
      </c>
      <c r="S134" s="39">
        <f t="shared" si="33"/>
        <v>-7.3404255319148888</v>
      </c>
      <c r="T134" s="39">
        <f t="shared" si="34"/>
        <v>-7.340425531914903</v>
      </c>
      <c r="U134" t="s">
        <v>355</v>
      </c>
      <c r="V134" t="s">
        <v>356</v>
      </c>
      <c r="W134" t="s">
        <v>474</v>
      </c>
      <c r="X134" t="s">
        <v>462</v>
      </c>
      <c r="Y134" s="41"/>
    </row>
    <row r="135" spans="1:25" s="35" customFormat="1" ht="15" x14ac:dyDescent="0.25">
      <c r="A135">
        <v>1.78</v>
      </c>
      <c r="B135">
        <v>2.12</v>
      </c>
      <c r="C135" s="29">
        <f t="shared" si="26"/>
        <v>3.3495866016535869E-2</v>
      </c>
      <c r="D135" s="30">
        <f>IF(OR($A135="",$B135=""),"",A135*'MPTO_working_2-way'!$G134)</f>
        <v>1.8396226415094339</v>
      </c>
      <c r="E135" s="32">
        <f>IF(OR($A135="",$B135=""),"",B135*'MPTO_working_2-way'!$G134)</f>
        <v>2.191011235955056</v>
      </c>
      <c r="F135" s="30">
        <f>IF(OR($A135="",$B135=""),"",'MPTO_working_2-way'!D134)</f>
        <v>1.8346946713341112</v>
      </c>
      <c r="G135" s="32">
        <f>IF(OR($A135="",$B135=""),"",'MPTO_working_2-way'!E134)</f>
        <v>2.1980428704566637</v>
      </c>
      <c r="H135" s="30">
        <f>IF(OR($A135="",$B135=""),"",'OddsRatio_working_2-way'!M134)</f>
        <v>1.83452296039628</v>
      </c>
      <c r="I135" s="30">
        <f>IF(OR($A135="",$B135=""),"",'OddsRatio_working_2-way'!N134)</f>
        <v>2.1982893790305562</v>
      </c>
      <c r="J135" s="30">
        <f>IF('Log_working_2-way'!$D134="","",A135^('Log_working_2-way'!$D134))</f>
        <v>1.8322858584832242</v>
      </c>
      <c r="K135" s="32">
        <f>IF('Log_working_2-way'!$D134="","",B135^('Log_working_2-way'!$D134))</f>
        <v>2.2015102621380289</v>
      </c>
      <c r="L135" s="37">
        <f t="shared" si="27"/>
        <v>0.54358974358974366</v>
      </c>
      <c r="M135" s="37">
        <f t="shared" si="28"/>
        <v>0.45641025641025645</v>
      </c>
      <c r="N135" s="38">
        <v>231</v>
      </c>
      <c r="O135" s="38">
        <f t="shared" si="29"/>
        <v>101.22471910112361</v>
      </c>
      <c r="P135" s="38">
        <f t="shared" si="30"/>
        <v>122.0377358490566</v>
      </c>
      <c r="Q135" s="38">
        <f t="shared" si="31"/>
        <v>108.96226415094338</v>
      </c>
      <c r="R135" s="38">
        <f t="shared" si="32"/>
        <v>129.77528089887642</v>
      </c>
      <c r="S135" s="39">
        <f t="shared" si="33"/>
        <v>-7.7375450498197722</v>
      </c>
      <c r="T135" s="39">
        <f t="shared" si="34"/>
        <v>-7.7375450498198148</v>
      </c>
      <c r="U135" t="s">
        <v>357</v>
      </c>
      <c r="V135" t="s">
        <v>358</v>
      </c>
      <c r="W135" t="s">
        <v>474</v>
      </c>
      <c r="X135" t="s">
        <v>462</v>
      </c>
      <c r="Y135" s="41"/>
    </row>
    <row r="136" spans="1:25" ht="15" x14ac:dyDescent="0.25">
      <c r="A136">
        <v>1.66</v>
      </c>
      <c r="B136">
        <v>2.3199999999999998</v>
      </c>
      <c r="C136" s="29">
        <f t="shared" si="26"/>
        <v>3.3444121312837582E-2</v>
      </c>
      <c r="D136" s="30">
        <f>IF(OR($A136="",$B136=""),"",A136*'MPTO_working_2-way'!$G135)</f>
        <v>1.7155172413793103</v>
      </c>
      <c r="E136" s="32">
        <f>IF(OR($A136="",$B136=""),"",B136*'MPTO_working_2-way'!$G135)</f>
        <v>2.3975903614457832</v>
      </c>
      <c r="F136" s="30">
        <f>IF(OR($A136="",$B136=""),"",'MPTO_working_2-way'!D135)</f>
        <v>1.707394928178755</v>
      </c>
      <c r="G136" s="32">
        <f>IF(OR($A136="",$B136=""),"",'MPTO_working_2-way'!E135)</f>
        <v>2.4136375031336175</v>
      </c>
      <c r="H136" s="30">
        <f>IF(OR($A136="",$B136=""),"",'OddsRatio_working_2-way'!M135)</f>
        <v>1.7071067811865479</v>
      </c>
      <c r="I136" s="30">
        <f>IF(OR($A136="",$B136=""),"",'OddsRatio_working_2-way'!N135)</f>
        <v>2.4142135623730954</v>
      </c>
      <c r="J136" s="30">
        <f>IF('Log_working_2-way'!$D135="","",A136^('Log_working_2-way'!$D135))</f>
        <v>1.7034185347793582</v>
      </c>
      <c r="K136" s="32">
        <f>IF('Log_working_2-way'!$D135="","",B136^('Log_working_2-way'!$D135))</f>
        <v>2.4216287324780335</v>
      </c>
      <c r="L136" s="37">
        <f t="shared" si="27"/>
        <v>0.58291457286432158</v>
      </c>
      <c r="M136" s="37">
        <f t="shared" si="28"/>
        <v>0.41708542713567837</v>
      </c>
      <c r="N136" s="38">
        <v>232</v>
      </c>
      <c r="O136" s="38">
        <f t="shared" si="29"/>
        <v>92.240963855421697</v>
      </c>
      <c r="P136" s="38">
        <f t="shared" si="30"/>
        <v>132</v>
      </c>
      <c r="Q136" s="38">
        <f t="shared" si="31"/>
        <v>100</v>
      </c>
      <c r="R136" s="38">
        <f t="shared" si="32"/>
        <v>139.75903614457832</v>
      </c>
      <c r="S136" s="39">
        <f t="shared" si="33"/>
        <v>-7.7590361445783032</v>
      </c>
      <c r="T136" s="39">
        <f t="shared" si="34"/>
        <v>-7.7590361445783174</v>
      </c>
      <c r="U136" t="s">
        <v>359</v>
      </c>
      <c r="V136" t="s">
        <v>360</v>
      </c>
      <c r="W136" t="s">
        <v>474</v>
      </c>
      <c r="X136" t="s">
        <v>462</v>
      </c>
      <c r="Y136" s="41"/>
    </row>
    <row r="137" spans="1:25" s="35" customFormat="1" ht="15" x14ac:dyDescent="0.25">
      <c r="A137">
        <v>1.59</v>
      </c>
      <c r="B137">
        <v>2.38</v>
      </c>
      <c r="C137" s="29">
        <f t="shared" si="26"/>
        <v>4.9098884836953571E-2</v>
      </c>
      <c r="D137" s="30">
        <f>IF(OR($A137="",$B137=""),"",A137*'MPTO_working_2-way'!$G136)</f>
        <v>1.6680672268907564</v>
      </c>
      <c r="E137" s="32">
        <f>IF(OR($A137="",$B137=""),"",B137*'MPTO_working_2-way'!$G136)</f>
        <v>2.4968553459119494</v>
      </c>
      <c r="F137" s="30">
        <f>IF(OR($A137="",$B137=""),"",'MPTO_working_2-way'!D136)</f>
        <v>1.6545844082025274</v>
      </c>
      <c r="G137" s="32">
        <f>IF(OR($A137="",$B137=""),"",'MPTO_working_2-way'!E136)</f>
        <v>2.5276868612651122</v>
      </c>
      <c r="H137" s="30">
        <f>IF(OR($A137="",$B137=""),"",'OddsRatio_working_2-way'!M136)</f>
        <v>1.6538625481582945</v>
      </c>
      <c r="I137" s="30">
        <f>IF(OR($A137="",$B137=""),"",'OddsRatio_working_2-way'!N136)</f>
        <v>2.52937341772618</v>
      </c>
      <c r="J137" s="30">
        <f>IF('Log_working_2-way'!$D136="","",A137^('Log_working_2-way'!$D136))</f>
        <v>1.6476783579889172</v>
      </c>
      <c r="K137" s="32">
        <f>IF('Log_working_2-way'!$D136="","",B137^('Log_working_2-way'!$D136))</f>
        <v>2.5439762463322331</v>
      </c>
      <c r="L137" s="37">
        <f t="shared" si="27"/>
        <v>0.59949622166246852</v>
      </c>
      <c r="M137" s="37">
        <f t="shared" si="28"/>
        <v>0.40050377833753154</v>
      </c>
      <c r="N137" s="38">
        <v>233</v>
      </c>
      <c r="O137" s="38">
        <f t="shared" si="29"/>
        <v>86.459119496855365</v>
      </c>
      <c r="P137" s="38">
        <f t="shared" si="30"/>
        <v>135.10084033613444</v>
      </c>
      <c r="Q137" s="38">
        <f t="shared" si="31"/>
        <v>97.899159663865547</v>
      </c>
      <c r="R137" s="38">
        <f t="shared" si="32"/>
        <v>146.54088050314465</v>
      </c>
      <c r="S137" s="39">
        <f t="shared" si="33"/>
        <v>-11.440040167010181</v>
      </c>
      <c r="T137" s="39">
        <f t="shared" si="34"/>
        <v>-11.44004016701021</v>
      </c>
      <c r="U137" t="s">
        <v>361</v>
      </c>
      <c r="V137" t="s">
        <v>362</v>
      </c>
      <c r="W137" t="s">
        <v>465</v>
      </c>
      <c r="X137" t="s">
        <v>463</v>
      </c>
      <c r="Y137" s="41"/>
    </row>
    <row r="138" spans="1:25" ht="15" x14ac:dyDescent="0.25">
      <c r="A138">
        <v>1.88</v>
      </c>
      <c r="B138">
        <v>1.95</v>
      </c>
      <c r="C138" s="29">
        <f t="shared" si="26"/>
        <v>4.4735406437534042E-2</v>
      </c>
      <c r="D138" s="30">
        <f>IF(OR($A138="",$B138=""),"",A138*'MPTO_working_2-way'!$G137)</f>
        <v>1.9641025641025638</v>
      </c>
      <c r="E138" s="32">
        <f>IF(OR($A138="",$B138=""),"",B138*'MPTO_working_2-way'!$G137)</f>
        <v>2.0372340425531914</v>
      </c>
      <c r="F138" s="30">
        <f>IF(OR($A138="",$B138=""),"",'MPTO_working_2-way'!D137)</f>
        <v>1.9625267665952888</v>
      </c>
      <c r="G138" s="32">
        <f>IF(OR($A138="",$B138=""),"",'MPTO_working_2-way'!E137)</f>
        <v>2.0389321468298109</v>
      </c>
      <c r="H138" s="30">
        <f>IF(OR($A138="",$B138=""),"",'OddsRatio_working_2-way'!M137)</f>
        <v>1.9624530063715757</v>
      </c>
      <c r="I138" s="30">
        <f>IF(OR($A138="",$B138=""),"",'OddsRatio_working_2-way'!N137)</f>
        <v>2.0390117682420414</v>
      </c>
      <c r="J138" s="30">
        <f>IF('Log_working_2-way'!$D137="","",A138^('Log_working_2-way'!$D137))</f>
        <v>1.9617295659739398</v>
      </c>
      <c r="K138" s="32">
        <f>IF('Log_working_2-way'!$D137="","",B138^('Log_working_2-way'!$D137))</f>
        <v>2.0397933425150612</v>
      </c>
      <c r="L138" s="37">
        <f t="shared" si="27"/>
        <v>0.50913838120104449</v>
      </c>
      <c r="M138" s="37">
        <f t="shared" si="28"/>
        <v>0.49086161879895562</v>
      </c>
      <c r="N138" s="38">
        <v>234</v>
      </c>
      <c r="O138" s="38">
        <f t="shared" si="29"/>
        <v>109.531914893617</v>
      </c>
      <c r="P138" s="38">
        <f t="shared" si="30"/>
        <v>114.00000000000001</v>
      </c>
      <c r="Q138" s="38">
        <f t="shared" si="31"/>
        <v>120.00000000000001</v>
      </c>
      <c r="R138" s="38">
        <f t="shared" si="32"/>
        <v>124.46808510638297</v>
      </c>
      <c r="S138" s="39">
        <f t="shared" si="33"/>
        <v>-10.468085106383015</v>
      </c>
      <c r="T138" s="39">
        <f t="shared" si="34"/>
        <v>-10.468085106382958</v>
      </c>
      <c r="U138" t="s">
        <v>363</v>
      </c>
      <c r="V138" t="s">
        <v>364</v>
      </c>
      <c r="W138" t="s">
        <v>465</v>
      </c>
      <c r="X138" t="s">
        <v>463</v>
      </c>
      <c r="Y138" s="41"/>
    </row>
    <row r="139" spans="1:25" ht="15" x14ac:dyDescent="0.25">
      <c r="A139">
        <v>2.0099999999999998</v>
      </c>
      <c r="B139">
        <v>1.83</v>
      </c>
      <c r="C139" s="29">
        <f t="shared" si="26"/>
        <v>4.3960525242639381E-2</v>
      </c>
      <c r="D139" s="30">
        <f>IF(OR($A139="",$B139=""),"",A139*'MPTO_working_2-way'!$G138)</f>
        <v>2.098360655737705</v>
      </c>
      <c r="E139" s="32">
        <f>IF(OR($A139="",$B139=""),"",B139*'MPTO_working_2-way'!$G138)</f>
        <v>1.91044776119403</v>
      </c>
      <c r="F139" s="30">
        <f>IF(OR($A139="",$B139=""),"",'MPTO_working_2-way'!D138)</f>
        <v>2.1029071263184975</v>
      </c>
      <c r="G139" s="32">
        <f>IF(OR($A139="",$B139=""),"",'MPTO_working_2-way'!E138)</f>
        <v>1.9066946582691862</v>
      </c>
      <c r="H139" s="30">
        <f>IF(OR($A139="",$B139=""),"",'OddsRatio_working_2-way'!M138)</f>
        <v>2.1031171605407648</v>
      </c>
      <c r="I139" s="30">
        <f>IF(OR($A139="",$B139=""),"",'OddsRatio_working_2-way'!N138)</f>
        <v>1.9065220230186481</v>
      </c>
      <c r="J139" s="30">
        <f>IF('Log_working_2-way'!$D138="","",A139^('Log_working_2-way'!$D138))</f>
        <v>2.105213321317545</v>
      </c>
      <c r="K139" s="32">
        <f>IF('Log_working_2-way'!$D138="","",B139^('Log_working_2-way'!$D138))</f>
        <v>1.9048027025294283</v>
      </c>
      <c r="L139" s="37">
        <f t="shared" si="27"/>
        <v>0.4765625</v>
      </c>
      <c r="M139" s="37">
        <f t="shared" si="28"/>
        <v>0.5234375</v>
      </c>
      <c r="N139" s="38">
        <v>235</v>
      </c>
      <c r="O139" s="38">
        <f t="shared" si="29"/>
        <v>118.08457711442786</v>
      </c>
      <c r="P139" s="38">
        <f t="shared" si="30"/>
        <v>106.58469945355191</v>
      </c>
      <c r="Q139" s="38">
        <f t="shared" si="31"/>
        <v>128.41530054644807</v>
      </c>
      <c r="R139" s="38">
        <f t="shared" si="32"/>
        <v>116.91542288557216</v>
      </c>
      <c r="S139" s="39">
        <f t="shared" si="33"/>
        <v>-10.330723432020207</v>
      </c>
      <c r="T139" s="39">
        <f t="shared" si="34"/>
        <v>-10.33072343202025</v>
      </c>
      <c r="U139" t="s">
        <v>365</v>
      </c>
      <c r="V139" t="s">
        <v>366</v>
      </c>
      <c r="W139" t="s">
        <v>465</v>
      </c>
      <c r="X139" t="s">
        <v>463</v>
      </c>
      <c r="Y139" s="41"/>
    </row>
    <row r="140" spans="1:25" ht="15" x14ac:dyDescent="0.25">
      <c r="A140">
        <v>1.88</v>
      </c>
      <c r="B140">
        <v>1.96</v>
      </c>
      <c r="C140" s="29">
        <f t="shared" si="26"/>
        <v>4.2118975249674229E-2</v>
      </c>
      <c r="D140" s="30">
        <f>IF(OR($A140="",$B140=""),"",A140*'MPTO_working_2-way'!$G139)</f>
        <v>1.9591836734693875</v>
      </c>
      <c r="E140" s="32">
        <f>IF(OR($A140="",$B140=""),"",B140*'MPTO_working_2-way'!$G139)</f>
        <v>2.0425531914893615</v>
      </c>
      <c r="F140" s="30">
        <f>IF(OR($A140="",$B140=""),"",'MPTO_working_2-way'!D139)</f>
        <v>1.9575010624734379</v>
      </c>
      <c r="G140" s="32">
        <f>IF(OR($A140="",$B140=""),"",'MPTO_working_2-way'!E139)</f>
        <v>2.044385264092321</v>
      </c>
      <c r="H140" s="30">
        <f>IF(OR($A140="",$B140=""),"",'OddsRatio_working_2-way'!M139)</f>
        <v>1.9574271077563381</v>
      </c>
      <c r="I140" s="30">
        <f>IF(OR($A140="",$B140=""),"",'OddsRatio_working_2-way'!N139)</f>
        <v>2.0444659357341863</v>
      </c>
      <c r="J140" s="30">
        <f>IF('Log_working_2-way'!$D139="","",A140^('Log_working_2-way'!$D139))</f>
        <v>1.9566564264322122</v>
      </c>
      <c r="K140" s="32">
        <f>IF('Log_working_2-way'!$D139="","",B140^('Log_working_2-way'!$D139))</f>
        <v>2.0453073562984208</v>
      </c>
      <c r="L140" s="37">
        <f t="shared" si="27"/>
        <v>0.51041666666666674</v>
      </c>
      <c r="M140" s="37">
        <f t="shared" si="28"/>
        <v>0.48958333333333337</v>
      </c>
      <c r="N140" s="38">
        <v>236</v>
      </c>
      <c r="O140" s="38">
        <f t="shared" si="29"/>
        <v>110.46808510638294</v>
      </c>
      <c r="P140" s="38">
        <f t="shared" si="30"/>
        <v>115.59183673469389</v>
      </c>
      <c r="Q140" s="38">
        <f t="shared" si="31"/>
        <v>120.40816326530613</v>
      </c>
      <c r="R140" s="38">
        <f t="shared" si="32"/>
        <v>125.53191489361701</v>
      </c>
      <c r="S140" s="39">
        <f t="shared" si="33"/>
        <v>-9.9400781589231855</v>
      </c>
      <c r="T140" s="39">
        <f t="shared" si="34"/>
        <v>-9.9400781589231286</v>
      </c>
      <c r="U140" t="s">
        <v>367</v>
      </c>
      <c r="V140" t="s">
        <v>368</v>
      </c>
      <c r="W140" t="s">
        <v>465</v>
      </c>
      <c r="X140" t="s">
        <v>463</v>
      </c>
      <c r="Y140" s="41"/>
    </row>
    <row r="141" spans="1:25" ht="15" x14ac:dyDescent="0.25">
      <c r="A141">
        <v>1.59</v>
      </c>
      <c r="B141">
        <v>2.5</v>
      </c>
      <c r="C141" s="29">
        <f t="shared" si="26"/>
        <v>2.8930817610062887E-2</v>
      </c>
      <c r="D141" s="30">
        <f>IF(OR($A141="",$B141=""),"",A141*'MPTO_working_2-way'!$G140)</f>
        <v>1.6360000000000001</v>
      </c>
      <c r="E141" s="32">
        <f>IF(OR($A141="",$B141=""),"",B141*'MPTO_working_2-way'!$G140)</f>
        <v>2.5723270440251573</v>
      </c>
      <c r="F141" s="30">
        <f>IF(OR($A141="",$B141=""),"",'MPTO_working_2-way'!D140)</f>
        <v>1.6274309109518936</v>
      </c>
      <c r="G141" s="32">
        <f>IF(OR($A141="",$B141=""),"",'MPTO_working_2-way'!E140)</f>
        <v>2.5938009787928222</v>
      </c>
      <c r="H141" s="30">
        <f>IF(OR($A141="",$B141=""),"",'OddsRatio_working_2-way'!M140)</f>
        <v>1.6271629240742262</v>
      </c>
      <c r="I141" s="30">
        <f>IF(OR($A141="",$B141=""),"",'OddsRatio_working_2-way'!N140)</f>
        <v>2.594482010358202</v>
      </c>
      <c r="J141" s="30">
        <f>IF('Log_working_2-way'!$D140="","",A141^('Log_working_2-way'!$D140))</f>
        <v>1.6232742032249983</v>
      </c>
      <c r="K141" s="32">
        <f>IF('Log_working_2-way'!$D140="","",B141^('Log_working_2-way'!$D140))</f>
        <v>2.6044302729451743</v>
      </c>
      <c r="L141" s="37">
        <f t="shared" si="27"/>
        <v>0.6112469437652811</v>
      </c>
      <c r="M141" s="37">
        <f t="shared" si="28"/>
        <v>0.38875305623471879</v>
      </c>
      <c r="N141" s="38">
        <v>237</v>
      </c>
      <c r="O141" s="38">
        <f t="shared" si="29"/>
        <v>87.943396226415118</v>
      </c>
      <c r="P141" s="38">
        <f t="shared" si="30"/>
        <v>142.20000000000002</v>
      </c>
      <c r="Q141" s="38">
        <f t="shared" si="31"/>
        <v>94.800000000000011</v>
      </c>
      <c r="R141" s="38">
        <f t="shared" si="32"/>
        <v>149.0566037735849</v>
      </c>
      <c r="S141" s="39">
        <f t="shared" si="33"/>
        <v>-6.8566037735848937</v>
      </c>
      <c r="T141" s="39">
        <f t="shared" si="34"/>
        <v>-6.8566037735848795</v>
      </c>
      <c r="U141" t="s">
        <v>369</v>
      </c>
      <c r="V141" t="s">
        <v>370</v>
      </c>
      <c r="W141" t="s">
        <v>172</v>
      </c>
      <c r="X141" t="s">
        <v>463</v>
      </c>
      <c r="Y141" s="41"/>
    </row>
    <row r="142" spans="1:25" ht="15" x14ac:dyDescent="0.25">
      <c r="A142">
        <v>1.8</v>
      </c>
      <c r="B142">
        <v>2.11</v>
      </c>
      <c r="C142" s="29">
        <f t="shared" si="26"/>
        <v>2.9489204844655115E-2</v>
      </c>
      <c r="D142" s="30">
        <f>IF(OR($A142="",$B142=""),"",A142*'MPTO_working_2-way'!$G141)</f>
        <v>1.8530805687203793</v>
      </c>
      <c r="E142" s="32">
        <f>IF(OR($A142="",$B142=""),"",B142*'MPTO_working_2-way'!$G141)</f>
        <v>2.1722222222222221</v>
      </c>
      <c r="F142" s="30">
        <f>IF(OR($A142="",$B142=""),"",'MPTO_working_2-way'!D141)</f>
        <v>1.8490749756572542</v>
      </c>
      <c r="G142" s="32">
        <f>IF(OR($A142="",$B142=""),"",'MPTO_working_2-way'!E141)</f>
        <v>2.1777522935779814</v>
      </c>
      <c r="H142" s="30">
        <f>IF(OR($A142="",$B142=""),"",'OddsRatio_working_2-way'!M141)</f>
        <v>1.8489527199560174</v>
      </c>
      <c r="I142" s="30">
        <f>IF(OR($A142="",$B142=""),"",'OddsRatio_working_2-way'!N141)</f>
        <v>2.1779218989389744</v>
      </c>
      <c r="J142" s="30">
        <f>IF('Log_working_2-way'!$D141="","",A142^('Log_working_2-way'!$D141))</f>
        <v>1.847139460573918</v>
      </c>
      <c r="K142" s="32">
        <f>IF('Log_working_2-way'!$D141="","",B142^('Log_working_2-way'!$D141))</f>
        <v>2.1804431814833727</v>
      </c>
      <c r="L142" s="37">
        <f t="shared" si="27"/>
        <v>0.53964194373401531</v>
      </c>
      <c r="M142" s="37">
        <f t="shared" si="28"/>
        <v>0.46035805626598469</v>
      </c>
      <c r="N142" s="38">
        <v>238</v>
      </c>
      <c r="O142" s="38">
        <f t="shared" si="29"/>
        <v>105.7777777777778</v>
      </c>
      <c r="P142" s="38">
        <f t="shared" si="30"/>
        <v>125.20379146919429</v>
      </c>
      <c r="Q142" s="38">
        <f t="shared" si="31"/>
        <v>112.79620853080569</v>
      </c>
      <c r="R142" s="38">
        <f t="shared" si="32"/>
        <v>132.22222222222223</v>
      </c>
      <c r="S142" s="39">
        <f t="shared" si="33"/>
        <v>-7.0184307530278858</v>
      </c>
      <c r="T142" s="39">
        <f t="shared" si="34"/>
        <v>-7.0184307530279426</v>
      </c>
      <c r="U142" t="s">
        <v>371</v>
      </c>
      <c r="V142" t="s">
        <v>372</v>
      </c>
      <c r="W142" t="s">
        <v>172</v>
      </c>
      <c r="X142" t="s">
        <v>463</v>
      </c>
      <c r="Y142" s="41"/>
    </row>
    <row r="143" spans="1:25" ht="15" x14ac:dyDescent="0.25">
      <c r="A143">
        <v>1.56</v>
      </c>
      <c r="B143">
        <v>2.56</v>
      </c>
      <c r="C143" s="29">
        <f t="shared" si="26"/>
        <v>3.1650641025640969E-2</v>
      </c>
      <c r="D143" s="30">
        <f>IF(OR($A143="",$B143=""),"",A143*'MPTO_working_2-way'!$G142)</f>
        <v>1.609375</v>
      </c>
      <c r="E143" s="32">
        <f>IF(OR($A143="",$B143=""),"",B143*'MPTO_working_2-way'!$G142)</f>
        <v>2.641025641025641</v>
      </c>
      <c r="F143" s="30">
        <f>IF(OR($A143="",$B143=""),"",'MPTO_working_2-way'!D142)</f>
        <v>1.5994873438000641</v>
      </c>
      <c r="G143" s="32">
        <f>IF(OR($A143="",$B143=""),"",'MPTO_working_2-way'!E142)</f>
        <v>2.668091929449492</v>
      </c>
      <c r="H143" s="30">
        <f>IF(OR($A143="",$B143=""),"",'OddsRatio_working_2-way'!M142)</f>
        <v>1.5991446895152783</v>
      </c>
      <c r="I143" s="30">
        <f>IF(OR($A143="",$B143=""),"",'OddsRatio_working_2-way'!N142)</f>
        <v>2.6690459207925601</v>
      </c>
      <c r="J143" s="30">
        <f>IF('Log_working_2-way'!$D142="","",A143^('Log_working_2-way'!$D142))</f>
        <v>1.5946461678813644</v>
      </c>
      <c r="K143" s="32">
        <f>IF('Log_working_2-way'!$D142="","",B143^('Log_working_2-way'!$D142))</f>
        <v>2.6816723187887983</v>
      </c>
      <c r="L143" s="37">
        <f t="shared" si="27"/>
        <v>0.62135922330097082</v>
      </c>
      <c r="M143" s="37">
        <f t="shared" si="28"/>
        <v>0.37864077669902912</v>
      </c>
      <c r="N143" s="38">
        <v>239</v>
      </c>
      <c r="O143" s="38">
        <f t="shared" si="29"/>
        <v>85.79487179487181</v>
      </c>
      <c r="P143" s="38">
        <f t="shared" si="30"/>
        <v>145.640625</v>
      </c>
      <c r="Q143" s="38">
        <f t="shared" si="31"/>
        <v>93.359375</v>
      </c>
      <c r="R143" s="38">
        <f t="shared" si="32"/>
        <v>153.2051282051282</v>
      </c>
      <c r="S143" s="39">
        <f t="shared" si="33"/>
        <v>-7.5645032051281902</v>
      </c>
      <c r="T143" s="39">
        <f t="shared" si="34"/>
        <v>-7.5645032051282044</v>
      </c>
      <c r="U143" t="s">
        <v>373</v>
      </c>
      <c r="V143" t="s">
        <v>181</v>
      </c>
      <c r="W143" t="s">
        <v>172</v>
      </c>
      <c r="X143" t="s">
        <v>463</v>
      </c>
      <c r="Y143" s="41"/>
    </row>
    <row r="144" spans="1:25" ht="15" x14ac:dyDescent="0.25">
      <c r="A144">
        <v>1.73</v>
      </c>
      <c r="B144">
        <v>2.19</v>
      </c>
      <c r="C144" s="29">
        <f t="shared" si="26"/>
        <v>3.4655686647135031E-2</v>
      </c>
      <c r="D144" s="30">
        <f>IF(OR($A144="",$B144=""),"",A144*'MPTO_working_2-way'!$G143)</f>
        <v>1.7899543378995435</v>
      </c>
      <c r="E144" s="32">
        <f>IF(OR($A144="",$B144=""),"",B144*'MPTO_working_2-way'!$G143)</f>
        <v>2.2658959537572256</v>
      </c>
      <c r="F144" s="30">
        <f>IF(OR($A144="",$B144=""),"",'MPTO_working_2-way'!D143)</f>
        <v>1.7834631769717797</v>
      </c>
      <c r="G144" s="32">
        <f>IF(OR($A144="",$B144=""),"",'MPTO_working_2-way'!E143)</f>
        <v>2.2763841740018629</v>
      </c>
      <c r="H144" s="30">
        <f>IF(OR($A144="",$B144=""),"",'OddsRatio_working_2-way'!M143)</f>
        <v>1.7832275391935992</v>
      </c>
      <c r="I144" s="30">
        <f>IF(OR($A144="",$B144=""),"",'OddsRatio_working_2-way'!N143)</f>
        <v>2.2767681803292916</v>
      </c>
      <c r="J144" s="30">
        <f>IF('Log_working_2-way'!$D143="","",A144^('Log_working_2-way'!$D143))</f>
        <v>1.7802790428165938</v>
      </c>
      <c r="K144" s="32">
        <f>IF('Log_working_2-way'!$D143="","",B144^('Log_working_2-way'!$D143))</f>
        <v>2.2815927958159761</v>
      </c>
      <c r="L144" s="37">
        <f t="shared" si="27"/>
        <v>0.55867346938775508</v>
      </c>
      <c r="M144" s="37">
        <f t="shared" si="28"/>
        <v>0.44132653061224486</v>
      </c>
      <c r="N144" s="38">
        <v>240</v>
      </c>
      <c r="O144" s="38">
        <f t="shared" si="29"/>
        <v>101.27167630057804</v>
      </c>
      <c r="P144" s="38">
        <f t="shared" si="30"/>
        <v>130.41095890410961</v>
      </c>
      <c r="Q144" s="38">
        <f t="shared" si="31"/>
        <v>109.58904109589042</v>
      </c>
      <c r="R144" s="38">
        <f t="shared" si="32"/>
        <v>138.72832369942196</v>
      </c>
      <c r="S144" s="39">
        <f t="shared" si="33"/>
        <v>-8.3173647953123861</v>
      </c>
      <c r="T144" s="39">
        <f t="shared" si="34"/>
        <v>-8.3173647953123577</v>
      </c>
      <c r="U144" t="s">
        <v>374</v>
      </c>
      <c r="V144" t="s">
        <v>375</v>
      </c>
      <c r="W144" t="s">
        <v>466</v>
      </c>
      <c r="X144" t="s">
        <v>463</v>
      </c>
      <c r="Y144" s="41"/>
    </row>
    <row r="145" spans="1:25" ht="15" x14ac:dyDescent="0.25">
      <c r="A145">
        <v>1.88</v>
      </c>
      <c r="B145">
        <v>2.0099999999999998</v>
      </c>
      <c r="C145" s="29">
        <f t="shared" si="26"/>
        <v>2.9427331427966497E-2</v>
      </c>
      <c r="D145" s="30">
        <f>IF(OR($A145="",$B145=""),"",A145*'MPTO_working_2-way'!$G144)</f>
        <v>1.9353233830845769</v>
      </c>
      <c r="E145" s="32">
        <f>IF(OR($A145="",$B145=""),"",B145*'MPTO_working_2-way'!$G144)</f>
        <v>2.0691489361702122</v>
      </c>
      <c r="F145" s="30">
        <f>IF(OR($A145="",$B145=""),"",'MPTO_working_2-way'!D144)</f>
        <v>1.9334834220221038</v>
      </c>
      <c r="G145" s="32">
        <f>IF(OR($A145="",$B145=""),"",'MPTO_working_2-way'!E144)</f>
        <v>2.0712563034422273</v>
      </c>
      <c r="H145" s="30">
        <f>IF(OR($A145="",$B145=""),"",'OddsRatio_working_2-way'!M144)</f>
        <v>1.9334276237142709</v>
      </c>
      <c r="I145" s="30">
        <f>IF(OR($A145="",$B145=""),"",'OddsRatio_working_2-way'!N144)</f>
        <v>2.0713203408538785</v>
      </c>
      <c r="J145" s="30">
        <f>IF('Log_working_2-way'!$D144="","",A145^('Log_working_2-way'!$D144))</f>
        <v>1.9325939690668699</v>
      </c>
      <c r="K145" s="32">
        <f>IF('Log_working_2-way'!$D144="","",B145^('Log_working_2-way'!$D144))</f>
        <v>2.0722780043286777</v>
      </c>
      <c r="L145" s="37">
        <f t="shared" si="27"/>
        <v>0.5167095115681235</v>
      </c>
      <c r="M145" s="37">
        <f t="shared" si="28"/>
        <v>0.48329048843187672</v>
      </c>
      <c r="N145" s="38">
        <v>241</v>
      </c>
      <c r="O145" s="38">
        <f t="shared" si="29"/>
        <v>112.80851063829786</v>
      </c>
      <c r="P145" s="38">
        <f t="shared" si="30"/>
        <v>121.09950248756219</v>
      </c>
      <c r="Q145" s="38">
        <f t="shared" si="31"/>
        <v>119.90049751243782</v>
      </c>
      <c r="R145" s="38">
        <f t="shared" si="32"/>
        <v>128.19148936170214</v>
      </c>
      <c r="S145" s="39">
        <f t="shared" si="33"/>
        <v>-7.0919868741399625</v>
      </c>
      <c r="T145" s="39">
        <f t="shared" si="34"/>
        <v>-7.0919868741399483</v>
      </c>
      <c r="U145" t="s">
        <v>376</v>
      </c>
      <c r="V145" t="s">
        <v>377</v>
      </c>
      <c r="W145" t="s">
        <v>466</v>
      </c>
      <c r="X145" t="s">
        <v>463</v>
      </c>
      <c r="Y145" s="41"/>
    </row>
    <row r="146" spans="1:25" s="35" customFormat="1" ht="15" x14ac:dyDescent="0.25">
      <c r="A146">
        <v>1.74</v>
      </c>
      <c r="B146">
        <v>2.1800000000000002</v>
      </c>
      <c r="C146" s="29">
        <f t="shared" si="26"/>
        <v>3.3428240008436028E-2</v>
      </c>
      <c r="D146" s="30">
        <f>IF(OR($A146="",$B146=""),"",A146*'MPTO_working_2-way'!$G145)</f>
        <v>1.7981651376146788</v>
      </c>
      <c r="E146" s="32">
        <f>IF(OR($A146="",$B146=""),"",B146*'MPTO_working_2-way'!$G145)</f>
        <v>2.2528735632183907</v>
      </c>
      <c r="F146" s="30">
        <f>IF(OR($A146="",$B146=""),"",'MPTO_working_2-way'!D145)</f>
        <v>1.7921194368326561</v>
      </c>
      <c r="G146" s="32">
        <f>IF(OR($A146="",$B146=""),"",'MPTO_working_2-way'!E145)</f>
        <v>2.2624358821424311</v>
      </c>
      <c r="H146" s="30">
        <f>IF(OR($A146="",$B146=""),"",'OddsRatio_working_2-way'!M145)</f>
        <v>1.7919082295744857</v>
      </c>
      <c r="I146" s="30">
        <f>IF(OR($A146="",$B146=""),"",'OddsRatio_working_2-way'!N145)</f>
        <v>2.26277258229445</v>
      </c>
      <c r="J146" s="30">
        <f>IF('Log_working_2-way'!$D145="","",A146^('Log_working_2-way'!$D145))</f>
        <v>1.7891643629660847</v>
      </c>
      <c r="K146" s="32">
        <f>IF('Log_working_2-way'!$D145="","",B146^('Log_working_2-way'!$D145))</f>
        <v>2.2671631499443738</v>
      </c>
      <c r="L146" s="37">
        <f t="shared" si="27"/>
        <v>0.55612244897959184</v>
      </c>
      <c r="M146" s="37">
        <f t="shared" si="28"/>
        <v>0.44387755102040816</v>
      </c>
      <c r="N146" s="38">
        <v>242</v>
      </c>
      <c r="O146" s="38">
        <f t="shared" si="29"/>
        <v>102.91954022988504</v>
      </c>
      <c r="P146" s="38">
        <f t="shared" si="30"/>
        <v>130.99082568807341</v>
      </c>
      <c r="Q146" s="38">
        <f t="shared" si="31"/>
        <v>111.0091743119266</v>
      </c>
      <c r="R146" s="38">
        <f t="shared" si="32"/>
        <v>139.08045977011494</v>
      </c>
      <c r="S146" s="39">
        <f t="shared" si="33"/>
        <v>-8.089634082041556</v>
      </c>
      <c r="T146" s="39">
        <f t="shared" si="34"/>
        <v>-8.0896340820415276</v>
      </c>
      <c r="U146" t="s">
        <v>378</v>
      </c>
      <c r="V146" t="s">
        <v>379</v>
      </c>
      <c r="W146" t="s">
        <v>466</v>
      </c>
      <c r="X146" t="s">
        <v>463</v>
      </c>
      <c r="Y146" s="41"/>
    </row>
    <row r="147" spans="1:25" ht="15" x14ac:dyDescent="0.25">
      <c r="A147">
        <v>1.94</v>
      </c>
      <c r="B147">
        <v>1.96</v>
      </c>
      <c r="C147" s="29">
        <f t="shared" si="26"/>
        <v>2.5667999158426325E-2</v>
      </c>
      <c r="D147" s="30">
        <f>IF(OR($A147="",$B147=""),"",A147*'MPTO_working_2-way'!$G146)</f>
        <v>1.989795918367347</v>
      </c>
      <c r="E147" s="32">
        <f>IF(OR($A147="",$B147=""),"",B147*'MPTO_working_2-way'!$G146)</f>
        <v>2.0103092783505154</v>
      </c>
      <c r="F147" s="30">
        <f>IF(OR($A147="",$B147=""),"",'MPTO_working_2-way'!D146)</f>
        <v>1.9895353704478862</v>
      </c>
      <c r="G147" s="32">
        <f>IF(OR($A147="",$B147=""),"",'MPTO_working_2-way'!E146)</f>
        <v>2.0105752961082914</v>
      </c>
      <c r="H147" s="30">
        <f>IF(OR($A147="",$B147=""),"",'OddsRatio_working_2-way'!M146)</f>
        <v>1.9895285072531594</v>
      </c>
      <c r="I147" s="30">
        <f>IF(OR($A147="",$B147=""),"",'OddsRatio_working_2-way'!N146)</f>
        <v>2.0105823052798226</v>
      </c>
      <c r="J147" s="30">
        <f>IF('Log_working_2-way'!$D146="","",A147^('Log_working_2-way'!$D146))</f>
        <v>1.9894107081664238</v>
      </c>
      <c r="K147" s="32">
        <f>IF('Log_working_2-way'!$D146="","",B147^('Log_working_2-way'!$D146))</f>
        <v>2.0107026250536491</v>
      </c>
      <c r="L147" s="37">
        <f t="shared" si="27"/>
        <v>0.50256410256410255</v>
      </c>
      <c r="M147" s="37">
        <f t="shared" si="28"/>
        <v>0.49743589743589745</v>
      </c>
      <c r="N147" s="38">
        <v>243</v>
      </c>
      <c r="O147" s="38">
        <f t="shared" si="29"/>
        <v>117.74226804123711</v>
      </c>
      <c r="P147" s="38">
        <f t="shared" si="30"/>
        <v>119.0204081632653</v>
      </c>
      <c r="Q147" s="38">
        <f t="shared" si="31"/>
        <v>123.9795918367347</v>
      </c>
      <c r="R147" s="38">
        <f t="shared" si="32"/>
        <v>125.2577319587629</v>
      </c>
      <c r="S147" s="39">
        <f t="shared" si="33"/>
        <v>-6.2373237954975878</v>
      </c>
      <c r="T147" s="39">
        <f t="shared" si="34"/>
        <v>-6.237323795497602</v>
      </c>
      <c r="U147" t="s">
        <v>380</v>
      </c>
      <c r="V147" t="s">
        <v>381</v>
      </c>
      <c r="W147" t="s">
        <v>118</v>
      </c>
      <c r="X147" t="s">
        <v>463</v>
      </c>
      <c r="Y147" s="41"/>
    </row>
    <row r="148" spans="1:25" ht="15" x14ac:dyDescent="0.25">
      <c r="A148">
        <v>1.76</v>
      </c>
      <c r="B148">
        <v>2.16</v>
      </c>
      <c r="C148" s="29">
        <f t="shared" si="26"/>
        <v>3.1144781144781142E-2</v>
      </c>
      <c r="D148" s="30">
        <f>IF(OR($A148="",$B148=""),"",A148*'MPTO_working_2-way'!$G147)</f>
        <v>1.8148148148148149</v>
      </c>
      <c r="E148" s="32">
        <f>IF(OR($A148="",$B148=""),"",B148*'MPTO_working_2-way'!$G147)</f>
        <v>2.2272727272727275</v>
      </c>
      <c r="F148" s="30">
        <f>IF(OR($A148="",$B148=""),"",'MPTO_working_2-way'!D147)</f>
        <v>1.8095963442498098</v>
      </c>
      <c r="G148" s="32">
        <f>IF(OR($A148="",$B148=""),"",'MPTO_working_2-way'!E147)</f>
        <v>2.235183443085607</v>
      </c>
      <c r="H148" s="30">
        <f>IF(OR($A148="",$B148=""),"",'OddsRatio_working_2-way'!M147)</f>
        <v>1.8094272134003797</v>
      </c>
      <c r="I148" s="30">
        <f>IF(OR($A148="",$B148=""),"",'OddsRatio_working_2-way'!N147)</f>
        <v>2.2354415362426847</v>
      </c>
      <c r="J148" s="30">
        <f>IF('Log_working_2-way'!$D147="","",A148^('Log_working_2-way'!$D147))</f>
        <v>1.8070624804765649</v>
      </c>
      <c r="K148" s="32">
        <f>IF('Log_working_2-way'!$D147="","",B148^('Log_working_2-way'!$D147))</f>
        <v>2.2390614409549543</v>
      </c>
      <c r="L148" s="37">
        <f t="shared" si="27"/>
        <v>0.55102040816326525</v>
      </c>
      <c r="M148" s="37">
        <f t="shared" si="28"/>
        <v>0.44897959183673464</v>
      </c>
      <c r="N148" s="38">
        <v>244</v>
      </c>
      <c r="O148" s="38">
        <f t="shared" si="29"/>
        <v>105.36363636363637</v>
      </c>
      <c r="P148" s="38">
        <f t="shared" si="30"/>
        <v>131.03703703703707</v>
      </c>
      <c r="Q148" s="38">
        <f t="shared" si="31"/>
        <v>112.96296296296295</v>
      </c>
      <c r="R148" s="38">
        <f t="shared" si="32"/>
        <v>138.63636363636365</v>
      </c>
      <c r="S148" s="39">
        <f t="shared" si="33"/>
        <v>-7.5993265993265737</v>
      </c>
      <c r="T148" s="39">
        <f t="shared" si="34"/>
        <v>-7.5993265993265879</v>
      </c>
      <c r="U148" t="s">
        <v>124</v>
      </c>
      <c r="V148" t="s">
        <v>382</v>
      </c>
      <c r="W148" t="s">
        <v>118</v>
      </c>
      <c r="X148" t="s">
        <v>463</v>
      </c>
      <c r="Y148" s="41"/>
    </row>
    <row r="149" spans="1:25" ht="15" x14ac:dyDescent="0.25">
      <c r="A149">
        <v>1.85</v>
      </c>
      <c r="B149">
        <v>2.04</v>
      </c>
      <c r="C149" s="29">
        <f t="shared" si="26"/>
        <v>3.0736618971912932E-2</v>
      </c>
      <c r="D149" s="30">
        <f>IF(OR($A149="",$B149=""),"",A149*'MPTO_working_2-way'!$G148)</f>
        <v>1.9068627450980391</v>
      </c>
      <c r="E149" s="32">
        <f>IF(OR($A149="",$B149=""),"",B149*'MPTO_working_2-way'!$G148)</f>
        <v>2.1027027027027025</v>
      </c>
      <c r="F149" s="30">
        <f>IF(OR($A149="",$B149=""),"",'MPTO_working_2-way'!D148)</f>
        <v>1.9041372351160444</v>
      </c>
      <c r="G149" s="32">
        <f>IF(OR($A149="",$B149=""),"",'MPTO_working_2-way'!E148)</f>
        <v>2.1060267857142851</v>
      </c>
      <c r="H149" s="30">
        <f>IF(OR($A149="",$B149=""),"",'OddsRatio_working_2-way'!M148)</f>
        <v>1.904050713349474</v>
      </c>
      <c r="I149" s="30">
        <f>IF(OR($A149="",$B149=""),"",'OddsRatio_working_2-way'!N148)</f>
        <v>2.1061326375099441</v>
      </c>
      <c r="J149" s="30">
        <f>IF('Log_working_2-way'!$D148="","",A149^('Log_working_2-way'!$D148))</f>
        <v>1.9028150891340896</v>
      </c>
      <c r="K149" s="32">
        <f>IF('Log_working_2-way'!$D148="","",B149^('Log_working_2-way'!$D148))</f>
        <v>2.1076465292124213</v>
      </c>
      <c r="L149" s="37">
        <f t="shared" si="27"/>
        <v>0.52442159383033427</v>
      </c>
      <c r="M149" s="37">
        <f t="shared" si="28"/>
        <v>0.47557840616966585</v>
      </c>
      <c r="N149" s="38">
        <v>245</v>
      </c>
      <c r="O149" s="38">
        <f t="shared" si="29"/>
        <v>112.56756756756755</v>
      </c>
      <c r="P149" s="38">
        <f t="shared" si="30"/>
        <v>124.90196078431373</v>
      </c>
      <c r="Q149" s="38">
        <f t="shared" si="31"/>
        <v>120.09803921568627</v>
      </c>
      <c r="R149" s="38">
        <f t="shared" si="32"/>
        <v>132.43243243243242</v>
      </c>
      <c r="S149" s="39">
        <f t="shared" si="33"/>
        <v>-7.5304716481187199</v>
      </c>
      <c r="T149" s="39">
        <f t="shared" si="34"/>
        <v>-7.5304716481186915</v>
      </c>
      <c r="U149" t="s">
        <v>128</v>
      </c>
      <c r="V149" t="s">
        <v>127</v>
      </c>
      <c r="W149" t="s">
        <v>85</v>
      </c>
      <c r="X149" t="s">
        <v>463</v>
      </c>
      <c r="Y149" s="41"/>
    </row>
    <row r="150" spans="1:25" ht="15" x14ac:dyDescent="0.25">
      <c r="A150">
        <v>1.68</v>
      </c>
      <c r="B150">
        <v>2.2999999999999998</v>
      </c>
      <c r="C150" s="29">
        <f t="shared" si="26"/>
        <v>3.002070393374745E-2</v>
      </c>
      <c r="D150" s="30">
        <f>IF(OR($A150="",$B150=""),"",A150*'MPTO_working_2-way'!$G149)</f>
        <v>1.7304347826086957</v>
      </c>
      <c r="E150" s="32">
        <f>IF(OR($A150="",$B150=""),"",B150*'MPTO_working_2-way'!$G149)</f>
        <v>2.3690476190476191</v>
      </c>
      <c r="F150" s="30">
        <f>IF(OR($A150="",$B150=""),"",'MPTO_working_2-way'!D149)</f>
        <v>1.7234611953612846</v>
      </c>
      <c r="G150" s="32">
        <f>IF(OR($A150="",$B150=""),"",'MPTO_working_2-way'!E149)</f>
        <v>2.3822441430332923</v>
      </c>
      <c r="H150" s="30">
        <f>IF(OR($A150="",$B150=""),"",'OddsRatio_working_2-way'!M149)</f>
        <v>1.7232405706795793</v>
      </c>
      <c r="I150" s="30">
        <f>IF(OR($A150="",$B150=""),"",'OddsRatio_working_2-way'!N149)</f>
        <v>2.3826657968874305</v>
      </c>
      <c r="J150" s="30">
        <f>IF('Log_working_2-way'!$D149="","",A150^('Log_working_2-way'!$D149))</f>
        <v>1.7200813813896441</v>
      </c>
      <c r="K150" s="32">
        <f>IF('Log_working_2-way'!$D149="","",B150^('Log_working_2-way'!$D149))</f>
        <v>2.3887319209255629</v>
      </c>
      <c r="L150" s="37">
        <f t="shared" si="27"/>
        <v>0.57788944723618085</v>
      </c>
      <c r="M150" s="37">
        <f t="shared" si="28"/>
        <v>0.42211055276381909</v>
      </c>
      <c r="N150" s="38">
        <v>246</v>
      </c>
      <c r="O150" s="38">
        <f t="shared" si="29"/>
        <v>99.571428571428555</v>
      </c>
      <c r="P150" s="38">
        <f t="shared" si="30"/>
        <v>139.04347826086956</v>
      </c>
      <c r="Q150" s="38">
        <f t="shared" si="31"/>
        <v>106.95652173913045</v>
      </c>
      <c r="R150" s="38">
        <f t="shared" si="32"/>
        <v>146.42857142857142</v>
      </c>
      <c r="S150" s="39">
        <f t="shared" si="33"/>
        <v>-7.3850931677018963</v>
      </c>
      <c r="T150" s="39">
        <f t="shared" si="34"/>
        <v>-7.3850931677018536</v>
      </c>
      <c r="U150" t="s">
        <v>383</v>
      </c>
      <c r="V150" t="s">
        <v>384</v>
      </c>
      <c r="W150" t="s">
        <v>467</v>
      </c>
      <c r="X150" t="s">
        <v>463</v>
      </c>
      <c r="Y150" s="41"/>
    </row>
    <row r="151" spans="1:25" ht="15" x14ac:dyDescent="0.25">
      <c r="A151">
        <v>2.1</v>
      </c>
      <c r="B151">
        <v>1.81</v>
      </c>
      <c r="C151" s="29">
        <f t="shared" si="26"/>
        <v>2.8676664035780064E-2</v>
      </c>
      <c r="D151" s="30">
        <f>IF(OR($A151="",$B151=""),"",A151*'MPTO_working_2-way'!$G150)</f>
        <v>2.160220994475138</v>
      </c>
      <c r="E151" s="32">
        <f>IF(OR($A151="",$B151=""),"",B151*'MPTO_working_2-way'!$G150)</f>
        <v>1.861904761904762</v>
      </c>
      <c r="F151" s="30">
        <f>IF(OR($A151="",$B151=""),"",'MPTO_working_2-way'!D150)</f>
        <v>2.1651951011107946</v>
      </c>
      <c r="G151" s="32">
        <f>IF(OR($A151="",$B151=""),"",'MPTO_working_2-way'!E150)</f>
        <v>1.858225372769494</v>
      </c>
      <c r="H151" s="30">
        <f>IF(OR($A151="",$B151=""),"",'OddsRatio_working_2-way'!M150)</f>
        <v>2.1653431646335015</v>
      </c>
      <c r="I151" s="30">
        <f>IF(OR($A151="",$B151=""),"",'OddsRatio_working_2-way'!N150)</f>
        <v>1.8581163303210331</v>
      </c>
      <c r="J151" s="30">
        <f>IF('Log_working_2-way'!$D150="","",A151^('Log_working_2-way'!$D150))</f>
        <v>2.1676082555034109</v>
      </c>
      <c r="K151" s="32">
        <f>IF('Log_working_2-way'!$D150="","",B151^('Log_working_2-way'!$D150))</f>
        <v>1.8564516354578522</v>
      </c>
      <c r="L151" s="37">
        <f t="shared" si="27"/>
        <v>0.46291560102301793</v>
      </c>
      <c r="M151" s="37">
        <f t="shared" si="28"/>
        <v>0.53708439897698212</v>
      </c>
      <c r="N151" s="38">
        <v>247</v>
      </c>
      <c r="O151" s="38">
        <f t="shared" si="29"/>
        <v>129.38095238095241</v>
      </c>
      <c r="P151" s="38">
        <f t="shared" si="30"/>
        <v>110.53591160220995</v>
      </c>
      <c r="Q151" s="38">
        <f t="shared" si="31"/>
        <v>136.46408839779005</v>
      </c>
      <c r="R151" s="38">
        <f t="shared" si="32"/>
        <v>117.61904761904761</v>
      </c>
      <c r="S151" s="39">
        <f t="shared" si="33"/>
        <v>-7.083136016837642</v>
      </c>
      <c r="T151" s="39">
        <f t="shared" si="34"/>
        <v>-7.0831360168376563</v>
      </c>
      <c r="U151" t="s">
        <v>385</v>
      </c>
      <c r="V151" t="s">
        <v>386</v>
      </c>
      <c r="W151" t="s">
        <v>467</v>
      </c>
      <c r="X151" t="s">
        <v>463</v>
      </c>
      <c r="Y151" s="41"/>
    </row>
    <row r="152" spans="1:25" ht="15" x14ac:dyDescent="0.25">
      <c r="A152">
        <v>1.92</v>
      </c>
      <c r="B152">
        <v>1.99</v>
      </c>
      <c r="C152" s="29">
        <f t="shared" si="26"/>
        <v>2.3345896147403788E-2</v>
      </c>
      <c r="D152" s="30">
        <f>IF(OR($A152="",$B152=""),"",A152*'MPTO_working_2-way'!$G151)</f>
        <v>1.9648241206030153</v>
      </c>
      <c r="E152" s="32">
        <f>IF(OR($A152="",$B152=""),"",B152*'MPTO_working_2-way'!$G151)</f>
        <v>2.0364583333333335</v>
      </c>
      <c r="F152" s="30">
        <f>IF(OR($A152="",$B152=""),"",'MPTO_working_2-way'!D151)</f>
        <v>1.9640176827387685</v>
      </c>
      <c r="G152" s="32">
        <f>IF(OR($A152="",$B152=""),"",'MPTO_working_2-way'!E151)</f>
        <v>2.0373253705876082</v>
      </c>
      <c r="H152" s="30">
        <f>IF(OR($A152="",$B152=""),"",'OddsRatio_working_2-way'!M151)</f>
        <v>1.9639984073082948</v>
      </c>
      <c r="I152" s="30">
        <f>IF(OR($A152="",$B152=""),"",'OddsRatio_working_2-way'!N151)</f>
        <v>2.0373461122121879</v>
      </c>
      <c r="J152" s="30">
        <f>IF('Log_working_2-way'!$D151="","",A152^('Log_working_2-way'!$D151))</f>
        <v>1.9636346459170313</v>
      </c>
      <c r="K152" s="32">
        <f>IF('Log_working_2-way'!$D151="","",B152^('Log_working_2-way'!$D151))</f>
        <v>2.0377376988644484</v>
      </c>
      <c r="L152" s="37">
        <f t="shared" si="27"/>
        <v>0.50895140664961636</v>
      </c>
      <c r="M152" s="37">
        <f t="shared" si="28"/>
        <v>0.49104859335038359</v>
      </c>
      <c r="N152" s="38">
        <v>248</v>
      </c>
      <c r="O152" s="38">
        <f t="shared" si="29"/>
        <v>118.83333333333333</v>
      </c>
      <c r="P152" s="38">
        <f t="shared" si="30"/>
        <v>123.37688442211054</v>
      </c>
      <c r="Q152" s="38">
        <f t="shared" si="31"/>
        <v>124.62311557788944</v>
      </c>
      <c r="R152" s="38">
        <f t="shared" si="32"/>
        <v>129.16666666666669</v>
      </c>
      <c r="S152" s="39">
        <f t="shared" si="33"/>
        <v>-5.7897822445561076</v>
      </c>
      <c r="T152" s="39">
        <f t="shared" si="34"/>
        <v>-5.7897822445561502</v>
      </c>
      <c r="U152" t="s">
        <v>387</v>
      </c>
      <c r="V152" t="s">
        <v>388</v>
      </c>
      <c r="W152" t="s">
        <v>467</v>
      </c>
      <c r="X152" t="s">
        <v>463</v>
      </c>
      <c r="Y152" s="41"/>
    </row>
    <row r="153" spans="1:25" ht="15" x14ac:dyDescent="0.25">
      <c r="A153">
        <v>2.2000000000000002</v>
      </c>
      <c r="B153">
        <v>1.74</v>
      </c>
      <c r="C153" s="29">
        <f t="shared" si="26"/>
        <v>2.925809822361547E-2</v>
      </c>
      <c r="D153" s="30">
        <f>IF(OR($A153="",$B153=""),"",A153*'MPTO_working_2-way'!$G152)</f>
        <v>2.264367816091954</v>
      </c>
      <c r="E153" s="32">
        <f>IF(OR($A153="",$B153=""),"",B153*'MPTO_working_2-way'!$G152)</f>
        <v>1.790909090909091</v>
      </c>
      <c r="F153" s="30">
        <f>IF(OR($A153="",$B153=""),"",'MPTO_working_2-way'!D152)</f>
        <v>2.2731591448931119</v>
      </c>
      <c r="G153" s="32">
        <f>IF(OR($A153="",$B153=""),"",'MPTO_working_2-way'!E152)</f>
        <v>1.78544776119403</v>
      </c>
      <c r="H153" s="30">
        <f>IF(OR($A153="",$B153=""),"",'OddsRatio_working_2-way'!M152)</f>
        <v>2.2734290799340271</v>
      </c>
      <c r="I153" s="30">
        <f>IF(OR($A153="",$B153=""),"",'OddsRatio_working_2-way'!N152)</f>
        <v>1.7852812659593167</v>
      </c>
      <c r="J153" s="30">
        <f>IF('Log_working_2-way'!$D152="","",A153^('Log_working_2-way'!$D152))</f>
        <v>2.2774497365044657</v>
      </c>
      <c r="K153" s="32">
        <f>IF('Log_working_2-way'!$D152="","",B153^('Log_working_2-way'!$D152))</f>
        <v>1.7828096647750074</v>
      </c>
      <c r="L153" s="37">
        <f t="shared" si="27"/>
        <v>0.44162436548223349</v>
      </c>
      <c r="M153" s="37">
        <f t="shared" si="28"/>
        <v>0.55837563451776651</v>
      </c>
      <c r="N153" s="38">
        <v>249</v>
      </c>
      <c r="O153" s="38">
        <f t="shared" si="29"/>
        <v>135.81818181818184</v>
      </c>
      <c r="P153" s="38">
        <f t="shared" si="30"/>
        <v>105.89655172413792</v>
      </c>
      <c r="Q153" s="38">
        <f t="shared" si="31"/>
        <v>143.10344827586206</v>
      </c>
      <c r="R153" s="38">
        <f t="shared" si="32"/>
        <v>113.18181818181817</v>
      </c>
      <c r="S153" s="39">
        <f t="shared" si="33"/>
        <v>-7.2852664576802226</v>
      </c>
      <c r="T153" s="39">
        <f t="shared" si="34"/>
        <v>-7.2852664576802511</v>
      </c>
      <c r="U153" t="s">
        <v>389</v>
      </c>
      <c r="V153" t="s">
        <v>390</v>
      </c>
      <c r="W153" t="s">
        <v>467</v>
      </c>
      <c r="X153" t="s">
        <v>463</v>
      </c>
      <c r="Y153" s="41"/>
    </row>
    <row r="154" spans="1:25" s="35" customFormat="1" ht="15" x14ac:dyDescent="0.25">
      <c r="A154">
        <v>1.81</v>
      </c>
      <c r="B154">
        <v>2.09</v>
      </c>
      <c r="C154" s="29">
        <f t="shared" si="26"/>
        <v>3.0955087366835166E-2</v>
      </c>
      <c r="D154" s="30">
        <f>IF(OR($A154="",$B154=""),"",A154*'MPTO_working_2-way'!$G153)</f>
        <v>1.8660287081339717</v>
      </c>
      <c r="E154" s="32">
        <f>IF(OR($A154="",$B154=""),"",B154*'MPTO_working_2-way'!$G153)</f>
        <v>2.1546961325966851</v>
      </c>
      <c r="F154" s="30">
        <f>IF(OR($A154="",$B154=""),"",'MPTO_working_2-way'!D153)</f>
        <v>1.8621674173619833</v>
      </c>
      <c r="G154" s="32">
        <f>IF(OR($A154="",$B154=""),"",'MPTO_working_2-way'!E153)</f>
        <v>2.159867538325388</v>
      </c>
      <c r="H154" s="30">
        <f>IF(OR($A154="",$B154=""),"",'OddsRatio_working_2-way'!M153)</f>
        <v>1.8620436566990362</v>
      </c>
      <c r="I154" s="30">
        <f>IF(OR($A154="",$B154=""),"",'OddsRatio_working_2-way'!N153)</f>
        <v>2.1600340565456171</v>
      </c>
      <c r="J154" s="30">
        <f>IF('Log_working_2-way'!$D153="","",A154^('Log_working_2-way'!$D153))</f>
        <v>1.8602936584659731</v>
      </c>
      <c r="K154" s="32">
        <f>IF('Log_working_2-way'!$D153="","",B154^('Log_working_2-way'!$D153))</f>
        <v>2.1623937828196005</v>
      </c>
      <c r="L154" s="37">
        <f t="shared" si="27"/>
        <v>0.53589743589743577</v>
      </c>
      <c r="M154" s="37">
        <f t="shared" si="28"/>
        <v>0.46410256410256412</v>
      </c>
      <c r="N154" s="38">
        <v>250</v>
      </c>
      <c r="O154" s="38">
        <f t="shared" si="29"/>
        <v>111.87845303867404</v>
      </c>
      <c r="P154" s="38">
        <f t="shared" si="30"/>
        <v>130.38277511961724</v>
      </c>
      <c r="Q154" s="38">
        <f t="shared" si="31"/>
        <v>119.61722488038279</v>
      </c>
      <c r="R154" s="38">
        <f t="shared" si="32"/>
        <v>138.12154696132598</v>
      </c>
      <c r="S154" s="39">
        <f t="shared" si="33"/>
        <v>-7.7387718417087541</v>
      </c>
      <c r="T154" s="39">
        <f t="shared" si="34"/>
        <v>-7.7387718417087399</v>
      </c>
      <c r="U154" t="s">
        <v>391</v>
      </c>
      <c r="V154" t="s">
        <v>392</v>
      </c>
      <c r="W154" t="s">
        <v>467</v>
      </c>
      <c r="X154" t="s">
        <v>463</v>
      </c>
      <c r="Y154" s="41"/>
    </row>
    <row r="155" spans="1:25" ht="15" x14ac:dyDescent="0.25">
      <c r="A155">
        <v>2.02</v>
      </c>
      <c r="B155">
        <v>1.89</v>
      </c>
      <c r="C155" s="29">
        <f t="shared" si="26"/>
        <v>2.4150034051024338E-2</v>
      </c>
      <c r="D155" s="30">
        <f>IF(OR($A155="",$B155=""),"",A155*'MPTO_working_2-way'!$G154)</f>
        <v>2.0687830687830693</v>
      </c>
      <c r="E155" s="32">
        <f>IF(OR($A155="",$B155=""),"",B155*'MPTO_working_2-way'!$G154)</f>
        <v>1.9356435643564358</v>
      </c>
      <c r="F155" s="30">
        <f>IF(OR($A155="",$B155=""),"",'MPTO_working_2-way'!D154)</f>
        <v>2.0705027387602368</v>
      </c>
      <c r="G155" s="32">
        <f>IF(OR($A155="",$B155=""),"",'MPTO_working_2-way'!E154)</f>
        <v>1.9341405339682862</v>
      </c>
      <c r="H155" s="30">
        <f>IF(OR($A155="",$B155=""),"",'OddsRatio_working_2-way'!M154)</f>
        <v>2.0705453823777571</v>
      </c>
      <c r="I155" s="30">
        <f>IF(OR($A155="",$B155=""),"",'OddsRatio_working_2-way'!N154)</f>
        <v>1.9341033238394147</v>
      </c>
      <c r="J155" s="30">
        <f>IF('Log_working_2-way'!$D154="","",A155^('Log_working_2-way'!$D154))</f>
        <v>2.0713231559049405</v>
      </c>
      <c r="K155" s="32">
        <f>IF('Log_working_2-way'!$D154="","",B155^('Log_working_2-way'!$D154))</f>
        <v>1.9334251710029571</v>
      </c>
      <c r="L155" s="37">
        <f t="shared" si="27"/>
        <v>0.48337595907928377</v>
      </c>
      <c r="M155" s="37">
        <f t="shared" si="28"/>
        <v>0.51662404092071612</v>
      </c>
      <c r="N155" s="38">
        <v>251</v>
      </c>
      <c r="O155" s="38">
        <f t="shared" si="29"/>
        <v>126.74257425742573</v>
      </c>
      <c r="P155" s="38">
        <f t="shared" si="30"/>
        <v>118.1957671957672</v>
      </c>
      <c r="Q155" s="38">
        <f t="shared" si="31"/>
        <v>132.80423280423281</v>
      </c>
      <c r="R155" s="38">
        <f t="shared" si="32"/>
        <v>124.25742574257426</v>
      </c>
      <c r="S155" s="39">
        <f t="shared" si="33"/>
        <v>-6.0616585468070809</v>
      </c>
      <c r="T155" s="39">
        <f t="shared" si="34"/>
        <v>-6.0616585468070525</v>
      </c>
      <c r="U155" t="s">
        <v>393</v>
      </c>
      <c r="V155" t="s">
        <v>394</v>
      </c>
      <c r="W155" t="s">
        <v>467</v>
      </c>
      <c r="X155" t="s">
        <v>463</v>
      </c>
      <c r="Y155" s="41"/>
    </row>
    <row r="156" spans="1:25" ht="15" x14ac:dyDescent="0.25">
      <c r="A156">
        <v>2.1800000000000002</v>
      </c>
      <c r="B156">
        <v>1.75</v>
      </c>
      <c r="C156" s="29">
        <f t="shared" si="26"/>
        <v>3.0144167758846541E-2</v>
      </c>
      <c r="D156" s="30">
        <f>IF(OR($A156="",$B156=""),"",A156*'MPTO_working_2-way'!$G155)</f>
        <v>2.2457142857142856</v>
      </c>
      <c r="E156" s="32">
        <f>IF(OR($A156="",$B156=""),"",B156*'MPTO_working_2-way'!$G155)</f>
        <v>1.8027522935779814</v>
      </c>
      <c r="F156" s="30">
        <f>IF(OR($A156="",$B156=""),"",'MPTO_working_2-way'!D155)</f>
        <v>2.2540620384047267</v>
      </c>
      <c r="G156" s="32">
        <f>IF(OR($A156="",$B156=""),"",'MPTO_working_2-way'!E155)</f>
        <v>1.797408716136631</v>
      </c>
      <c r="H156" s="30">
        <f>IF(OR($A156="",$B156=""),"",'OddsRatio_working_2-way'!M155)</f>
        <v>2.2543258481484516</v>
      </c>
      <c r="I156" s="30">
        <f>IF(OR($A156="",$B156=""),"",'OddsRatio_working_2-way'!N155)</f>
        <v>1.797241005179101</v>
      </c>
      <c r="J156" s="30">
        <f>IF('Log_working_2-way'!$D155="","",A156^('Log_working_2-way'!$D155))</f>
        <v>2.2581444657647705</v>
      </c>
      <c r="K156" s="32">
        <f>IF('Log_working_2-way'!$D155="","",B156^('Log_working_2-way'!$D155))</f>
        <v>1.7948212842092994</v>
      </c>
      <c r="L156" s="37">
        <f t="shared" si="27"/>
        <v>0.44529262086513999</v>
      </c>
      <c r="M156" s="37">
        <f t="shared" si="28"/>
        <v>0.55470737913486012</v>
      </c>
      <c r="N156" s="38">
        <v>252</v>
      </c>
      <c r="O156" s="38">
        <f t="shared" si="29"/>
        <v>136.40366972477065</v>
      </c>
      <c r="P156" s="38">
        <f t="shared" si="30"/>
        <v>108</v>
      </c>
      <c r="Q156" s="38">
        <f t="shared" si="31"/>
        <v>144</v>
      </c>
      <c r="R156" s="38">
        <f t="shared" si="32"/>
        <v>115.59633027522935</v>
      </c>
      <c r="S156" s="39">
        <f t="shared" si="33"/>
        <v>-7.5963302752293487</v>
      </c>
      <c r="T156" s="39">
        <f t="shared" si="34"/>
        <v>-7.5963302752293487</v>
      </c>
      <c r="U156" t="s">
        <v>395</v>
      </c>
      <c r="V156" t="s">
        <v>396</v>
      </c>
      <c r="W156" t="s">
        <v>467</v>
      </c>
      <c r="X156" t="s">
        <v>463</v>
      </c>
      <c r="Y156" s="41"/>
    </row>
    <row r="157" spans="1:25" ht="15" x14ac:dyDescent="0.25">
      <c r="A157">
        <v>2.27</v>
      </c>
      <c r="B157">
        <v>1.63</v>
      </c>
      <c r="C157" s="29">
        <f t="shared" si="26"/>
        <v>5.4025566876570785E-2</v>
      </c>
      <c r="D157" s="30">
        <f>IF(OR($A157="",$B157=""),"",A157*'MPTO_working_2-way'!$G156)</f>
        <v>2.3926380368098159</v>
      </c>
      <c r="E157" s="32">
        <f>IF(OR($A157="",$B157=""),"",B157*'MPTO_working_2-way'!$G156)</f>
        <v>1.7180616740088102</v>
      </c>
      <c r="F157" s="30">
        <f>IF(OR($A157="",$B157=""),"",'MPTO_working_2-way'!D156)</f>
        <v>2.418286984085487</v>
      </c>
      <c r="G157" s="32">
        <f>IF(OR($A157="",$B157=""),"",'MPTO_working_2-way'!E156)</f>
        <v>1.7050759199096792</v>
      </c>
      <c r="H157" s="30">
        <f>IF(OR($A157="",$B157=""),"",'OddsRatio_working_2-way'!M156)</f>
        <v>2.4198144300833877</v>
      </c>
      <c r="I157" s="30">
        <f>IF(OR($A157="",$B157=""),"",'OddsRatio_working_2-way'!N156)</f>
        <v>1.7043173944508145</v>
      </c>
      <c r="J157" s="30">
        <f>IF('Log_working_2-way'!$D156="","",A157^('Log_working_2-way'!$D156))</f>
        <v>2.4319584275419412</v>
      </c>
      <c r="K157" s="32">
        <f>IF('Log_working_2-way'!$D156="","",B157^('Log_working_2-way'!$D156))</f>
        <v>1.6983442960099051</v>
      </c>
      <c r="L157" s="37">
        <f t="shared" si="27"/>
        <v>0.41794871794871796</v>
      </c>
      <c r="M157" s="37">
        <f t="shared" si="28"/>
        <v>0.5820512820512822</v>
      </c>
      <c r="N157" s="38">
        <v>253</v>
      </c>
      <c r="O157" s="38">
        <f t="shared" si="29"/>
        <v>141.54625550660796</v>
      </c>
      <c r="P157" s="38">
        <f t="shared" si="30"/>
        <v>97.785276073619627</v>
      </c>
      <c r="Q157" s="38">
        <f t="shared" si="31"/>
        <v>155.21472392638037</v>
      </c>
      <c r="R157" s="38">
        <f t="shared" si="32"/>
        <v>111.45374449339207</v>
      </c>
      <c r="S157" s="39">
        <f t="shared" si="33"/>
        <v>-13.66846841977241</v>
      </c>
      <c r="T157" s="39">
        <f t="shared" si="34"/>
        <v>-13.668468419772438</v>
      </c>
      <c r="U157" t="s">
        <v>397</v>
      </c>
      <c r="V157" t="s">
        <v>398</v>
      </c>
      <c r="W157" t="s">
        <v>475</v>
      </c>
      <c r="X157" t="s">
        <v>463</v>
      </c>
      <c r="Y157" s="41"/>
    </row>
    <row r="158" spans="1:25" ht="15" x14ac:dyDescent="0.25">
      <c r="A158">
        <v>2.73</v>
      </c>
      <c r="B158">
        <v>1.44</v>
      </c>
      <c r="C158" s="29">
        <f t="shared" si="26"/>
        <v>6.0744810744810751E-2</v>
      </c>
      <c r="D158" s="30">
        <f>IF(OR($A158="",$B158=""),"",A158*'MPTO_working_2-way'!$G157)</f>
        <v>2.8958333333333335</v>
      </c>
      <c r="E158" s="32">
        <f>IF(OR($A158="",$B158=""),"",B158*'MPTO_working_2-way'!$G157)</f>
        <v>1.5274725274725274</v>
      </c>
      <c r="F158" s="30">
        <f>IF(OR($A158="",$B158=""),"",'MPTO_working_2-way'!D157)</f>
        <v>2.9768287142208085</v>
      </c>
      <c r="G158" s="32">
        <f>IF(OR($A158="",$B158=""),"",'MPTO_working_2-way'!E157)</f>
        <v>1.5058607216731785</v>
      </c>
      <c r="H158" s="30">
        <f>IF(OR($A158="",$B158=""),"",'OddsRatio_working_2-way'!M157)</f>
        <v>2.982881282835204</v>
      </c>
      <c r="I158" s="30">
        <f>IF(OR($A158="",$B158=""),"",'OddsRatio_working_2-way'!N157)</f>
        <v>1.50431662684826</v>
      </c>
      <c r="J158" s="30">
        <f>IF('Log_working_2-way'!$D157="","",A158^('Log_working_2-way'!$D157))</f>
        <v>3.0230338302887056</v>
      </c>
      <c r="K158" s="32">
        <f>IF('Log_working_2-way'!$D157="","",B158^('Log_working_2-way'!$D157))</f>
        <v>1.4943071069813592</v>
      </c>
      <c r="L158" s="37">
        <f t="shared" si="27"/>
        <v>0.34532374100719421</v>
      </c>
      <c r="M158" s="37">
        <f t="shared" si="28"/>
        <v>0.65467625899280579</v>
      </c>
      <c r="N158" s="38">
        <v>254</v>
      </c>
      <c r="O158" s="38">
        <f t="shared" si="29"/>
        <v>160.95970695970692</v>
      </c>
      <c r="P158" s="38">
        <f t="shared" si="30"/>
        <v>77.6111111111111</v>
      </c>
      <c r="Q158" s="38">
        <f t="shared" si="31"/>
        <v>176.38888888888889</v>
      </c>
      <c r="R158" s="38">
        <f t="shared" si="32"/>
        <v>93.040293040293037</v>
      </c>
      <c r="S158" s="39">
        <f t="shared" si="33"/>
        <v>-15.429181929181965</v>
      </c>
      <c r="T158" s="39">
        <f t="shared" si="34"/>
        <v>-15.429181929181937</v>
      </c>
      <c r="U158" t="s">
        <v>399</v>
      </c>
      <c r="V158" t="s">
        <v>400</v>
      </c>
      <c r="W158" t="s">
        <v>475</v>
      </c>
      <c r="X158" t="s">
        <v>463</v>
      </c>
      <c r="Y158" s="41"/>
    </row>
    <row r="159" spans="1:25" ht="15" x14ac:dyDescent="0.25">
      <c r="A159">
        <v>2.12</v>
      </c>
      <c r="B159">
        <v>1.71</v>
      </c>
      <c r="C159" s="29">
        <f t="shared" si="26"/>
        <v>5.6493434844973933E-2</v>
      </c>
      <c r="D159" s="30">
        <f>IF(OR($A159="",$B159=""),"",A159*'MPTO_working_2-way'!$G158)</f>
        <v>2.2397660818713447</v>
      </c>
      <c r="E159" s="32">
        <f>IF(OR($A159="",$B159=""),"",B159*'MPTO_working_2-way'!$G158)</f>
        <v>1.8066037735849054</v>
      </c>
      <c r="F159" s="30">
        <f>IF(OR($A159="",$B159=""),"",'MPTO_working_2-way'!D158)</f>
        <v>2.2550385668076633</v>
      </c>
      <c r="G159" s="32">
        <f>IF(OR($A159="",$B159=""),"",'MPTO_working_2-way'!E158)</f>
        <v>1.7967882632831085</v>
      </c>
      <c r="H159" s="30">
        <f>IF(OR($A159="",$B159=""),"",'OddsRatio_working_2-way'!M158)</f>
        <v>2.2559716512455181</v>
      </c>
      <c r="I159" s="30">
        <f>IF(OR($A159="",$B159=""),"",'OddsRatio_working_2-way'!N158)</f>
        <v>1.7961963146288551</v>
      </c>
      <c r="J159" s="30">
        <f>IF('Log_working_2-way'!$D158="","",A159^('Log_working_2-way'!$D158))</f>
        <v>2.2631550258429947</v>
      </c>
      <c r="K159" s="32">
        <f>IF('Log_working_2-way'!$D158="","",B159^('Log_working_2-way'!$D158))</f>
        <v>1.7916684647077736</v>
      </c>
      <c r="L159" s="37">
        <f t="shared" si="27"/>
        <v>0.44647519582245437</v>
      </c>
      <c r="M159" s="37">
        <f t="shared" si="28"/>
        <v>0.55352480417754579</v>
      </c>
      <c r="N159" s="38">
        <v>255</v>
      </c>
      <c r="O159" s="38">
        <f t="shared" si="29"/>
        <v>134.71698113207546</v>
      </c>
      <c r="P159" s="38">
        <f t="shared" si="30"/>
        <v>105.87719298245614</v>
      </c>
      <c r="Q159" s="38">
        <f t="shared" si="31"/>
        <v>149.12280701754386</v>
      </c>
      <c r="R159" s="38">
        <f t="shared" si="32"/>
        <v>120.28301886792451</v>
      </c>
      <c r="S159" s="39">
        <f t="shared" si="33"/>
        <v>-14.405825885468403</v>
      </c>
      <c r="T159" s="39">
        <f t="shared" si="34"/>
        <v>-14.405825885468374</v>
      </c>
      <c r="U159" t="s">
        <v>401</v>
      </c>
      <c r="V159" t="s">
        <v>402</v>
      </c>
      <c r="W159" t="s">
        <v>475</v>
      </c>
      <c r="X159" t="s">
        <v>463</v>
      </c>
      <c r="Y159" s="41"/>
    </row>
    <row r="160" spans="1:25" ht="15" x14ac:dyDescent="0.25">
      <c r="A160">
        <v>1.94</v>
      </c>
      <c r="B160">
        <v>1.96</v>
      </c>
      <c r="C160" s="29">
        <f t="shared" si="26"/>
        <v>2.5667999158426325E-2</v>
      </c>
      <c r="D160" s="30">
        <f>IF(OR($A160="",$B160=""),"",A160*'MPTO_working_2-way'!$G159)</f>
        <v>1.989795918367347</v>
      </c>
      <c r="E160" s="32">
        <f>IF(OR($A160="",$B160=""),"",B160*'MPTO_working_2-way'!$G159)</f>
        <v>2.0103092783505154</v>
      </c>
      <c r="F160" s="30">
        <f>IF(OR($A160="",$B160=""),"",'MPTO_working_2-way'!D159)</f>
        <v>1.9895353704478862</v>
      </c>
      <c r="G160" s="32">
        <f>IF(OR($A160="",$B160=""),"",'MPTO_working_2-way'!E159)</f>
        <v>2.0105752961082914</v>
      </c>
      <c r="H160" s="30">
        <f>IF(OR($A160="",$B160=""),"",'OddsRatio_working_2-way'!M159)</f>
        <v>1.9895285072531594</v>
      </c>
      <c r="I160" s="30">
        <f>IF(OR($A160="",$B160=""),"",'OddsRatio_working_2-way'!N159)</f>
        <v>2.0105823052798226</v>
      </c>
      <c r="J160" s="30">
        <f>IF('Log_working_2-way'!$D159="","",A160^('Log_working_2-way'!$D159))</f>
        <v>1.9894107081664238</v>
      </c>
      <c r="K160" s="32">
        <f>IF('Log_working_2-way'!$D159="","",B160^('Log_working_2-way'!$D159))</f>
        <v>2.0107026250536491</v>
      </c>
      <c r="L160" s="37">
        <f t="shared" si="27"/>
        <v>0.50256410256410255</v>
      </c>
      <c r="M160" s="37">
        <f t="shared" si="28"/>
        <v>0.49743589743589745</v>
      </c>
      <c r="N160" s="38">
        <v>256</v>
      </c>
      <c r="O160" s="38">
        <f t="shared" si="29"/>
        <v>124.04123711340206</v>
      </c>
      <c r="P160" s="38">
        <f t="shared" si="30"/>
        <v>125.38775510204081</v>
      </c>
      <c r="Q160" s="38">
        <f t="shared" si="31"/>
        <v>130.61224489795919</v>
      </c>
      <c r="R160" s="38">
        <f t="shared" si="32"/>
        <v>131.95876288659795</v>
      </c>
      <c r="S160" s="39">
        <f t="shared" si="33"/>
        <v>-6.5710077845571249</v>
      </c>
      <c r="T160" s="39">
        <f t="shared" si="34"/>
        <v>-6.5710077845571391</v>
      </c>
      <c r="U160" t="s">
        <v>403</v>
      </c>
      <c r="V160" t="s">
        <v>404</v>
      </c>
      <c r="W160" t="s">
        <v>468</v>
      </c>
      <c r="X160" t="s">
        <v>463</v>
      </c>
      <c r="Y160" s="41"/>
    </row>
    <row r="161" spans="1:25" ht="15" x14ac:dyDescent="0.25">
      <c r="A161">
        <v>1.71</v>
      </c>
      <c r="B161">
        <v>2.25</v>
      </c>
      <c r="C161" s="29">
        <f t="shared" si="26"/>
        <v>2.9239766081871288E-2</v>
      </c>
      <c r="D161" s="30">
        <f>IF(OR($A161="",$B161=""),"",A161*'MPTO_working_2-way'!$G160)</f>
        <v>1.7599999999999998</v>
      </c>
      <c r="E161" s="32">
        <f>IF(OR($A161="",$B161=""),"",B161*'MPTO_working_2-way'!$G160)</f>
        <v>2.3157894736842106</v>
      </c>
      <c r="F161" s="30">
        <f>IF(OR($A161="",$B161=""),"",'MPTO_working_2-way'!D160)</f>
        <v>1.7538461538461536</v>
      </c>
      <c r="G161" s="32">
        <f>IF(OR($A161="",$B161=""),"",'MPTO_working_2-way'!E160)</f>
        <v>2.3265306122448979</v>
      </c>
      <c r="H161" s="30">
        <f>IF(OR($A161="",$B161=""),"",'OddsRatio_working_2-way'!M160)</f>
        <v>1.753657747256671</v>
      </c>
      <c r="I161" s="30">
        <f>IF(OR($A161="",$B161=""),"",'OddsRatio_working_2-way'!N160)</f>
        <v>2.3268622310856886</v>
      </c>
      <c r="J161" s="30">
        <f>IF('Log_working_2-way'!$D160="","",A161^('Log_working_2-way'!$D160))</f>
        <v>1.7508722508087184</v>
      </c>
      <c r="K161" s="32">
        <f>IF('Log_working_2-way'!$D160="","",B161^('Log_working_2-way'!$D160))</f>
        <v>2.331784466562643</v>
      </c>
      <c r="L161" s="37">
        <f t="shared" si="27"/>
        <v>0.56818181818181823</v>
      </c>
      <c r="M161" s="37">
        <f t="shared" si="28"/>
        <v>0.43181818181818182</v>
      </c>
      <c r="N161" s="38">
        <v>257</v>
      </c>
      <c r="O161" s="38">
        <f t="shared" si="29"/>
        <v>106.70760233918126</v>
      </c>
      <c r="P161" s="38">
        <f t="shared" si="30"/>
        <v>142.77777777777777</v>
      </c>
      <c r="Q161" s="38">
        <f t="shared" si="31"/>
        <v>114.22222222222221</v>
      </c>
      <c r="R161" s="38">
        <f t="shared" si="32"/>
        <v>150.29239766081869</v>
      </c>
      <c r="S161" s="39">
        <f t="shared" si="33"/>
        <v>-7.5146198830409503</v>
      </c>
      <c r="T161" s="39">
        <f t="shared" si="34"/>
        <v>-7.5146198830409219</v>
      </c>
      <c r="U161" t="s">
        <v>405</v>
      </c>
      <c r="V161" t="s">
        <v>406</v>
      </c>
      <c r="W161" t="s">
        <v>468</v>
      </c>
      <c r="X161" t="s">
        <v>463</v>
      </c>
      <c r="Y161" s="41"/>
    </row>
    <row r="162" spans="1:25" ht="15" x14ac:dyDescent="0.25">
      <c r="A162">
        <v>1.62</v>
      </c>
      <c r="B162">
        <v>2.4</v>
      </c>
      <c r="C162" s="29">
        <f t="shared" si="26"/>
        <v>3.3950617283950546E-2</v>
      </c>
      <c r="D162" s="30">
        <f>IF(OR($A162="",$B162=""),"",A162*'MPTO_working_2-way'!$G161)</f>
        <v>1.675</v>
      </c>
      <c r="E162" s="32">
        <f>IF(OR($A162="",$B162=""),"",B162*'MPTO_working_2-way'!$G161)</f>
        <v>2.4814814814814814</v>
      </c>
      <c r="F162" s="30">
        <f>IF(OR($A162="",$B162=""),"",'MPTO_working_2-way'!D161)</f>
        <v>1.6658097686375322</v>
      </c>
      <c r="G162" s="32">
        <f>IF(OR($A162="",$B162=""),"",'MPTO_working_2-way'!E161)</f>
        <v>2.5019305019305014</v>
      </c>
      <c r="H162" s="30">
        <f>IF(OR($A162="",$B162=""),"",'OddsRatio_working_2-way'!M161)</f>
        <v>1.6654751256486924</v>
      </c>
      <c r="I162" s="30">
        <f>IF(OR($A162="",$B162=""),"",'OddsRatio_working_2-way'!N161)</f>
        <v>2.502685767593821</v>
      </c>
      <c r="J162" s="30">
        <f>IF('Log_working_2-way'!$D161="","",A162^('Log_working_2-way'!$D161))</f>
        <v>1.6612975476246807</v>
      </c>
      <c r="K162" s="32">
        <f>IF('Log_working_2-way'!$D161="","",B162^('Log_working_2-way'!$D161))</f>
        <v>2.5121786003771214</v>
      </c>
      <c r="L162" s="37">
        <f t="shared" si="27"/>
        <v>0.59701492537313428</v>
      </c>
      <c r="M162" s="37">
        <f t="shared" si="28"/>
        <v>0.40298507462686567</v>
      </c>
      <c r="N162" s="38">
        <v>258</v>
      </c>
      <c r="O162" s="38">
        <f t="shared" si="29"/>
        <v>98.740740740740762</v>
      </c>
      <c r="P162" s="38">
        <f t="shared" si="30"/>
        <v>150.49999999999997</v>
      </c>
      <c r="Q162" s="38">
        <f t="shared" si="31"/>
        <v>107.5</v>
      </c>
      <c r="R162" s="38">
        <f t="shared" si="32"/>
        <v>159.25925925925924</v>
      </c>
      <c r="S162" s="39">
        <f t="shared" si="33"/>
        <v>-8.7592592592592382</v>
      </c>
      <c r="T162" s="39">
        <f t="shared" si="34"/>
        <v>-8.7592592592592666</v>
      </c>
      <c r="U162" t="s">
        <v>407</v>
      </c>
      <c r="V162" t="s">
        <v>408</v>
      </c>
      <c r="W162" t="s">
        <v>468</v>
      </c>
      <c r="X162" t="s">
        <v>463</v>
      </c>
      <c r="Y162" s="41"/>
    </row>
    <row r="163" spans="1:25" ht="15" x14ac:dyDescent="0.25">
      <c r="A163">
        <v>1.89</v>
      </c>
      <c r="B163">
        <v>2.02</v>
      </c>
      <c r="C163" s="29">
        <f t="shared" si="26"/>
        <v>2.4150034051024338E-2</v>
      </c>
      <c r="D163" s="30">
        <f>IF(OR($A163="",$B163=""),"",A163*'MPTO_working_2-way'!$G162)</f>
        <v>1.9356435643564358</v>
      </c>
      <c r="E163" s="32">
        <f>IF(OR($A163="",$B163=""),"",B163*'MPTO_working_2-way'!$G162)</f>
        <v>2.0687830687830693</v>
      </c>
      <c r="F163" s="30">
        <f>IF(OR($A163="",$B163=""),"",'MPTO_working_2-way'!D162)</f>
        <v>1.9341405339682862</v>
      </c>
      <c r="G163" s="32">
        <f>IF(OR($A163="",$B163=""),"",'MPTO_working_2-way'!E162)</f>
        <v>2.0705027387602368</v>
      </c>
      <c r="H163" s="30">
        <f>IF(OR($A163="",$B163=""),"",'OddsRatio_working_2-way'!M162)</f>
        <v>1.9341033238394147</v>
      </c>
      <c r="I163" s="30">
        <f>IF(OR($A163="",$B163=""),"",'OddsRatio_working_2-way'!N162)</f>
        <v>2.0705453823777571</v>
      </c>
      <c r="J163" s="30">
        <f>IF('Log_working_2-way'!$D162="","",A163^('Log_working_2-way'!$D162))</f>
        <v>1.9334251710029571</v>
      </c>
      <c r="K163" s="32">
        <f>IF('Log_working_2-way'!$D162="","",B163^('Log_working_2-way'!$D162))</f>
        <v>2.0713231559049405</v>
      </c>
      <c r="L163" s="37">
        <f t="shared" si="27"/>
        <v>0.51662404092071612</v>
      </c>
      <c r="M163" s="37">
        <f t="shared" si="28"/>
        <v>0.48337595907928377</v>
      </c>
      <c r="N163" s="38">
        <v>259</v>
      </c>
      <c r="O163" s="38">
        <f t="shared" si="29"/>
        <v>121.96296296296298</v>
      </c>
      <c r="P163" s="38">
        <f t="shared" si="30"/>
        <v>130.78217821782175</v>
      </c>
      <c r="Q163" s="38">
        <f t="shared" si="31"/>
        <v>128.21782178217822</v>
      </c>
      <c r="R163" s="38">
        <f t="shared" si="32"/>
        <v>137.03703703703707</v>
      </c>
      <c r="S163" s="39">
        <f t="shared" si="33"/>
        <v>-6.2548588192152437</v>
      </c>
      <c r="T163" s="39">
        <f t="shared" si="34"/>
        <v>-6.2548588192153147</v>
      </c>
      <c r="U163" t="s">
        <v>409</v>
      </c>
      <c r="V163" t="s">
        <v>410</v>
      </c>
      <c r="W163" t="s">
        <v>468</v>
      </c>
      <c r="X163" t="s">
        <v>463</v>
      </c>
      <c r="Y163" s="41"/>
    </row>
    <row r="164" spans="1:25" ht="15" x14ac:dyDescent="0.25">
      <c r="A164">
        <v>1.89</v>
      </c>
      <c r="B164">
        <v>2.02</v>
      </c>
      <c r="C164" s="29">
        <f t="shared" si="26"/>
        <v>2.4150034051024338E-2</v>
      </c>
      <c r="D164" s="30">
        <f>IF(OR($A164="",$B164=""),"",A164*'MPTO_working_2-way'!$G163)</f>
        <v>1.9356435643564358</v>
      </c>
      <c r="E164" s="32">
        <f>IF(OR($A164="",$B164=""),"",B164*'MPTO_working_2-way'!$G163)</f>
        <v>2.0687830687830693</v>
      </c>
      <c r="F164" s="30">
        <f>IF(OR($A164="",$B164=""),"",'MPTO_working_2-way'!D163)</f>
        <v>1.9341405339682862</v>
      </c>
      <c r="G164" s="32">
        <f>IF(OR($A164="",$B164=""),"",'MPTO_working_2-way'!E163)</f>
        <v>2.0705027387602368</v>
      </c>
      <c r="H164" s="30">
        <f>IF(OR($A164="",$B164=""),"",'OddsRatio_working_2-way'!M163)</f>
        <v>1.9341033238394147</v>
      </c>
      <c r="I164" s="30">
        <f>IF(OR($A164="",$B164=""),"",'OddsRatio_working_2-way'!N163)</f>
        <v>2.0705453823777571</v>
      </c>
      <c r="J164" s="30">
        <f>IF('Log_working_2-way'!$D163="","",A164^('Log_working_2-way'!$D163))</f>
        <v>1.9334251710029571</v>
      </c>
      <c r="K164" s="32">
        <f>IF('Log_working_2-way'!$D163="","",B164^('Log_working_2-way'!$D163))</f>
        <v>2.0713231559049405</v>
      </c>
      <c r="L164" s="37">
        <f t="shared" si="27"/>
        <v>0.51662404092071612</v>
      </c>
      <c r="M164" s="37">
        <f t="shared" si="28"/>
        <v>0.48337595907928377</v>
      </c>
      <c r="N164" s="38">
        <v>260</v>
      </c>
      <c r="O164" s="38">
        <f t="shared" si="29"/>
        <v>122.43386243386244</v>
      </c>
      <c r="P164" s="38">
        <f t="shared" si="30"/>
        <v>131.28712871287132</v>
      </c>
      <c r="Q164" s="38">
        <f t="shared" si="31"/>
        <v>128.71287128712871</v>
      </c>
      <c r="R164" s="38">
        <f t="shared" si="32"/>
        <v>137.5661375661376</v>
      </c>
      <c r="S164" s="39">
        <f t="shared" si="33"/>
        <v>-6.2790088532662622</v>
      </c>
      <c r="T164" s="39">
        <f t="shared" si="34"/>
        <v>-6.2790088532662764</v>
      </c>
      <c r="U164" t="s">
        <v>411</v>
      </c>
      <c r="V164" t="s">
        <v>412</v>
      </c>
      <c r="W164" t="s">
        <v>468</v>
      </c>
      <c r="X164" t="s">
        <v>463</v>
      </c>
      <c r="Y164" s="41"/>
    </row>
    <row r="165" spans="1:25" ht="15" x14ac:dyDescent="0.25">
      <c r="A165">
        <v>2.21</v>
      </c>
      <c r="B165">
        <v>1.72</v>
      </c>
      <c r="C165" s="29">
        <f t="shared" si="26"/>
        <v>3.3884036620014824E-2</v>
      </c>
      <c r="D165" s="30">
        <f>IF(OR($A165="",$B165=""),"",A165*'MPTO_working_2-way'!$G164)</f>
        <v>2.2848837209302326</v>
      </c>
      <c r="E165" s="32">
        <f>IF(OR($A165="",$B165=""),"",B165*'MPTO_working_2-way'!$G164)</f>
        <v>1.7782805429864255</v>
      </c>
      <c r="F165" s="30">
        <f>IF(OR($A165="",$B165=""),"",'MPTO_working_2-way'!D164)</f>
        <v>2.2959652089876781</v>
      </c>
      <c r="G165" s="32">
        <f>IF(OR($A165="",$B165=""),"",'MPTO_working_2-way'!E164)</f>
        <v>1.7716256524981358</v>
      </c>
      <c r="H165" s="30">
        <f>IF(OR($A165="",$B165=""),"",'OddsRatio_working_2-way'!M164)</f>
        <v>2.2963624321753371</v>
      </c>
      <c r="I165" s="30">
        <f>IF(OR($A165="",$B165=""),"",'OddsRatio_working_2-way'!N164)</f>
        <v>1.7713892158398703</v>
      </c>
      <c r="J165" s="30">
        <f>IF('Log_working_2-way'!$D164="","",A165^('Log_working_2-way'!$D164))</f>
        <v>2.3014598613122459</v>
      </c>
      <c r="K165" s="32">
        <f>IF('Log_working_2-way'!$D164="","",B165^('Log_working_2-way'!$D164))</f>
        <v>1.7683679149287428</v>
      </c>
      <c r="L165" s="37">
        <f t="shared" si="27"/>
        <v>0.43765903307888038</v>
      </c>
      <c r="M165" s="37">
        <f t="shared" si="28"/>
        <v>0.56234096692111957</v>
      </c>
      <c r="N165" s="38">
        <v>261</v>
      </c>
      <c r="O165" s="38">
        <f t="shared" si="29"/>
        <v>142.90045248868776</v>
      </c>
      <c r="P165" s="38">
        <f t="shared" si="30"/>
        <v>109.25581395348838</v>
      </c>
      <c r="Q165" s="38">
        <f t="shared" si="31"/>
        <v>151.74418604651163</v>
      </c>
      <c r="R165" s="38">
        <f t="shared" si="32"/>
        <v>118.09954751131222</v>
      </c>
      <c r="S165" s="39">
        <f t="shared" si="33"/>
        <v>-8.8437335578238674</v>
      </c>
      <c r="T165" s="39">
        <f t="shared" si="34"/>
        <v>-8.843733557823839</v>
      </c>
      <c r="U165" t="s">
        <v>158</v>
      </c>
      <c r="V165" t="s">
        <v>165</v>
      </c>
      <c r="W165" t="s">
        <v>175</v>
      </c>
      <c r="X165" t="s">
        <v>463</v>
      </c>
      <c r="Y165" s="41"/>
    </row>
    <row r="166" spans="1:25" ht="15" x14ac:dyDescent="0.25">
      <c r="A166">
        <v>2.3199999999999998</v>
      </c>
      <c r="B166">
        <v>1.66</v>
      </c>
      <c r="C166" s="29">
        <f t="shared" si="26"/>
        <v>3.3444121312837582E-2</v>
      </c>
      <c r="D166" s="30">
        <f>IF(OR($A166="",$B166=""),"",A166*'MPTO_working_2-way'!$G165)</f>
        <v>2.3975903614457832</v>
      </c>
      <c r="E166" s="32">
        <f>IF(OR($A166="",$B166=""),"",B166*'MPTO_working_2-way'!$G165)</f>
        <v>1.7155172413793103</v>
      </c>
      <c r="F166" s="30">
        <f>IF(OR($A166="",$B166=""),"",'MPTO_working_2-way'!D165)</f>
        <v>2.4136375031336175</v>
      </c>
      <c r="G166" s="32">
        <f>IF(OR($A166="",$B166=""),"",'MPTO_working_2-way'!E165)</f>
        <v>1.707394928178755</v>
      </c>
      <c r="H166" s="30">
        <f>IF(OR($A166="",$B166=""),"",'OddsRatio_working_2-way'!M165)</f>
        <v>2.4142135623730954</v>
      </c>
      <c r="I166" s="30">
        <f>IF(OR($A166="",$B166=""),"",'OddsRatio_working_2-way'!N165)</f>
        <v>1.7071067811865479</v>
      </c>
      <c r="J166" s="30">
        <f>IF('Log_working_2-way'!$D165="","",A166^('Log_working_2-way'!$D165))</f>
        <v>2.4216287324780335</v>
      </c>
      <c r="K166" s="32">
        <f>IF('Log_working_2-way'!$D165="","",B166^('Log_working_2-way'!$D165))</f>
        <v>1.7034185347793582</v>
      </c>
      <c r="L166" s="37">
        <f t="shared" si="27"/>
        <v>0.41708542713567837</v>
      </c>
      <c r="M166" s="37">
        <f t="shared" si="28"/>
        <v>0.58291457286432158</v>
      </c>
      <c r="N166" s="38">
        <v>262</v>
      </c>
      <c r="O166" s="38">
        <f t="shared" si="29"/>
        <v>149.06896551724137</v>
      </c>
      <c r="P166" s="38">
        <f t="shared" si="30"/>
        <v>104.16867469879517</v>
      </c>
      <c r="Q166" s="38">
        <f t="shared" si="31"/>
        <v>157.83132530120483</v>
      </c>
      <c r="R166" s="38">
        <f t="shared" si="32"/>
        <v>112.93103448275863</v>
      </c>
      <c r="S166" s="39">
        <f t="shared" si="33"/>
        <v>-8.7623597839634613</v>
      </c>
      <c r="T166" s="39">
        <f t="shared" si="34"/>
        <v>-8.7623597839634613</v>
      </c>
      <c r="U166" t="s">
        <v>154</v>
      </c>
      <c r="V166" t="s">
        <v>148</v>
      </c>
      <c r="W166" t="s">
        <v>175</v>
      </c>
      <c r="X166" t="s">
        <v>463</v>
      </c>
      <c r="Y166" s="41"/>
    </row>
    <row r="167" spans="1:25" s="35" customFormat="1" ht="15" x14ac:dyDescent="0.25">
      <c r="A167">
        <v>2.15</v>
      </c>
      <c r="B167">
        <v>1.76</v>
      </c>
      <c r="C167" s="29">
        <f t="shared" si="26"/>
        <v>3.3298097251585723E-2</v>
      </c>
      <c r="D167" s="30">
        <f>IF(OR($A167="",$B167=""),"",A167*'MPTO_working_2-way'!$G166)</f>
        <v>2.2215909090909092</v>
      </c>
      <c r="E167" s="32">
        <f>IF(OR($A167="",$B167=""),"",B167*'MPTO_working_2-way'!$G166)</f>
        <v>1.8186046511627909</v>
      </c>
      <c r="F167" s="30">
        <f>IF(OR($A167="",$B167=""),"",'MPTO_working_2-way'!D166)</f>
        <v>2.2298173246906305</v>
      </c>
      <c r="G167" s="32">
        <f>IF(OR($A167="",$B167=""),"",'MPTO_working_2-way'!E166)</f>
        <v>1.8131288931480596</v>
      </c>
      <c r="H167" s="30">
        <f>IF(OR($A167="",$B167=""),"",'OddsRatio_working_2-way'!M166)</f>
        <v>2.2301048307916052</v>
      </c>
      <c r="I167" s="30">
        <f>IF(OR($A167="",$B167=""),"",'OddsRatio_working_2-way'!N166)</f>
        <v>1.8129388446970602</v>
      </c>
      <c r="J167" s="30">
        <f>IF('Log_working_2-way'!$D166="","",A167^('Log_working_2-way'!$D166))</f>
        <v>2.2338767288490446</v>
      </c>
      <c r="K167" s="32">
        <f>IF('Log_working_2-way'!$D166="","",B167^('Log_working_2-way'!$D166))</f>
        <v>1.8104537322239227</v>
      </c>
      <c r="L167" s="37">
        <f t="shared" si="27"/>
        <v>0.45012787723785164</v>
      </c>
      <c r="M167" s="37">
        <f t="shared" si="28"/>
        <v>0.54987212276214825</v>
      </c>
      <c r="N167" s="38">
        <v>263</v>
      </c>
      <c r="O167" s="38">
        <f t="shared" si="29"/>
        <v>140.67441860465112</v>
      </c>
      <c r="P167" s="38">
        <f t="shared" si="30"/>
        <v>113.56818181818183</v>
      </c>
      <c r="Q167" s="38">
        <f t="shared" si="31"/>
        <v>149.43181818181819</v>
      </c>
      <c r="R167" s="38">
        <f t="shared" si="32"/>
        <v>122.32558139534883</v>
      </c>
      <c r="S167" s="39">
        <f t="shared" si="33"/>
        <v>-8.7573995771670639</v>
      </c>
      <c r="T167" s="39">
        <f t="shared" si="34"/>
        <v>-8.757399577167007</v>
      </c>
      <c r="U167" t="s">
        <v>156</v>
      </c>
      <c r="V167" t="s">
        <v>164</v>
      </c>
      <c r="W167" t="s">
        <v>175</v>
      </c>
      <c r="X167" t="s">
        <v>463</v>
      </c>
      <c r="Y167" s="41"/>
    </row>
    <row r="168" spans="1:25" ht="15" x14ac:dyDescent="0.25">
      <c r="A168">
        <v>2.13</v>
      </c>
      <c r="B168">
        <v>1.78</v>
      </c>
      <c r="C168" s="29">
        <f t="shared" si="26"/>
        <v>3.128132088410629E-2</v>
      </c>
      <c r="D168" s="30">
        <f>IF(OR($A168="",$B168=""),"",A168*'MPTO_working_2-way'!$G167)</f>
        <v>2.1966292134831464</v>
      </c>
      <c r="E168" s="32">
        <f>IF(OR($A168="",$B168=""),"",B168*'MPTO_working_2-way'!$G167)</f>
        <v>1.8356807511737092</v>
      </c>
      <c r="F168" s="30">
        <f>IF(OR($A168="",$B168=""),"",'MPTO_working_2-way'!D167)</f>
        <v>2.2034055907479515</v>
      </c>
      <c r="G168" s="32">
        <f>IF(OR($A168="",$B168=""),"",'MPTO_working_2-way'!E167)</f>
        <v>1.8309750325976726</v>
      </c>
      <c r="H168" s="30">
        <f>IF(OR($A168="",$B168=""),"",'OddsRatio_working_2-way'!M167)</f>
        <v>2.2036269973367788</v>
      </c>
      <c r="I168" s="30">
        <f>IF(OR($A168="",$B168=""),"",'OddsRatio_working_2-way'!N167)</f>
        <v>1.8308221751528204</v>
      </c>
      <c r="J168" s="30">
        <f>IF('Log_working_2-way'!$D167="","",A168^('Log_working_2-way'!$D167))</f>
        <v>2.2067247005110642</v>
      </c>
      <c r="K168" s="32">
        <f>IF('Log_working_2-way'!$D167="","",B168^('Log_working_2-way'!$D167))</f>
        <v>1.8286894264917752</v>
      </c>
      <c r="L168" s="37">
        <f t="shared" si="27"/>
        <v>0.45524296675191805</v>
      </c>
      <c r="M168" s="37">
        <f t="shared" si="28"/>
        <v>0.54475703324808178</v>
      </c>
      <c r="N168" s="38">
        <v>264</v>
      </c>
      <c r="O168" s="38">
        <f t="shared" si="29"/>
        <v>140.05633802816899</v>
      </c>
      <c r="P168" s="38">
        <f t="shared" si="30"/>
        <v>115.68539325842698</v>
      </c>
      <c r="Q168" s="38">
        <f t="shared" si="31"/>
        <v>148.31460674157304</v>
      </c>
      <c r="R168" s="38">
        <f t="shared" si="32"/>
        <v>123.94366197183099</v>
      </c>
      <c r="S168" s="39">
        <f t="shared" si="33"/>
        <v>-8.2582687134040498</v>
      </c>
      <c r="T168" s="39">
        <f t="shared" si="34"/>
        <v>-8.2582687134040071</v>
      </c>
      <c r="U168" t="s">
        <v>153</v>
      </c>
      <c r="V168" t="s">
        <v>166</v>
      </c>
      <c r="W168" t="s">
        <v>175</v>
      </c>
      <c r="X168" t="s">
        <v>463</v>
      </c>
      <c r="Y168" s="41"/>
    </row>
    <row r="169" spans="1:25" ht="15" x14ac:dyDescent="0.25">
      <c r="A169">
        <v>2.2599999999999998</v>
      </c>
      <c r="B169">
        <v>1.69</v>
      </c>
      <c r="C169" s="29">
        <f t="shared" si="26"/>
        <v>3.4193852437555794E-2</v>
      </c>
      <c r="D169" s="30">
        <f>IF(OR($A169="",$B169=""),"",A169*'MPTO_working_2-way'!$G168)</f>
        <v>2.3372781065088759</v>
      </c>
      <c r="E169" s="32">
        <f>IF(OR($A169="",$B169=""),"",B169*'MPTO_working_2-way'!$G168)</f>
        <v>1.7477876106194692</v>
      </c>
      <c r="F169" s="30">
        <f>IF(OR($A169="",$B169=""),"",'MPTO_working_2-way'!D168)</f>
        <v>2.3508340001231001</v>
      </c>
      <c r="G169" s="32">
        <f>IF(OR($A169="",$B169=""),"",'MPTO_working_2-way'!E168)</f>
        <v>1.740283410033262</v>
      </c>
      <c r="H169" s="30">
        <f>IF(OR($A169="",$B169=""),"",'OddsRatio_working_2-way'!M168)</f>
        <v>2.351327849384353</v>
      </c>
      <c r="I169" s="30">
        <f>IF(OR($A169="",$B169=""),"",'OddsRatio_working_2-way'!N168)</f>
        <v>1.7400128699009547</v>
      </c>
      <c r="J169" s="30">
        <f>IF('Log_working_2-way'!$D168="","",A169^('Log_working_2-way'!$D168))</f>
        <v>2.3575800032398484</v>
      </c>
      <c r="K169" s="32">
        <f>IF('Log_working_2-way'!$D168="","",B169^('Log_working_2-way'!$D168))</f>
        <v>1.7366048392090647</v>
      </c>
      <c r="L169" s="37">
        <f t="shared" si="27"/>
        <v>0.42784810126582273</v>
      </c>
      <c r="M169" s="37">
        <f t="shared" si="28"/>
        <v>0.57215189873417716</v>
      </c>
      <c r="N169" s="38">
        <v>265</v>
      </c>
      <c r="O169" s="38">
        <f t="shared" si="29"/>
        <v>147.74336283185841</v>
      </c>
      <c r="P169" s="38">
        <f t="shared" si="30"/>
        <v>108.19526627218933</v>
      </c>
      <c r="Q169" s="38">
        <f t="shared" si="31"/>
        <v>156.80473372781066</v>
      </c>
      <c r="R169" s="38">
        <f t="shared" si="32"/>
        <v>117.25663716814159</v>
      </c>
      <c r="S169" s="39">
        <f t="shared" si="33"/>
        <v>-9.0613708959522512</v>
      </c>
      <c r="T169" s="39">
        <f t="shared" si="34"/>
        <v>-9.0613708959522654</v>
      </c>
      <c r="U169" t="s">
        <v>151</v>
      </c>
      <c r="V169" t="s">
        <v>149</v>
      </c>
      <c r="W169" t="s">
        <v>175</v>
      </c>
      <c r="X169" t="s">
        <v>463</v>
      </c>
      <c r="Y169" s="41"/>
    </row>
    <row r="170" spans="1:25" ht="15" x14ac:dyDescent="0.25">
      <c r="A170">
        <v>1.97</v>
      </c>
      <c r="B170">
        <v>1.92</v>
      </c>
      <c r="C170" s="29">
        <f t="shared" si="26"/>
        <v>2.844754653130277E-2</v>
      </c>
      <c r="D170" s="30">
        <f>IF(OR($A170="",$B170=""),"",A170*'MPTO_working_2-way'!$G169)</f>
        <v>2.0260416666666665</v>
      </c>
      <c r="E170" s="32">
        <f>IF(OR($A170="",$B170=""),"",B170*'MPTO_working_2-way'!$G169)</f>
        <v>1.9746192893401013</v>
      </c>
      <c r="F170" s="30">
        <f>IF(OR($A170="",$B170=""),"",'MPTO_working_2-way'!D169)</f>
        <v>2.0267924123888115</v>
      </c>
      <c r="G170" s="32">
        <f>IF(OR($A170="",$B170=""),"",'MPTO_working_2-way'!E169)</f>
        <v>1.9739066903246005</v>
      </c>
      <c r="H170" s="30">
        <f>IF(OR($A170="",$B170=""),"",'OddsRatio_working_2-way'!M169)</f>
        <v>2.0268144068364817</v>
      </c>
      <c r="I170" s="30">
        <f>IF(OR($A170="",$B170=""),"",'OddsRatio_working_2-way'!N169)</f>
        <v>1.9738858291644976</v>
      </c>
      <c r="J170" s="30">
        <f>IF('Log_working_2-way'!$D169="","",A170^('Log_working_2-way'!$D169))</f>
        <v>2.0271548987306875</v>
      </c>
      <c r="K170" s="32">
        <f>IF('Log_working_2-way'!$D169="","",B170^('Log_working_2-way'!$D169))</f>
        <v>1.9735629954505829</v>
      </c>
      <c r="L170" s="37">
        <f t="shared" si="27"/>
        <v>0.49357326478149105</v>
      </c>
      <c r="M170" s="37">
        <f t="shared" si="28"/>
        <v>0.50642673521850901</v>
      </c>
      <c r="N170" s="38">
        <v>266</v>
      </c>
      <c r="O170" s="38">
        <f t="shared" si="29"/>
        <v>130.9746192893401</v>
      </c>
      <c r="P170" s="38">
        <f t="shared" si="30"/>
        <v>127.45833333333333</v>
      </c>
      <c r="Q170" s="38">
        <f t="shared" si="31"/>
        <v>138.54166666666669</v>
      </c>
      <c r="R170" s="38">
        <f t="shared" si="32"/>
        <v>135.0253807106599</v>
      </c>
      <c r="S170" s="39">
        <f t="shared" si="33"/>
        <v>-7.5670473773265883</v>
      </c>
      <c r="T170" s="39">
        <f t="shared" si="34"/>
        <v>-7.5670473773265741</v>
      </c>
      <c r="U170" t="s">
        <v>413</v>
      </c>
      <c r="V170" t="s">
        <v>414</v>
      </c>
      <c r="W170" t="s">
        <v>469</v>
      </c>
      <c r="X170" t="s">
        <v>463</v>
      </c>
      <c r="Y170" s="41"/>
    </row>
    <row r="171" spans="1:25" ht="15" x14ac:dyDescent="0.25">
      <c r="A171">
        <v>1.44</v>
      </c>
      <c r="B171">
        <v>2.89</v>
      </c>
      <c r="C171" s="29">
        <f t="shared" si="26"/>
        <v>4.0465205690119133E-2</v>
      </c>
      <c r="D171" s="30">
        <f>IF(OR($A171="",$B171=""),"",A171*'MPTO_working_2-way'!$G170)</f>
        <v>1.4982698961937715</v>
      </c>
      <c r="E171" s="32">
        <f>IF(OR($A171="",$B171=""),"",B171*'MPTO_working_2-way'!$G170)</f>
        <v>3.0069444444444446</v>
      </c>
      <c r="F171" s="30">
        <f>IF(OR($A171="",$B171=""),"",'MPTO_working_2-way'!D170)</f>
        <v>1.4832133437878678</v>
      </c>
      <c r="G171" s="32">
        <f>IF(OR($A171="",$B171=""),"",'MPTO_working_2-way'!E170)</f>
        <v>3.0694792742292374</v>
      </c>
      <c r="H171" s="30">
        <f>IF(OR($A171="",$B171=""),"",'OddsRatio_working_2-way'!M170)</f>
        <v>1.4824979096371642</v>
      </c>
      <c r="I171" s="30">
        <f>IF(OR($A171="",$B171=""),"",'OddsRatio_working_2-way'!N170)</f>
        <v>3.0725478391232723</v>
      </c>
      <c r="J171" s="30">
        <f>IF('Log_working_2-way'!$D170="","",A171^('Log_working_2-way'!$D170))</f>
        <v>1.4755734518168881</v>
      </c>
      <c r="K171" s="32">
        <f>IF('Log_working_2-way'!$D170="","",B171^('Log_working_2-way'!$D170))</f>
        <v>3.1027246078987192</v>
      </c>
      <c r="L171" s="37">
        <f t="shared" si="27"/>
        <v>0.66743648960739033</v>
      </c>
      <c r="M171" s="37">
        <f t="shared" si="28"/>
        <v>0.33256351039260967</v>
      </c>
      <c r="N171" s="38">
        <v>267</v>
      </c>
      <c r="O171" s="38">
        <f t="shared" si="29"/>
        <v>81.5833333333333</v>
      </c>
      <c r="P171" s="38">
        <f t="shared" si="30"/>
        <v>174.61245674740482</v>
      </c>
      <c r="Q171" s="38">
        <f t="shared" si="31"/>
        <v>92.387543252595151</v>
      </c>
      <c r="R171" s="38">
        <f t="shared" si="32"/>
        <v>185.41666666666666</v>
      </c>
      <c r="S171" s="39">
        <f t="shared" si="33"/>
        <v>-10.804209919261851</v>
      </c>
      <c r="T171" s="39">
        <f t="shared" si="34"/>
        <v>-10.804209919261837</v>
      </c>
      <c r="U171" t="s">
        <v>415</v>
      </c>
      <c r="V171" t="s">
        <v>416</v>
      </c>
      <c r="W171" t="s">
        <v>469</v>
      </c>
      <c r="X171" t="s">
        <v>463</v>
      </c>
      <c r="Y171" s="41"/>
    </row>
    <row r="172" spans="1:25" ht="15" x14ac:dyDescent="0.25">
      <c r="A172">
        <v>1.34</v>
      </c>
      <c r="B172">
        <v>3.4</v>
      </c>
      <c r="C172" s="29">
        <f t="shared" si="26"/>
        <v>4.0386303775241439E-2</v>
      </c>
      <c r="D172" s="30">
        <f>IF(OR($A172="",$B172=""),"",A172*'MPTO_working_2-way'!$G171)</f>
        <v>1.3941176470588237</v>
      </c>
      <c r="E172" s="32">
        <f>IF(OR($A172="",$B172=""),"",B172*'MPTO_working_2-way'!$G171)</f>
        <v>3.5373134328358207</v>
      </c>
      <c r="F172" s="30">
        <f>IF(OR($A172="",$B172=""),"",'MPTO_working_2-way'!D171)</f>
        <v>1.37726723095526</v>
      </c>
      <c r="G172" s="32">
        <f>IF(OR($A172="",$B172=""),"",'MPTO_working_2-way'!E171)</f>
        <v>3.6506410256410255</v>
      </c>
      <c r="H172" s="30">
        <f>IF(OR($A172="",$B172=""),"",'OddsRatio_working_2-way'!M171)</f>
        <v>1.3763863263545406</v>
      </c>
      <c r="I172" s="30">
        <f>IF(OR($A172="",$B172=""),"",'OddsRatio_working_2-way'!N171)</f>
        <v>3.6568446566202861</v>
      </c>
      <c r="J172" s="30">
        <f>IF('Log_working_2-way'!$D171="","",A172^('Log_working_2-way'!$D171))</f>
        <v>1.368550351522011</v>
      </c>
      <c r="K172" s="32">
        <f>IF('Log_working_2-way'!$D171="","",B172^('Log_working_2-way'!$D171))</f>
        <v>3.7133334586852129</v>
      </c>
      <c r="L172" s="37">
        <f t="shared" si="27"/>
        <v>0.71729957805907163</v>
      </c>
      <c r="M172" s="37">
        <f t="shared" si="28"/>
        <v>0.28270042194092831</v>
      </c>
      <c r="N172" s="38">
        <v>268</v>
      </c>
      <c r="O172" s="38">
        <f t="shared" si="29"/>
        <v>68</v>
      </c>
      <c r="P172" s="38">
        <f t="shared" si="30"/>
        <v>189.17647058823528</v>
      </c>
      <c r="Q172" s="38">
        <f t="shared" si="31"/>
        <v>78.82352941176471</v>
      </c>
      <c r="R172" s="38">
        <f t="shared" si="32"/>
        <v>199.99999999999997</v>
      </c>
      <c r="S172" s="39">
        <f t="shared" si="33"/>
        <v>-10.82352941176471</v>
      </c>
      <c r="T172" s="39">
        <f t="shared" si="34"/>
        <v>-10.823529411764696</v>
      </c>
      <c r="U172" t="s">
        <v>417</v>
      </c>
      <c r="V172" t="s">
        <v>418</v>
      </c>
      <c r="W172" t="s">
        <v>469</v>
      </c>
      <c r="X172" t="s">
        <v>463</v>
      </c>
      <c r="Y172" s="41"/>
    </row>
    <row r="173" spans="1:25" ht="15" x14ac:dyDescent="0.25">
      <c r="A173">
        <v>1.81</v>
      </c>
      <c r="B173">
        <v>2.09</v>
      </c>
      <c r="C173" s="29">
        <f t="shared" si="26"/>
        <v>3.0955087366835166E-2</v>
      </c>
      <c r="D173" s="30">
        <f>IF(OR($A173="",$B173=""),"",A173*'MPTO_working_2-way'!$G172)</f>
        <v>1.8660287081339717</v>
      </c>
      <c r="E173" s="32">
        <f>IF(OR($A173="",$B173=""),"",B173*'MPTO_working_2-way'!$G172)</f>
        <v>2.1546961325966851</v>
      </c>
      <c r="F173" s="30">
        <f>IF(OR($A173="",$B173=""),"",'MPTO_working_2-way'!D172)</f>
        <v>1.8621674173619833</v>
      </c>
      <c r="G173" s="32">
        <f>IF(OR($A173="",$B173=""),"",'MPTO_working_2-way'!E172)</f>
        <v>2.159867538325388</v>
      </c>
      <c r="H173" s="30">
        <f>IF(OR($A173="",$B173=""),"",'OddsRatio_working_2-way'!M172)</f>
        <v>1.8620436566990362</v>
      </c>
      <c r="I173" s="30">
        <f>IF(OR($A173="",$B173=""),"",'OddsRatio_working_2-way'!N172)</f>
        <v>2.1600340565456171</v>
      </c>
      <c r="J173" s="30">
        <f>IF('Log_working_2-way'!$D172="","",A173^('Log_working_2-way'!$D172))</f>
        <v>1.8602936584659731</v>
      </c>
      <c r="K173" s="32">
        <f>IF('Log_working_2-way'!$D172="","",B173^('Log_working_2-way'!$D172))</f>
        <v>2.1623937828196005</v>
      </c>
      <c r="L173" s="37">
        <f t="shared" si="27"/>
        <v>0.53589743589743577</v>
      </c>
      <c r="M173" s="37">
        <f t="shared" si="28"/>
        <v>0.46410256410256412</v>
      </c>
      <c r="N173" s="38">
        <v>269</v>
      </c>
      <c r="O173" s="38">
        <f t="shared" si="29"/>
        <v>120.38121546961325</v>
      </c>
      <c r="P173" s="38">
        <f t="shared" si="30"/>
        <v>140.29186602870811</v>
      </c>
      <c r="Q173" s="38">
        <f t="shared" si="31"/>
        <v>128.70813397129189</v>
      </c>
      <c r="R173" s="38">
        <f t="shared" si="32"/>
        <v>148.61878453038676</v>
      </c>
      <c r="S173" s="39">
        <f t="shared" si="33"/>
        <v>-8.3269185016786338</v>
      </c>
      <c r="T173" s="39">
        <f t="shared" si="34"/>
        <v>-8.326918501678648</v>
      </c>
      <c r="U173" t="s">
        <v>419</v>
      </c>
      <c r="V173" t="s">
        <v>420</v>
      </c>
      <c r="W173" t="s">
        <v>469</v>
      </c>
      <c r="X173" t="s">
        <v>463</v>
      </c>
      <c r="Y173" s="41"/>
    </row>
    <row r="174" spans="1:25" ht="15" x14ac:dyDescent="0.25">
      <c r="A174">
        <v>1.93</v>
      </c>
      <c r="B174">
        <v>1.95</v>
      </c>
      <c r="C174" s="29">
        <f t="shared" si="26"/>
        <v>3.0955227846419575E-2</v>
      </c>
      <c r="D174" s="30">
        <f>IF(OR($A174="",$B174=""),"",A174*'MPTO_working_2-way'!$G173)</f>
        <v>1.9897435897435898</v>
      </c>
      <c r="E174" s="32">
        <f>IF(OR($A174="",$B174=""),"",B174*'MPTO_working_2-way'!$G173)</f>
        <v>2.0103626943005182</v>
      </c>
      <c r="F174" s="30">
        <f>IF(OR($A174="",$B174=""),"",'MPTO_working_2-way'!D173)</f>
        <v>1.9894277785119598</v>
      </c>
      <c r="G174" s="32">
        <f>IF(OR($A174="",$B174=""),"",'MPTO_working_2-way'!E173)</f>
        <v>2.0106851876586083</v>
      </c>
      <c r="H174" s="30">
        <f>IF(OR($A174="",$B174=""),"",'OddsRatio_working_2-way'!M173)</f>
        <v>1.9894176915848294</v>
      </c>
      <c r="I174" s="30">
        <f>IF(OR($A174="",$B174=""),"",'OddsRatio_working_2-way'!N173)</f>
        <v>2.0106954914038573</v>
      </c>
      <c r="J174" s="30">
        <f>IF('Log_working_2-way'!$D173="","",A174^('Log_working_2-way'!$D173))</f>
        <v>1.9892742724695103</v>
      </c>
      <c r="K174" s="32">
        <f>IF('Log_working_2-way'!$D173="","",B174^('Log_working_2-way'!$D173))</f>
        <v>2.0108420160403986</v>
      </c>
      <c r="L174" s="37">
        <f t="shared" si="27"/>
        <v>0.50257731958762886</v>
      </c>
      <c r="M174" s="37">
        <f t="shared" si="28"/>
        <v>0.49742268041237114</v>
      </c>
      <c r="N174" s="38">
        <v>270</v>
      </c>
      <c r="O174" s="38">
        <f t="shared" si="29"/>
        <v>130.1036269430052</v>
      </c>
      <c r="P174" s="38">
        <f t="shared" si="30"/>
        <v>131.53846153846155</v>
      </c>
      <c r="Q174" s="38">
        <f t="shared" si="31"/>
        <v>138.46153846153848</v>
      </c>
      <c r="R174" s="38">
        <f t="shared" si="32"/>
        <v>139.89637305699483</v>
      </c>
      <c r="S174" s="39">
        <f t="shared" si="33"/>
        <v>-8.3579115185332853</v>
      </c>
      <c r="T174" s="39">
        <f t="shared" si="34"/>
        <v>-8.3579115185332853</v>
      </c>
      <c r="U174" t="s">
        <v>421</v>
      </c>
      <c r="V174" t="s">
        <v>422</v>
      </c>
      <c r="W174" t="s">
        <v>469</v>
      </c>
      <c r="X174" t="s">
        <v>463</v>
      </c>
      <c r="Y174" s="41"/>
    </row>
    <row r="175" spans="1:25" ht="15" x14ac:dyDescent="0.25">
      <c r="A175">
        <v>2.2000000000000002</v>
      </c>
      <c r="B175">
        <v>1.71</v>
      </c>
      <c r="C175" s="29">
        <f t="shared" si="26"/>
        <v>3.9340776182881454E-2</v>
      </c>
      <c r="D175" s="30">
        <f>IF(OR($A175="",$B175=""),"",A175*'MPTO_working_2-way'!$G174)</f>
        <v>2.2865497076023393</v>
      </c>
      <c r="E175" s="32">
        <f>IF(OR($A175="",$B175=""),"",B175*'MPTO_working_2-way'!$G174)</f>
        <v>1.7772727272727273</v>
      </c>
      <c r="F175" s="30">
        <f>IF(OR($A175="",$B175=""),"",'MPTO_working_2-way'!D174)</f>
        <v>2.2995110024449881</v>
      </c>
      <c r="G175" s="32">
        <f>IF(OR($A175="",$B175=""),"",'MPTO_working_2-way'!E174)</f>
        <v>1.7695202257761053</v>
      </c>
      <c r="H175" s="30">
        <f>IF(OR($A175="",$B175=""),"",'OddsRatio_working_2-way'!M174)</f>
        <v>2.3000541700523187</v>
      </c>
      <c r="I175" s="30">
        <f>IF(OR($A175="",$B175=""),"",'OddsRatio_working_2-way'!N174)</f>
        <v>1.7691987172809549</v>
      </c>
      <c r="J175" s="30">
        <f>IF('Log_working_2-way'!$D174="","",A175^('Log_working_2-way'!$D174))</f>
        <v>2.3060522808335469</v>
      </c>
      <c r="K175" s="32">
        <f>IF('Log_working_2-way'!$D174="","",B175^('Log_working_2-way'!$D174))</f>
        <v>1.7656661334886148</v>
      </c>
      <c r="L175" s="37">
        <f t="shared" si="27"/>
        <v>0.4373401534526854</v>
      </c>
      <c r="M175" s="37">
        <f t="shared" si="28"/>
        <v>0.5626598465473146</v>
      </c>
      <c r="N175" s="38">
        <v>271</v>
      </c>
      <c r="O175" s="38">
        <f t="shared" si="29"/>
        <v>147.81818181818184</v>
      </c>
      <c r="P175" s="38">
        <f t="shared" si="30"/>
        <v>112.52046783625728</v>
      </c>
      <c r="Q175" s="38">
        <f t="shared" si="31"/>
        <v>158.47953216374268</v>
      </c>
      <c r="R175" s="38">
        <f t="shared" si="32"/>
        <v>123.18181818181817</v>
      </c>
      <c r="S175" s="39">
        <f t="shared" si="33"/>
        <v>-10.661350345560834</v>
      </c>
      <c r="T175" s="39">
        <f t="shared" si="34"/>
        <v>-10.661350345560891</v>
      </c>
      <c r="U175" t="s">
        <v>423</v>
      </c>
      <c r="V175" t="s">
        <v>424</v>
      </c>
      <c r="W175" t="s">
        <v>470</v>
      </c>
      <c r="X175" t="s">
        <v>463</v>
      </c>
      <c r="Y175" s="41"/>
    </row>
    <row r="176" spans="1:25" ht="15" x14ac:dyDescent="0.25">
      <c r="A176">
        <v>2.31</v>
      </c>
      <c r="B176">
        <v>1.67</v>
      </c>
      <c r="C176" s="29">
        <f t="shared" si="26"/>
        <v>3.1702828110013792E-2</v>
      </c>
      <c r="D176" s="30">
        <f>IF(OR($A176="",$B176=""),"",A176*'MPTO_working_2-way'!$G175)</f>
        <v>2.3832335329341321</v>
      </c>
      <c r="E176" s="32">
        <f>IF(OR($A176="",$B176=""),"",B176*'MPTO_working_2-way'!$G175)</f>
        <v>1.722943722943723</v>
      </c>
      <c r="F176" s="30">
        <f>IF(OR($A176="",$B176=""),"",'MPTO_working_2-way'!D175)</f>
        <v>2.397799670572148</v>
      </c>
      <c r="G176" s="32">
        <f>IF(OR($A176="",$B176=""),"",'MPTO_working_2-way'!E175)</f>
        <v>1.7154100984947862</v>
      </c>
      <c r="H176" s="30">
        <f>IF(OR($A176="",$B176=""),"",'OddsRatio_working_2-way'!M175)</f>
        <v>2.3982932026570873</v>
      </c>
      <c r="I176" s="30">
        <f>IF(OR($A176="",$B176=""),"",'OddsRatio_working_2-way'!N175)</f>
        <v>1.7151575921986633</v>
      </c>
      <c r="J176" s="30">
        <f>IF('Log_working_2-way'!$D175="","",A176^('Log_working_2-way'!$D175))</f>
        <v>2.4050060096166201</v>
      </c>
      <c r="K176" s="32">
        <f>IF('Log_working_2-way'!$D175="","",B176^('Log_working_2-way'!$D175))</f>
        <v>1.7117407279082215</v>
      </c>
      <c r="L176" s="37">
        <f t="shared" si="27"/>
        <v>0.41959798994974867</v>
      </c>
      <c r="M176" s="37">
        <f t="shared" si="28"/>
        <v>0.58040201005025127</v>
      </c>
      <c r="N176" s="38">
        <v>272</v>
      </c>
      <c r="O176" s="38">
        <f t="shared" si="29"/>
        <v>154.25108225108227</v>
      </c>
      <c r="P176" s="38">
        <f t="shared" si="30"/>
        <v>109.12574850299403</v>
      </c>
      <c r="Q176" s="38">
        <f t="shared" si="31"/>
        <v>162.87425149700601</v>
      </c>
      <c r="R176" s="38">
        <f t="shared" si="32"/>
        <v>117.74891774891775</v>
      </c>
      <c r="S176" s="39">
        <f t="shared" si="33"/>
        <v>-8.6231692459237479</v>
      </c>
      <c r="T176" s="39">
        <f t="shared" si="34"/>
        <v>-8.6231692459237195</v>
      </c>
      <c r="U176" t="s">
        <v>425</v>
      </c>
      <c r="V176" t="s">
        <v>426</v>
      </c>
      <c r="W176" t="s">
        <v>470</v>
      </c>
      <c r="X176" t="s">
        <v>463</v>
      </c>
      <c r="Y176" s="41"/>
    </row>
    <row r="177" spans="1:25" ht="15" x14ac:dyDescent="0.25">
      <c r="A177">
        <v>1.61</v>
      </c>
      <c r="B177">
        <v>2.4300000000000002</v>
      </c>
      <c r="C177" s="29">
        <f t="shared" si="26"/>
        <v>3.2640646167216181E-2</v>
      </c>
      <c r="D177" s="30">
        <f>IF(OR($A177="",$B177=""),"",A177*'MPTO_working_2-way'!$G176)</f>
        <v>1.6625514403292181</v>
      </c>
      <c r="E177" s="32">
        <f>IF(OR($A177="",$B177=""),"",B177*'MPTO_working_2-way'!$G176)</f>
        <v>2.5093167701863357</v>
      </c>
      <c r="F177" s="30">
        <f>IF(OR($A177="",$B177=""),"",'MPTO_working_2-way'!D176)</f>
        <v>1.6534454704900365</v>
      </c>
      <c r="G177" s="32">
        <f>IF(OR($A177="",$B177=""),"",'MPTO_working_2-way'!E176)</f>
        <v>2.5303495779840248</v>
      </c>
      <c r="H177" s="30">
        <f>IF(OR($A177="",$B177=""),"",'OddsRatio_working_2-way'!M176)</f>
        <v>1.6531258887637414</v>
      </c>
      <c r="I177" s="30">
        <f>IF(OR($A177="",$B177=""),"",'OddsRatio_working_2-way'!N176)</f>
        <v>2.5310983949707371</v>
      </c>
      <c r="J177" s="30">
        <f>IF('Log_working_2-way'!$D176="","",A177^('Log_working_2-way'!$D176))</f>
        <v>1.6489884623355247</v>
      </c>
      <c r="K177" s="32">
        <f>IF('Log_working_2-way'!$D176="","",B177^('Log_working_2-way'!$D176))</f>
        <v>2.5408594420942658</v>
      </c>
      <c r="L177" s="37">
        <f t="shared" si="27"/>
        <v>0.60148514851485146</v>
      </c>
      <c r="M177" s="37">
        <f t="shared" si="28"/>
        <v>0.39851485148514848</v>
      </c>
      <c r="N177" s="38">
        <v>273</v>
      </c>
      <c r="O177" s="38">
        <f t="shared" si="29"/>
        <v>103.43478260869566</v>
      </c>
      <c r="P177" s="38">
        <f t="shared" si="30"/>
        <v>160.65432098765436</v>
      </c>
      <c r="Q177" s="38">
        <f t="shared" si="31"/>
        <v>112.34567901234567</v>
      </c>
      <c r="R177" s="38">
        <f t="shared" si="32"/>
        <v>169.56521739130434</v>
      </c>
      <c r="S177" s="39">
        <f t="shared" si="33"/>
        <v>-8.910896403650014</v>
      </c>
      <c r="T177" s="39">
        <f t="shared" si="34"/>
        <v>-8.9108964036499856</v>
      </c>
      <c r="U177" t="s">
        <v>427</v>
      </c>
      <c r="V177" t="s">
        <v>428</v>
      </c>
      <c r="W177" t="s">
        <v>470</v>
      </c>
      <c r="X177" t="s">
        <v>463</v>
      </c>
      <c r="Y177" s="41"/>
    </row>
    <row r="178" spans="1:25" s="35" customFormat="1" ht="15" x14ac:dyDescent="0.25">
      <c r="A178">
        <v>2.2000000000000002</v>
      </c>
      <c r="B178">
        <v>1.71</v>
      </c>
      <c r="C178" s="29">
        <f t="shared" si="26"/>
        <v>3.9340776182881454E-2</v>
      </c>
      <c r="D178" s="30">
        <f>IF(OR($A178="",$B178=""),"",A178*'MPTO_working_2-way'!$G177)</f>
        <v>2.2865497076023393</v>
      </c>
      <c r="E178" s="32">
        <f>IF(OR($A178="",$B178=""),"",B178*'MPTO_working_2-way'!$G177)</f>
        <v>1.7772727272727273</v>
      </c>
      <c r="F178" s="30">
        <f>IF(OR($A178="",$B178=""),"",'MPTO_working_2-way'!D177)</f>
        <v>2.2995110024449881</v>
      </c>
      <c r="G178" s="32">
        <f>IF(OR($A178="",$B178=""),"",'MPTO_working_2-way'!E177)</f>
        <v>1.7695202257761053</v>
      </c>
      <c r="H178" s="30">
        <f>IF(OR($A178="",$B178=""),"",'OddsRatio_working_2-way'!M177)</f>
        <v>2.3000541700523187</v>
      </c>
      <c r="I178" s="30">
        <f>IF(OR($A178="",$B178=""),"",'OddsRatio_working_2-way'!N177)</f>
        <v>1.7691987172809549</v>
      </c>
      <c r="J178" s="30">
        <f>IF('Log_working_2-way'!$D177="","",A178^('Log_working_2-way'!$D177))</f>
        <v>2.3060522808335469</v>
      </c>
      <c r="K178" s="32">
        <f>IF('Log_working_2-way'!$D177="","",B178^('Log_working_2-way'!$D177))</f>
        <v>1.7656661334886148</v>
      </c>
      <c r="L178" s="37">
        <f t="shared" si="27"/>
        <v>0.4373401534526854</v>
      </c>
      <c r="M178" s="37">
        <f t="shared" si="28"/>
        <v>0.5626598465473146</v>
      </c>
      <c r="N178" s="38">
        <v>274</v>
      </c>
      <c r="O178" s="38">
        <f t="shared" si="29"/>
        <v>149.45454545454547</v>
      </c>
      <c r="P178" s="38">
        <f t="shared" si="30"/>
        <v>113.76608187134501</v>
      </c>
      <c r="Q178" s="38">
        <f t="shared" si="31"/>
        <v>160.23391812865495</v>
      </c>
      <c r="R178" s="38">
        <f t="shared" si="32"/>
        <v>124.54545454545455</v>
      </c>
      <c r="S178" s="39">
        <f t="shared" si="33"/>
        <v>-10.779372674109482</v>
      </c>
      <c r="T178" s="39">
        <f t="shared" si="34"/>
        <v>-10.779372674109538</v>
      </c>
      <c r="U178" t="s">
        <v>429</v>
      </c>
      <c r="V178" t="s">
        <v>430</v>
      </c>
      <c r="W178" t="s">
        <v>470</v>
      </c>
      <c r="X178" t="s">
        <v>463</v>
      </c>
      <c r="Y178" s="41"/>
    </row>
    <row r="179" spans="1:25" ht="15" x14ac:dyDescent="0.25">
      <c r="A179">
        <v>1.78</v>
      </c>
      <c r="B179">
        <v>2.12</v>
      </c>
      <c r="C179" s="29">
        <f t="shared" si="26"/>
        <v>3.3495866016535869E-2</v>
      </c>
      <c r="D179" s="30">
        <f>IF(OR($A179="",$B179=""),"",A179*'MPTO_working_2-way'!$G178)</f>
        <v>1.8396226415094339</v>
      </c>
      <c r="E179" s="32">
        <f>IF(OR($A179="",$B179=""),"",B179*'MPTO_working_2-way'!$G178)</f>
        <v>2.191011235955056</v>
      </c>
      <c r="F179" s="30">
        <f>IF(OR($A179="",$B179=""),"",'MPTO_working_2-way'!D178)</f>
        <v>1.8346946713341112</v>
      </c>
      <c r="G179" s="32">
        <f>IF(OR($A179="",$B179=""),"",'MPTO_working_2-way'!E178)</f>
        <v>2.1980428704566637</v>
      </c>
      <c r="H179" s="30">
        <f>IF(OR($A179="",$B179=""),"",'OddsRatio_working_2-way'!M178)</f>
        <v>1.83452296039628</v>
      </c>
      <c r="I179" s="30">
        <f>IF(OR($A179="",$B179=""),"",'OddsRatio_working_2-way'!N178)</f>
        <v>2.1982893790305562</v>
      </c>
      <c r="J179" s="30">
        <f>IF('Log_working_2-way'!$D178="","",A179^('Log_working_2-way'!$D178))</f>
        <v>1.8322858584832242</v>
      </c>
      <c r="K179" s="32">
        <f>IF('Log_working_2-way'!$D178="","",B179^('Log_working_2-way'!$D178))</f>
        <v>2.2015102621380289</v>
      </c>
      <c r="L179" s="37">
        <f t="shared" si="27"/>
        <v>0.54358974358974366</v>
      </c>
      <c r="M179" s="37">
        <f t="shared" si="28"/>
        <v>0.45641025641025645</v>
      </c>
      <c r="N179" s="38">
        <v>275</v>
      </c>
      <c r="O179" s="38">
        <f t="shared" si="29"/>
        <v>120.5056179775281</v>
      </c>
      <c r="P179" s="38">
        <f t="shared" si="30"/>
        <v>145.28301886792451</v>
      </c>
      <c r="Q179" s="38">
        <f t="shared" si="31"/>
        <v>129.71698113207546</v>
      </c>
      <c r="R179" s="38">
        <f t="shared" si="32"/>
        <v>154.49438202247191</v>
      </c>
      <c r="S179" s="39">
        <f t="shared" si="33"/>
        <v>-9.2113631545473567</v>
      </c>
      <c r="T179" s="39">
        <f t="shared" si="34"/>
        <v>-9.2113631545473993</v>
      </c>
      <c r="U179" t="s">
        <v>431</v>
      </c>
      <c r="V179" t="s">
        <v>432</v>
      </c>
      <c r="W179" t="s">
        <v>470</v>
      </c>
      <c r="X179" t="s">
        <v>463</v>
      </c>
      <c r="Y179" s="41"/>
    </row>
    <row r="180" spans="1:25" ht="15" x14ac:dyDescent="0.25">
      <c r="A180">
        <v>1.72</v>
      </c>
      <c r="B180">
        <v>2.21</v>
      </c>
      <c r="C180" s="29">
        <f t="shared" si="26"/>
        <v>3.3884036620014824E-2</v>
      </c>
      <c r="D180" s="30">
        <f>IF(OR($A180="",$B180=""),"",A180*'MPTO_working_2-way'!$G179)</f>
        <v>1.7782805429864255</v>
      </c>
      <c r="E180" s="32">
        <f>IF(OR($A180="",$B180=""),"",B180*'MPTO_working_2-way'!$G179)</f>
        <v>2.2848837209302326</v>
      </c>
      <c r="F180" s="30">
        <f>IF(OR($A180="",$B180=""),"",'MPTO_working_2-way'!D179)</f>
        <v>1.7716256524981358</v>
      </c>
      <c r="G180" s="32">
        <f>IF(OR($A180="",$B180=""),"",'MPTO_working_2-way'!E179)</f>
        <v>2.2959652089876781</v>
      </c>
      <c r="H180" s="30">
        <f>IF(OR($A180="",$B180=""),"",'OddsRatio_working_2-way'!M179)</f>
        <v>1.7713892158398703</v>
      </c>
      <c r="I180" s="30">
        <f>IF(OR($A180="",$B180=""),"",'OddsRatio_working_2-way'!N179)</f>
        <v>2.2963624321753371</v>
      </c>
      <c r="J180" s="30">
        <f>IF('Log_working_2-way'!$D179="","",A180^('Log_working_2-way'!$D179))</f>
        <v>1.7683679149287428</v>
      </c>
      <c r="K180" s="32">
        <f>IF('Log_working_2-way'!$D179="","",B180^('Log_working_2-way'!$D179))</f>
        <v>2.3014598613122459</v>
      </c>
      <c r="L180" s="37">
        <f t="shared" si="27"/>
        <v>0.56234096692111957</v>
      </c>
      <c r="M180" s="37">
        <f t="shared" si="28"/>
        <v>0.43765903307888038</v>
      </c>
      <c r="N180" s="38">
        <v>276</v>
      </c>
      <c r="O180" s="38">
        <f t="shared" si="29"/>
        <v>115.53488372093022</v>
      </c>
      <c r="P180" s="38">
        <f t="shared" si="30"/>
        <v>151.11312217194572</v>
      </c>
      <c r="Q180" s="38">
        <f t="shared" si="31"/>
        <v>124.8868778280543</v>
      </c>
      <c r="R180" s="38">
        <f t="shared" si="32"/>
        <v>160.46511627906978</v>
      </c>
      <c r="S180" s="39">
        <f t="shared" si="33"/>
        <v>-9.3519941071240709</v>
      </c>
      <c r="T180" s="39">
        <f t="shared" si="34"/>
        <v>-9.3519941071240567</v>
      </c>
      <c r="U180" t="s">
        <v>433</v>
      </c>
      <c r="V180" t="s">
        <v>434</v>
      </c>
      <c r="W180" t="s">
        <v>476</v>
      </c>
      <c r="X180" t="s">
        <v>463</v>
      </c>
      <c r="Y180" s="41"/>
    </row>
    <row r="181" spans="1:25" s="35" customFormat="1" ht="15" x14ac:dyDescent="0.25">
      <c r="A181">
        <v>2.25</v>
      </c>
      <c r="B181">
        <v>1.71</v>
      </c>
      <c r="C181" s="29">
        <f t="shared" si="26"/>
        <v>2.9239766081871288E-2</v>
      </c>
      <c r="D181" s="30">
        <f>IF(OR($A181="",$B181=""),"",A181*'MPTO_working_2-way'!$G180)</f>
        <v>2.3157894736842106</v>
      </c>
      <c r="E181" s="32">
        <f>IF(OR($A181="",$B181=""),"",B181*'MPTO_working_2-way'!$G180)</f>
        <v>1.7599999999999998</v>
      </c>
      <c r="F181" s="30">
        <f>IF(OR($A181="",$B181=""),"",'MPTO_working_2-way'!D180)</f>
        <v>2.3265306122448979</v>
      </c>
      <c r="G181" s="32">
        <f>IF(OR($A181="",$B181=""),"",'MPTO_working_2-way'!E180)</f>
        <v>1.7538461538461536</v>
      </c>
      <c r="H181" s="30">
        <f>IF(OR($A181="",$B181=""),"",'OddsRatio_working_2-way'!M180)</f>
        <v>2.3268622310856886</v>
      </c>
      <c r="I181" s="30">
        <f>IF(OR($A181="",$B181=""),"",'OddsRatio_working_2-way'!N180)</f>
        <v>1.753657747256671</v>
      </c>
      <c r="J181" s="30">
        <f>IF('Log_working_2-way'!$D180="","",A181^('Log_working_2-way'!$D180))</f>
        <v>2.331784466562643</v>
      </c>
      <c r="K181" s="32">
        <f>IF('Log_working_2-way'!$D180="","",B181^('Log_working_2-way'!$D180))</f>
        <v>1.7508722508087184</v>
      </c>
      <c r="L181" s="37">
        <f t="shared" si="27"/>
        <v>0.43181818181818182</v>
      </c>
      <c r="M181" s="37">
        <f t="shared" si="28"/>
        <v>0.56818181818181823</v>
      </c>
      <c r="N181" s="38">
        <v>277</v>
      </c>
      <c r="O181" s="38">
        <f t="shared" si="29"/>
        <v>153.88888888888889</v>
      </c>
      <c r="P181" s="38">
        <f t="shared" si="30"/>
        <v>115.01169590643275</v>
      </c>
      <c r="Q181" s="38">
        <f t="shared" si="31"/>
        <v>161.98830409356725</v>
      </c>
      <c r="R181" s="38">
        <f t="shared" si="32"/>
        <v>123.1111111111111</v>
      </c>
      <c r="S181" s="39">
        <f t="shared" si="33"/>
        <v>-8.0994152046783654</v>
      </c>
      <c r="T181" s="39">
        <f t="shared" si="34"/>
        <v>-8.0994152046783512</v>
      </c>
      <c r="U181" t="s">
        <v>435</v>
      </c>
      <c r="V181" t="s">
        <v>436</v>
      </c>
      <c r="W181" t="s">
        <v>472</v>
      </c>
      <c r="X181" t="s">
        <v>463</v>
      </c>
      <c r="Y181" s="41"/>
    </row>
    <row r="182" spans="1:25" s="50" customFormat="1" ht="15" x14ac:dyDescent="0.25">
      <c r="A182">
        <v>2.06</v>
      </c>
      <c r="B182">
        <v>1.85</v>
      </c>
      <c r="C182" s="29">
        <f t="shared" si="26"/>
        <v>2.5977433744424072E-2</v>
      </c>
      <c r="D182" s="30">
        <f>IF(OR($A182="",$B182=""),"",A182*'MPTO_working_2-way'!$G181)</f>
        <v>2.1135135135135137</v>
      </c>
      <c r="E182" s="32">
        <f>IF(OR($A182="",$B182=""),"",B182*'MPTO_working_2-way'!$G181)</f>
        <v>1.8980582524271847</v>
      </c>
      <c r="F182" s="30">
        <f>IF(OR($A182="",$B182=""),"",'MPTO_working_2-way'!D181)</f>
        <v>2.1166342682588173</v>
      </c>
      <c r="G182" s="32">
        <f>IF(OR($A182="",$B182=""),"",'MPTO_working_2-way'!E181)</f>
        <v>1.8955483710519774</v>
      </c>
      <c r="H182" s="30">
        <f>IF(OR($A182="",$B182=""),"",'OddsRatio_working_2-way'!M181)</f>
        <v>2.1167178800079327</v>
      </c>
      <c r="I182" s="30">
        <f>IF(OR($A182="",$B182=""),"",'OddsRatio_working_2-way'!N181)</f>
        <v>1.8954813188742858</v>
      </c>
      <c r="J182" s="30">
        <f>IF('Log_working_2-way'!$D181="","",A182^('Log_working_2-way'!$D181))</f>
        <v>2.1181333306010104</v>
      </c>
      <c r="K182" s="32">
        <f>IF('Log_working_2-way'!$D181="","",B182^('Log_working_2-way'!$D181))</f>
        <v>1.8943477245799318</v>
      </c>
      <c r="L182" s="37">
        <f t="shared" si="27"/>
        <v>0.47314578005115088</v>
      </c>
      <c r="M182" s="37">
        <f t="shared" si="28"/>
        <v>0.52685421994884907</v>
      </c>
      <c r="N182" s="38">
        <v>278</v>
      </c>
      <c r="O182" s="38">
        <f t="shared" si="29"/>
        <v>143.04854368932041</v>
      </c>
      <c r="P182" s="38">
        <f t="shared" si="30"/>
        <v>127.72972972972974</v>
      </c>
      <c r="Q182" s="38">
        <f t="shared" si="31"/>
        <v>150.27027027027026</v>
      </c>
      <c r="R182" s="38">
        <f t="shared" si="32"/>
        <v>134.95145631067962</v>
      </c>
      <c r="S182" s="39">
        <f t="shared" si="33"/>
        <v>-7.2217265809498485</v>
      </c>
      <c r="T182" s="39">
        <f t="shared" si="34"/>
        <v>-7.221726580949877</v>
      </c>
      <c r="U182" t="s">
        <v>437</v>
      </c>
      <c r="V182" t="s">
        <v>438</v>
      </c>
      <c r="W182" t="s">
        <v>472</v>
      </c>
      <c r="X182" t="s">
        <v>463</v>
      </c>
      <c r="Y182" s="52"/>
    </row>
    <row r="183" spans="1:25" ht="15" x14ac:dyDescent="0.25">
      <c r="A183">
        <v>1.99</v>
      </c>
      <c r="B183">
        <v>1.92</v>
      </c>
      <c r="C183" s="29">
        <f t="shared" si="26"/>
        <v>2.3345896147403788E-2</v>
      </c>
      <c r="D183" s="30">
        <f>IF(OR($A183="",$B183=""),"",A183*'MPTO_working_2-way'!$G182)</f>
        <v>2.0364583333333335</v>
      </c>
      <c r="E183" s="32">
        <f>IF(OR($A183="",$B183=""),"",B183*'MPTO_working_2-way'!$G182)</f>
        <v>1.9648241206030153</v>
      </c>
      <c r="F183" s="30">
        <f>IF(OR($A183="",$B183=""),"",'MPTO_working_2-way'!D182)</f>
        <v>2.0373253705876082</v>
      </c>
      <c r="G183" s="32">
        <f>IF(OR($A183="",$B183=""),"",'MPTO_working_2-way'!E182)</f>
        <v>1.9640176827387685</v>
      </c>
      <c r="H183" s="30">
        <f>IF(OR($A183="",$B183=""),"",'OddsRatio_working_2-way'!M182)</f>
        <v>2.0373461122121879</v>
      </c>
      <c r="I183" s="30">
        <f>IF(OR($A183="",$B183=""),"",'OddsRatio_working_2-way'!N182)</f>
        <v>1.9639984073082948</v>
      </c>
      <c r="J183" s="30">
        <f>IF('Log_working_2-way'!$D182="","",A183^('Log_working_2-way'!$D182))</f>
        <v>2.0377376988644484</v>
      </c>
      <c r="K183" s="32">
        <f>IF('Log_working_2-way'!$D182="","",B183^('Log_working_2-way'!$D182))</f>
        <v>1.9636346459170313</v>
      </c>
      <c r="L183" s="37">
        <f t="shared" si="27"/>
        <v>0.49104859335038359</v>
      </c>
      <c r="M183" s="37">
        <f t="shared" si="28"/>
        <v>0.50895140664961636</v>
      </c>
      <c r="N183" s="38">
        <v>279</v>
      </c>
      <c r="O183" s="38">
        <f t="shared" si="29"/>
        <v>138.79899497487438</v>
      </c>
      <c r="P183" s="38">
        <f t="shared" si="30"/>
        <v>133.68749999999997</v>
      </c>
      <c r="Q183" s="38">
        <f t="shared" si="31"/>
        <v>145.3125</v>
      </c>
      <c r="R183" s="38">
        <f t="shared" si="32"/>
        <v>140.20100502512562</v>
      </c>
      <c r="S183" s="39">
        <f t="shared" si="33"/>
        <v>-6.5135050251256246</v>
      </c>
      <c r="T183" s="39">
        <f t="shared" si="34"/>
        <v>-6.513505025125653</v>
      </c>
      <c r="U183" t="s">
        <v>439</v>
      </c>
      <c r="V183" t="s">
        <v>440</v>
      </c>
      <c r="W183" t="s">
        <v>472</v>
      </c>
      <c r="X183" t="s">
        <v>463</v>
      </c>
      <c r="Y183" s="41"/>
    </row>
    <row r="184" spans="1:25" ht="15" x14ac:dyDescent="0.25">
      <c r="A184">
        <v>2.4700000000000002</v>
      </c>
      <c r="B184">
        <v>1.6</v>
      </c>
      <c r="C184" s="29">
        <f t="shared" si="26"/>
        <v>2.9858299595141746E-2</v>
      </c>
      <c r="D184" s="30">
        <f>IF(OR($A184="",$B184=""),"",A184*'MPTO_working_2-way'!$G183)</f>
        <v>2.5437500000000002</v>
      </c>
      <c r="E184" s="32">
        <f>IF(OR($A184="",$B184=""),"",B184*'MPTO_working_2-way'!$G183)</f>
        <v>1.6477732793522268</v>
      </c>
      <c r="F184" s="30">
        <f>IF(OR($A184="",$B184=""),"",'MPTO_working_2-way'!D183)</f>
        <v>2.5645684620376383</v>
      </c>
      <c r="G184" s="32">
        <f>IF(OR($A184="",$B184=""),"",'MPTO_working_2-way'!E183)</f>
        <v>1.6391538780588968</v>
      </c>
      <c r="H184" s="30">
        <f>IF(OR($A184="",$B184=""),"",'OddsRatio_working_2-way'!M183)</f>
        <v>2.5652475842498532</v>
      </c>
      <c r="I184" s="30">
        <f>IF(OR($A184="",$B184=""),"",'OddsRatio_working_2-way'!N183)</f>
        <v>1.6388765649999402</v>
      </c>
      <c r="J184" s="30">
        <f>IF('Log_working_2-way'!$D183="","",A184^('Log_working_2-way'!$D183))</f>
        <v>2.5748908511028135</v>
      </c>
      <c r="K184" s="32">
        <f>IF('Log_working_2-way'!$D183="","",B184^('Log_working_2-way'!$D183))</f>
        <v>1.634964638533341</v>
      </c>
      <c r="L184" s="37">
        <f t="shared" si="27"/>
        <v>0.3931203931203931</v>
      </c>
      <c r="M184" s="37">
        <f t="shared" si="28"/>
        <v>0.60687960687960685</v>
      </c>
      <c r="N184" s="38">
        <v>280</v>
      </c>
      <c r="O184" s="38">
        <f t="shared" si="29"/>
        <v>166.63967611336034</v>
      </c>
      <c r="P184" s="38">
        <f t="shared" si="30"/>
        <v>105</v>
      </c>
      <c r="Q184" s="38">
        <f t="shared" si="31"/>
        <v>175</v>
      </c>
      <c r="R184" s="38">
        <f t="shared" si="32"/>
        <v>113.36032388663968</v>
      </c>
      <c r="S184" s="39">
        <f t="shared" si="33"/>
        <v>-8.3603238866396623</v>
      </c>
      <c r="T184" s="39">
        <f t="shared" si="34"/>
        <v>-8.3603238866396765</v>
      </c>
      <c r="U184" t="s">
        <v>441</v>
      </c>
      <c r="V184" t="s">
        <v>442</v>
      </c>
      <c r="W184" t="s">
        <v>472</v>
      </c>
      <c r="X184" t="s">
        <v>463</v>
      </c>
      <c r="Y184" s="41"/>
    </row>
    <row r="185" spans="1:25" ht="15" x14ac:dyDescent="0.25">
      <c r="A185">
        <v>1.66</v>
      </c>
      <c r="B185">
        <v>2.34</v>
      </c>
      <c r="C185" s="29">
        <f t="shared" si="26"/>
        <v>2.9760065904644417E-2</v>
      </c>
      <c r="D185" s="30">
        <f>IF(OR($A185="",$B185=""),"",A185*'MPTO_working_2-way'!$G184)</f>
        <v>1.7094017094017095</v>
      </c>
      <c r="E185" s="32">
        <f>IF(OR($A185="",$B185=""),"",B185*'MPTO_working_2-way'!$G184)</f>
        <v>2.4096385542168677</v>
      </c>
      <c r="F185" s="30">
        <f>IF(OR($A185="",$B185=""),"",'MPTO_working_2-way'!D184)</f>
        <v>1.7020418894049603</v>
      </c>
      <c r="G185" s="32">
        <f>IF(OR($A185="",$B185=""),"",'MPTO_working_2-way'!E184)</f>
        <v>2.4244164274123086</v>
      </c>
      <c r="H185" s="30">
        <f>IF(OR($A185="",$B185=""),"",'OddsRatio_working_2-way'!M184)</f>
        <v>1.7018100265975373</v>
      </c>
      <c r="I185" s="30">
        <f>IF(OR($A185="",$B185=""),"",'OddsRatio_working_2-way'!N184)</f>
        <v>2.4248870236980302</v>
      </c>
      <c r="J185" s="30">
        <f>IF('Log_working_2-way'!$D184="","",A185^('Log_working_2-way'!$D184))</f>
        <v>1.6984752676475883</v>
      </c>
      <c r="K185" s="32">
        <f>IF('Log_working_2-way'!$D184="","",B185^('Log_working_2-way'!$D184))</f>
        <v>2.4316899199135542</v>
      </c>
      <c r="L185" s="37">
        <f t="shared" si="27"/>
        <v>0.58499999999999996</v>
      </c>
      <c r="M185" s="37">
        <f t="shared" si="28"/>
        <v>0.41499999999999998</v>
      </c>
      <c r="N185" s="38">
        <v>281</v>
      </c>
      <c r="O185" s="38">
        <f t="shared" si="29"/>
        <v>111.72289156626506</v>
      </c>
      <c r="P185" s="38">
        <f t="shared" si="30"/>
        <v>160.91452991452991</v>
      </c>
      <c r="Q185" s="38">
        <f t="shared" si="31"/>
        <v>120.08547008547009</v>
      </c>
      <c r="R185" s="38">
        <f t="shared" si="32"/>
        <v>169.27710843373495</v>
      </c>
      <c r="S185" s="39">
        <f t="shared" si="33"/>
        <v>-8.3625785192050301</v>
      </c>
      <c r="T185" s="39">
        <f t="shared" si="34"/>
        <v>-8.3625785192050444</v>
      </c>
      <c r="U185" t="s">
        <v>443</v>
      </c>
      <c r="V185" t="s">
        <v>444</v>
      </c>
      <c r="W185" t="s">
        <v>472</v>
      </c>
      <c r="X185" t="s">
        <v>463</v>
      </c>
      <c r="Y185" s="41"/>
    </row>
    <row r="186" spans="1:25" s="35" customFormat="1" ht="15" x14ac:dyDescent="0.25">
      <c r="A186" s="28">
        <v>2.36</v>
      </c>
      <c r="B186" s="28">
        <v>1.61</v>
      </c>
      <c r="C186" s="29">
        <f t="shared" si="26"/>
        <v>4.4846825981682326E-2</v>
      </c>
      <c r="D186" s="30">
        <f>IF(OR($A186="",$B186=""),"",A186*'MPTO_working_2-way'!$G185)</f>
        <v>2.4658385093167703</v>
      </c>
      <c r="E186" s="32">
        <f>IF(OR($A186="",$B186=""),"",B186*'MPTO_working_2-way'!$G185)</f>
        <v>1.6822033898305087</v>
      </c>
      <c r="F186" s="30">
        <f>IF(OR($A186="",$B186=""),"",'MPTO_working_2-way'!D185)</f>
        <v>2.4918677859391396</v>
      </c>
      <c r="G186" s="32">
        <f>IF(OR($A186="",$B186=""),"",'MPTO_working_2-way'!E185)</f>
        <v>1.6703006857745737</v>
      </c>
      <c r="H186" s="30">
        <f>IF(OR($A186="",$B186=""),"",'OddsRatio_working_2-way'!M185)</f>
        <v>2.4931537753095996</v>
      </c>
      <c r="I186" s="30">
        <f>IF(OR($A186="",$B186=""),"",'OddsRatio_working_2-way'!N185)</f>
        <v>1.6697233845138648</v>
      </c>
      <c r="J186" s="30">
        <f>IF('Log_working_2-way'!$D185="","",A186^('Log_working_2-way'!$D185))</f>
        <v>2.5053926130981345</v>
      </c>
      <c r="K186" s="32">
        <f>IF('Log_working_2-way'!$D185="","",B186^('Log_working_2-way'!$D185))</f>
        <v>1.6642785352461773</v>
      </c>
      <c r="L186" s="37">
        <f t="shared" si="27"/>
        <v>0.40554156171284633</v>
      </c>
      <c r="M186" s="37">
        <f t="shared" si="28"/>
        <v>0.59445843828715361</v>
      </c>
      <c r="N186" s="38">
        <v>282</v>
      </c>
      <c r="O186" s="38">
        <f t="shared" si="29"/>
        <v>162.5084745762712</v>
      </c>
      <c r="P186" s="38">
        <f t="shared" si="30"/>
        <v>106.84472049689442</v>
      </c>
      <c r="Q186" s="38">
        <f t="shared" si="31"/>
        <v>175.15527950310559</v>
      </c>
      <c r="R186" s="38">
        <f t="shared" si="32"/>
        <v>119.49152542372883</v>
      </c>
      <c r="S186" s="39">
        <f t="shared" si="33"/>
        <v>-12.646804926834392</v>
      </c>
      <c r="T186" s="39">
        <f t="shared" si="34"/>
        <v>-12.646804926834406</v>
      </c>
      <c r="U186" s="28" t="s">
        <v>445</v>
      </c>
      <c r="V186" s="28" t="s">
        <v>446</v>
      </c>
      <c r="W186" s="28" t="s">
        <v>473</v>
      </c>
      <c r="X186" s="28" t="s">
        <v>463</v>
      </c>
      <c r="Y186" s="41"/>
    </row>
    <row r="187" spans="1:25" ht="15" x14ac:dyDescent="0.25">
      <c r="A187">
        <v>2.35</v>
      </c>
      <c r="B187">
        <v>1.62</v>
      </c>
      <c r="C187" s="29">
        <f t="shared" si="26"/>
        <v>4.2815865510900997E-2</v>
      </c>
      <c r="D187" s="30">
        <f>IF(OR($A187="",$B187=""),"",A187*'MPTO_working_2-way'!$G186)</f>
        <v>2.4506172839506175</v>
      </c>
      <c r="E187" s="32">
        <f>IF(OR($A187="",$B187=""),"",B187*'MPTO_working_2-way'!$G186)</f>
        <v>1.6893617021276597</v>
      </c>
      <c r="F187" s="30">
        <f>IF(OR($A187="",$B187=""),"",'MPTO_working_2-way'!D186)</f>
        <v>2.4744881377965555</v>
      </c>
      <c r="G187" s="32">
        <f>IF(OR($A187="",$B187=""),"",'MPTO_working_2-way'!E186)</f>
        <v>1.6782014547057529</v>
      </c>
      <c r="H187" s="30">
        <f>IF(OR($A187="",$B187=""),"",'OddsRatio_working_2-way'!M186)</f>
        <v>2.4756081305138942</v>
      </c>
      <c r="I187" s="30">
        <f>IF(OR($A187="",$B187=""),"",'OddsRatio_working_2-way'!N186)</f>
        <v>1.6776866969767514</v>
      </c>
      <c r="J187" s="30">
        <f>IF('Log_working_2-way'!$D186="","",A187^('Log_working_2-way'!$D186))</f>
        <v>2.4867940256326873</v>
      </c>
      <c r="K187" s="32">
        <f>IF('Log_working_2-way'!$D186="","",B187^('Log_working_2-way'!$D186))</f>
        <v>1.6725881209900304</v>
      </c>
      <c r="L187" s="37">
        <f t="shared" si="27"/>
        <v>0.40806045340050373</v>
      </c>
      <c r="M187" s="37">
        <f t="shared" si="28"/>
        <v>0.59193954659949621</v>
      </c>
      <c r="N187" s="38">
        <v>283</v>
      </c>
      <c r="O187" s="38">
        <f t="shared" si="29"/>
        <v>162.57446808510642</v>
      </c>
      <c r="P187" s="38">
        <f t="shared" si="30"/>
        <v>108.30864197530866</v>
      </c>
      <c r="Q187" s="38">
        <f t="shared" si="31"/>
        <v>174.69135802469134</v>
      </c>
      <c r="R187" s="38">
        <f t="shared" si="32"/>
        <v>120.42553191489361</v>
      </c>
      <c r="S187" s="39">
        <f t="shared" si="33"/>
        <v>-12.116889939584922</v>
      </c>
      <c r="T187" s="39">
        <f t="shared" si="34"/>
        <v>-12.116889939584951</v>
      </c>
      <c r="U187" t="s">
        <v>447</v>
      </c>
      <c r="V187" t="s">
        <v>448</v>
      </c>
      <c r="W187" t="s">
        <v>473</v>
      </c>
      <c r="X187" t="s">
        <v>463</v>
      </c>
      <c r="Y187" s="41"/>
    </row>
    <row r="188" spans="1:25" s="35" customFormat="1" ht="15" x14ac:dyDescent="0.25">
      <c r="A188">
        <v>2.41</v>
      </c>
      <c r="B188">
        <v>1.59</v>
      </c>
      <c r="C188" s="29">
        <f t="shared" si="26"/>
        <v>4.3868576946162419E-2</v>
      </c>
      <c r="D188" s="30">
        <f>IF(OR($A188="",$B188=""),"",A188*'MPTO_working_2-way'!$G187)</f>
        <v>2.5157232704402515</v>
      </c>
      <c r="E188" s="32">
        <f>IF(OR($A188="",$B188=""),"",B188*'MPTO_working_2-way'!$G187)</f>
        <v>1.6597510373443984</v>
      </c>
      <c r="F188" s="30">
        <f>IF(OR($A188="",$B188=""),"",'MPTO_working_2-way'!D187)</f>
        <v>2.5445067897340552</v>
      </c>
      <c r="G188" s="32">
        <f>IF(OR($A188="",$B188=""),"",'MPTO_working_2-way'!E187)</f>
        <v>1.6474558782432986</v>
      </c>
      <c r="H188" s="30">
        <f>IF(OR($A188="",$B188=""),"",'OddsRatio_working_2-way'!M187)</f>
        <v>2.5459076649252292</v>
      </c>
      <c r="I188" s="30">
        <f>IF(OR($A188="",$B188=""),"",'OddsRatio_working_2-way'!N187)</f>
        <v>1.6468691647559472</v>
      </c>
      <c r="J188" s="30">
        <f>IF('Log_working_2-way'!$D187="","",A188^('Log_working_2-way'!$D187))</f>
        <v>2.5594636004021871</v>
      </c>
      <c r="K188" s="32">
        <f>IF('Log_working_2-way'!$D187="","",B188^('Log_working_2-way'!$D187))</f>
        <v>1.6412461308756345</v>
      </c>
      <c r="L188" s="37">
        <f t="shared" si="27"/>
        <v>0.39750000000000002</v>
      </c>
      <c r="M188" s="37">
        <f t="shared" si="28"/>
        <v>0.60249999999999992</v>
      </c>
      <c r="N188" s="38">
        <v>284</v>
      </c>
      <c r="O188" s="38">
        <f t="shared" si="29"/>
        <v>166.15767634854774</v>
      </c>
      <c r="P188" s="38">
        <f t="shared" si="30"/>
        <v>105.38364779874213</v>
      </c>
      <c r="Q188" s="38">
        <f t="shared" si="31"/>
        <v>178.61635220125785</v>
      </c>
      <c r="R188" s="38">
        <f t="shared" si="32"/>
        <v>117.84232365145228</v>
      </c>
      <c r="S188" s="39">
        <f t="shared" si="33"/>
        <v>-12.458675852710115</v>
      </c>
      <c r="T188" s="39">
        <f t="shared" si="34"/>
        <v>-12.458675852710144</v>
      </c>
      <c r="U188" t="s">
        <v>449</v>
      </c>
      <c r="V188" t="s">
        <v>450</v>
      </c>
      <c r="W188" t="s">
        <v>473</v>
      </c>
      <c r="X188" t="s">
        <v>463</v>
      </c>
      <c r="Y188" s="41"/>
    </row>
    <row r="189" spans="1:25" s="35" customFormat="1" ht="15" x14ac:dyDescent="0.25">
      <c r="A189">
        <v>2.2200000000000002</v>
      </c>
      <c r="B189">
        <v>1.71</v>
      </c>
      <c r="C189" s="29">
        <f t="shared" si="26"/>
        <v>3.5245772087877381E-2</v>
      </c>
      <c r="D189" s="30">
        <f>IF(OR($A189="",$B189=""),"",A189*'MPTO_working_2-way'!$G188)</f>
        <v>2.2982456140350882</v>
      </c>
      <c r="E189" s="32">
        <f>IF(OR($A189="",$B189=""),"",B189*'MPTO_working_2-way'!$G188)</f>
        <v>1.7702702702702702</v>
      </c>
      <c r="F189" s="30">
        <f>IF(OR($A189="",$B189=""),"",'MPTO_working_2-way'!D188)</f>
        <v>2.3103888990323171</v>
      </c>
      <c r="G189" s="32">
        <f>IF(OR($A189="",$B189=""),"",'MPTO_working_2-way'!E188)</f>
        <v>1.7631322279503969</v>
      </c>
      <c r="H189" s="30">
        <f>IF(OR($A189="",$B189=""),"",'OddsRatio_working_2-way'!M188)</f>
        <v>2.310843186332725</v>
      </c>
      <c r="I189" s="30">
        <f>IF(OR($A189="",$B189=""),"",'OddsRatio_working_2-way'!N188)</f>
        <v>1.7628677559805201</v>
      </c>
      <c r="J189" s="30">
        <f>IF('Log_working_2-way'!$D188="","",A189^('Log_working_2-way'!$D188))</f>
        <v>2.3164405926032319</v>
      </c>
      <c r="K189" s="32">
        <f>IF('Log_working_2-way'!$D188="","",B189^('Log_working_2-way'!$D188))</f>
        <v>1.7596240997267032</v>
      </c>
      <c r="L189" s="37">
        <f t="shared" si="27"/>
        <v>0.43511450381679379</v>
      </c>
      <c r="M189" s="37">
        <f t="shared" si="28"/>
        <v>0.56488549618320616</v>
      </c>
      <c r="N189" s="38">
        <v>285</v>
      </c>
      <c r="O189" s="38">
        <f t="shared" si="29"/>
        <v>156.62162162162161</v>
      </c>
      <c r="P189" s="38">
        <f t="shared" si="30"/>
        <v>118.3333333333333</v>
      </c>
      <c r="Q189" s="38">
        <f t="shared" si="31"/>
        <v>166.66666666666666</v>
      </c>
      <c r="R189" s="38">
        <f t="shared" si="32"/>
        <v>128.37837837837836</v>
      </c>
      <c r="S189" s="39">
        <f t="shared" si="33"/>
        <v>-10.045045045045043</v>
      </c>
      <c r="T189" s="39">
        <f t="shared" si="34"/>
        <v>-10.045045045045057</v>
      </c>
      <c r="U189" t="s">
        <v>451</v>
      </c>
      <c r="V189" t="s">
        <v>452</v>
      </c>
      <c r="W189" t="s">
        <v>474</v>
      </c>
      <c r="X189" t="s">
        <v>463</v>
      </c>
      <c r="Y189" s="41"/>
    </row>
    <row r="190" spans="1:25" s="35" customFormat="1" ht="15" x14ac:dyDescent="0.25">
      <c r="A190">
        <v>2.04</v>
      </c>
      <c r="B190">
        <v>1.86</v>
      </c>
      <c r="C190" s="29">
        <f t="shared" si="26"/>
        <v>2.7830487033523088E-2</v>
      </c>
      <c r="D190" s="30">
        <f>IF(OR($A190="",$B190=""),"",A190*'MPTO_working_2-way'!$G189)</f>
        <v>2.096774193548387</v>
      </c>
      <c r="E190" s="32">
        <f>IF(OR($A190="",$B190=""),"",B190*'MPTO_working_2-way'!$G189)</f>
        <v>1.911764705882353</v>
      </c>
      <c r="F190" s="30">
        <f>IF(OR($A190="",$B190=""),"",'MPTO_working_2-way'!D189)</f>
        <v>2.0996015936254984</v>
      </c>
      <c r="G190" s="32">
        <f>IF(OR($A190="",$B190=""),"",'MPTO_working_2-way'!E189)</f>
        <v>1.9094202898550725</v>
      </c>
      <c r="H190" s="30">
        <f>IF(OR($A190="",$B190=""),"",'OddsRatio_working_2-way'!M189)</f>
        <v>2.0996828295383159</v>
      </c>
      <c r="I190" s="30">
        <f>IF(OR($A190="",$B190=""),"",'OddsRatio_working_2-way'!N189)</f>
        <v>1.9093531090412992</v>
      </c>
      <c r="J190" s="30">
        <f>IF('Log_working_2-way'!$D189="","",A190^('Log_working_2-way'!$D189))</f>
        <v>2.1009668261031296</v>
      </c>
      <c r="K190" s="32">
        <f>IF('Log_working_2-way'!$D189="","",B190^('Log_working_2-way'!$D189))</f>
        <v>1.9082925809304243</v>
      </c>
      <c r="L190" s="37">
        <f t="shared" si="27"/>
        <v>0.47692307692307695</v>
      </c>
      <c r="M190" s="37">
        <f t="shared" si="28"/>
        <v>0.52307692307692311</v>
      </c>
      <c r="N190" s="38">
        <v>286</v>
      </c>
      <c r="O190" s="38">
        <f t="shared" si="29"/>
        <v>145.80392156862746</v>
      </c>
      <c r="P190" s="38">
        <f t="shared" si="30"/>
        <v>132.23655913978496</v>
      </c>
      <c r="Q190" s="38">
        <f t="shared" si="31"/>
        <v>153.76344086021504</v>
      </c>
      <c r="R190" s="38">
        <f t="shared" si="32"/>
        <v>140.19607843137254</v>
      </c>
      <c r="S190" s="39">
        <f t="shared" si="33"/>
        <v>-7.9595192915875828</v>
      </c>
      <c r="T190" s="39">
        <f t="shared" si="34"/>
        <v>-7.9595192915875828</v>
      </c>
      <c r="U190" t="s">
        <v>453</v>
      </c>
      <c r="V190" t="s">
        <v>454</v>
      </c>
      <c r="W190" t="s">
        <v>474</v>
      </c>
      <c r="X190" t="s">
        <v>463</v>
      </c>
      <c r="Y190" s="41"/>
    </row>
    <row r="191" spans="1:25" ht="15" x14ac:dyDescent="0.25">
      <c r="A191">
        <v>1.88</v>
      </c>
      <c r="B191">
        <v>2</v>
      </c>
      <c r="C191" s="29">
        <f t="shared" si="26"/>
        <v>3.1914893617021267E-2</v>
      </c>
      <c r="D191" s="30">
        <f>IF(OR($A191="",$B191=""),"",A191*'MPTO_working_2-way'!$G190)</f>
        <v>1.94</v>
      </c>
      <c r="E191" s="32">
        <f>IF(OR($A191="",$B191=""),"",B191*'MPTO_working_2-way'!$G190)</f>
        <v>2.0638297872340425</v>
      </c>
      <c r="F191" s="30">
        <f>IF(OR($A191="",$B191=""),"",'MPTO_working_2-way'!D190)</f>
        <v>1.9381443298969072</v>
      </c>
      <c r="G191" s="32">
        <f>IF(OR($A191="",$B191=""),"",'MPTO_working_2-way'!E190)</f>
        <v>2.0659340659340657</v>
      </c>
      <c r="H191" s="30">
        <f>IF(OR($A191="",$B191=""),"",'OddsRatio_working_2-way'!M190)</f>
        <v>1.9380831519646857</v>
      </c>
      <c r="I191" s="30">
        <f>IF(OR($A191="",$B191=""),"",'OddsRatio_working_2-way'!N190)</f>
        <v>2.0660035817780522</v>
      </c>
      <c r="J191" s="30">
        <f>IF('Log_working_2-way'!$D190="","",A191^('Log_working_2-way'!$D190))</f>
        <v>1.9372406373367297</v>
      </c>
      <c r="K191" s="32">
        <f>IF('Log_working_2-way'!$D190="","",B191^('Log_working_2-way'!$D190))</f>
        <v>2.0669618454035223</v>
      </c>
      <c r="L191" s="37">
        <f t="shared" si="27"/>
        <v>0.51546391752577325</v>
      </c>
      <c r="M191" s="37">
        <f t="shared" si="28"/>
        <v>0.4845360824742268</v>
      </c>
      <c r="N191" s="38">
        <v>287</v>
      </c>
      <c r="O191" s="38">
        <f t="shared" si="29"/>
        <v>134.34042553191486</v>
      </c>
      <c r="P191" s="38">
        <f t="shared" si="30"/>
        <v>143.5</v>
      </c>
      <c r="Q191" s="38">
        <f t="shared" si="31"/>
        <v>143.5</v>
      </c>
      <c r="R191" s="38">
        <f t="shared" si="32"/>
        <v>152.65957446808511</v>
      </c>
      <c r="S191" s="39">
        <f t="shared" si="33"/>
        <v>-9.1595744680851396</v>
      </c>
      <c r="T191" s="39">
        <f t="shared" si="34"/>
        <v>-9.1595744680851112</v>
      </c>
      <c r="U191" t="s">
        <v>455</v>
      </c>
      <c r="V191" t="s">
        <v>456</v>
      </c>
      <c r="W191" t="s">
        <v>474</v>
      </c>
      <c r="X191" t="s">
        <v>463</v>
      </c>
      <c r="Y191" s="41"/>
    </row>
    <row r="192" spans="1:25" s="35" customFormat="1" ht="15" x14ac:dyDescent="0.25">
      <c r="A192">
        <v>1.89</v>
      </c>
      <c r="B192">
        <v>1.99</v>
      </c>
      <c r="C192" s="29">
        <f t="shared" si="26"/>
        <v>3.16130919145996E-2</v>
      </c>
      <c r="D192" s="30">
        <f>IF(OR($A192="",$B192=""),"",A192*'MPTO_working_2-way'!$G191)</f>
        <v>1.9497487437185932</v>
      </c>
      <c r="E192" s="32">
        <f>IF(OR($A192="",$B192=""),"",B192*'MPTO_working_2-way'!$G191)</f>
        <v>2.052910052910053</v>
      </c>
      <c r="F192" s="30">
        <f>IF(OR($A192="",$B192=""),"",'MPTO_working_2-way'!D191)</f>
        <v>1.9482012897878844</v>
      </c>
      <c r="G192" s="32">
        <f>IF(OR($A192="",$B192=""),"",'MPTO_working_2-way'!E191)</f>
        <v>2.0546283903744778</v>
      </c>
      <c r="H192" s="30">
        <f>IF(OR($A192="",$B192=""),"",'OddsRatio_working_2-way'!M191)</f>
        <v>1.9481507786158798</v>
      </c>
      <c r="I192" s="30">
        <f>IF(OR($A192="",$B192=""),"",'OddsRatio_working_2-way'!N191)</f>
        <v>2.0546845739659791</v>
      </c>
      <c r="J192" s="30">
        <f>IF('Log_working_2-way'!$D191="","",A192^('Log_working_2-way'!$D191))</f>
        <v>1.9474482422922217</v>
      </c>
      <c r="K192" s="32">
        <f>IF('Log_working_2-way'!$D191="","",B192^('Log_working_2-way'!$D191))</f>
        <v>2.0554666264202575</v>
      </c>
      <c r="L192" s="37">
        <f t="shared" si="27"/>
        <v>0.51288659793814428</v>
      </c>
      <c r="M192" s="37">
        <f t="shared" si="28"/>
        <v>0.48711340206185566</v>
      </c>
      <c r="N192" s="38">
        <v>288</v>
      </c>
      <c r="O192" s="38">
        <f t="shared" si="29"/>
        <v>135.61904761904762</v>
      </c>
      <c r="P192" s="38">
        <f t="shared" si="30"/>
        <v>143.27638190954772</v>
      </c>
      <c r="Q192" s="38">
        <f t="shared" si="31"/>
        <v>144.72361809045225</v>
      </c>
      <c r="R192" s="38">
        <f t="shared" si="32"/>
        <v>152.38095238095241</v>
      </c>
      <c r="S192" s="39">
        <f t="shared" si="33"/>
        <v>-9.1045704714046281</v>
      </c>
      <c r="T192" s="39">
        <f t="shared" si="34"/>
        <v>-9.1045704714046849</v>
      </c>
      <c r="U192" t="s">
        <v>457</v>
      </c>
      <c r="V192" t="s">
        <v>458</v>
      </c>
      <c r="W192" t="s">
        <v>474</v>
      </c>
      <c r="X192" t="s">
        <v>463</v>
      </c>
      <c r="Y192" s="41"/>
    </row>
    <row r="193" spans="1:25" s="35" customFormat="1" ht="15" x14ac:dyDescent="0.25">
      <c r="A193">
        <v>1.99</v>
      </c>
      <c r="B193">
        <v>1.85</v>
      </c>
      <c r="C193" s="29">
        <f t="shared" si="26"/>
        <v>4.3053103354610656E-2</v>
      </c>
      <c r="D193" s="30">
        <f>IF(OR($A193="",$B193=""),"",A193*'MPTO_working_2-way'!$G192)</f>
        <v>2.0756756756756753</v>
      </c>
      <c r="E193" s="32">
        <f>IF(OR($A193="",$B193=""),"",B193*'MPTO_working_2-way'!$G192)</f>
        <v>1.9296482412060298</v>
      </c>
      <c r="F193" s="30">
        <f>IF(OR($A193="",$B193=""),"",'MPTO_working_2-way'!D192)</f>
        <v>2.0790625441197226</v>
      </c>
      <c r="G193" s="32">
        <f>IF(OR($A193="",$B193=""),"",'MPTO_working_2-way'!E192)</f>
        <v>1.9267303414889438</v>
      </c>
      <c r="H193" s="30">
        <f>IF(OR($A193="",$B193=""),"",'OddsRatio_working_2-way'!M192)</f>
        <v>2.0792154012767514</v>
      </c>
      <c r="I193" s="30">
        <f>IF(OR($A193="",$B193=""),"",'OddsRatio_working_2-way'!N192)</f>
        <v>1.9265990819042815</v>
      </c>
      <c r="J193" s="30">
        <f>IF('Log_working_2-way'!$D192="","",A193^('Log_working_2-way'!$D192))</f>
        <v>2.0807741676242877</v>
      </c>
      <c r="K193" s="32">
        <f>IF('Log_working_2-way'!$D192="","",B193^('Log_working_2-way'!$D192))</f>
        <v>1.9252626773989769</v>
      </c>
      <c r="L193" s="37">
        <f t="shared" si="27"/>
        <v>0.48177083333333343</v>
      </c>
      <c r="M193" s="37">
        <f t="shared" si="28"/>
        <v>0.51822916666666674</v>
      </c>
      <c r="N193" s="38">
        <v>289</v>
      </c>
      <c r="O193" s="38">
        <f t="shared" si="29"/>
        <v>143.77386934673368</v>
      </c>
      <c r="P193" s="38">
        <f t="shared" si="30"/>
        <v>132.78378378378375</v>
      </c>
      <c r="Q193" s="38">
        <f t="shared" si="31"/>
        <v>156.2162162162162</v>
      </c>
      <c r="R193" s="38">
        <f t="shared" si="32"/>
        <v>145.22613065326632</v>
      </c>
      <c r="S193" s="39">
        <f t="shared" si="33"/>
        <v>-12.44234686948252</v>
      </c>
      <c r="T193" s="39">
        <f t="shared" si="34"/>
        <v>-12.442346869482577</v>
      </c>
      <c r="U193" t="s">
        <v>73</v>
      </c>
      <c r="V193" t="s">
        <v>83</v>
      </c>
      <c r="W193" t="s">
        <v>71</v>
      </c>
      <c r="X193" t="s">
        <v>464</v>
      </c>
      <c r="Y193" s="41"/>
    </row>
    <row r="194" spans="1:25" s="50" customFormat="1" ht="15" x14ac:dyDescent="0.25">
      <c r="A194" s="53">
        <v>2.2000000000000002</v>
      </c>
      <c r="B194" s="53">
        <v>1.7</v>
      </c>
      <c r="C194" s="54">
        <f t="shared" si="26"/>
        <v>4.2780748663101553E-2</v>
      </c>
      <c r="D194" s="55">
        <f>IF(OR($A194="",$B194=""),"",A194*'MPTO_working_2-way'!$G193)</f>
        <v>2.2941176470588238</v>
      </c>
      <c r="E194" s="57">
        <f>IF(OR($A194="",$B194=""),"",B194*'MPTO_working_2-way'!$G193)</f>
        <v>1.7727272727272725</v>
      </c>
      <c r="F194" s="55">
        <f>IF(OR($A194="",$B194=""),"",'MPTO_working_2-way'!D193)</f>
        <v>2.308641975308642</v>
      </c>
      <c r="G194" s="57">
        <f>IF(OR($A194="",$B194=""),"",'MPTO_working_2-way'!E193)</f>
        <v>1.7641509433962264</v>
      </c>
      <c r="H194" s="55">
        <f>IF(OR($A194="",$B194=""),"",'OddsRatio_working_2-way'!M193)</f>
        <v>2.3093073414159546</v>
      </c>
      <c r="I194" s="55">
        <f>IF(OR($A194="",$B194=""),"",'OddsRatio_working_2-way'!N193)</f>
        <v>1.7637626158259732</v>
      </c>
      <c r="J194" s="55">
        <f>IF('Log_working_2-way'!$D193="","",A194^('Log_working_2-way'!$D193))</f>
        <v>2.3160568010337612</v>
      </c>
      <c r="K194" s="57">
        <f>IF('Log_working_2-way'!$D193="","",B194^('Log_working_2-way'!$D193))</f>
        <v>1.7598456230871857</v>
      </c>
      <c r="L194" s="60">
        <f t="shared" si="27"/>
        <v>0.43589743589743585</v>
      </c>
      <c r="M194" s="60">
        <f t="shared" si="28"/>
        <v>0.56410256410256421</v>
      </c>
      <c r="N194" s="61">
        <v>290</v>
      </c>
      <c r="O194" s="61">
        <f t="shared" si="29"/>
        <v>158.18181818181819</v>
      </c>
      <c r="P194" s="61">
        <f t="shared" si="30"/>
        <v>119.41176470588236</v>
      </c>
      <c r="Q194" s="61">
        <f t="shared" si="31"/>
        <v>170.58823529411765</v>
      </c>
      <c r="R194" s="61">
        <f t="shared" si="32"/>
        <v>131.81818181818181</v>
      </c>
      <c r="S194" s="62">
        <f t="shared" si="33"/>
        <v>-12.406417112299465</v>
      </c>
      <c r="T194" s="62">
        <f t="shared" si="34"/>
        <v>-12.406417112299451</v>
      </c>
      <c r="U194" s="53" t="s">
        <v>459</v>
      </c>
      <c r="V194" s="53" t="s">
        <v>460</v>
      </c>
      <c r="W194" s="53" t="s">
        <v>473</v>
      </c>
      <c r="X194" s="53" t="s">
        <v>464</v>
      </c>
      <c r="Y194" s="52"/>
    </row>
    <row r="195" spans="1:25" ht="15" x14ac:dyDescent="0.25">
      <c r="A195">
        <v>1.93</v>
      </c>
      <c r="B195">
        <v>1.93</v>
      </c>
      <c r="C195" s="29">
        <f t="shared" si="26"/>
        <v>3.62694300518136E-2</v>
      </c>
      <c r="D195" s="30">
        <f>IF(OR($A195="",$B195=""),"",A195*'MPTO_working_2-way'!$G194)</f>
        <v>2</v>
      </c>
      <c r="E195" s="32">
        <f>IF(OR($A195="",$B195=""),"",B195*'MPTO_working_2-way'!$G194)</f>
        <v>2</v>
      </c>
      <c r="F195" s="30">
        <f>IF(OR($A195="",$B195=""),"",'MPTO_working_2-way'!D194)</f>
        <v>2.0000000000000004</v>
      </c>
      <c r="G195" s="32">
        <f>IF(OR($A195="",$B195=""),"",'MPTO_working_2-way'!E194)</f>
        <v>2.0000000000000004</v>
      </c>
      <c r="H195" s="30">
        <f>IF(OR($A195="",$B195=""),"",'OddsRatio_working_2-way'!M194)</f>
        <v>2</v>
      </c>
      <c r="I195" s="30">
        <f>IF(OR($A195="",$B195=""),"",'OddsRatio_working_2-way'!N194)</f>
        <v>2</v>
      </c>
      <c r="J195" s="30">
        <f>IF('Log_working_2-way'!$D194="","",A195^('Log_working_2-way'!$D194))</f>
        <v>1.9999999999999618</v>
      </c>
      <c r="K195" s="32">
        <f>IF('Log_working_2-way'!$D194="","",B195^('Log_working_2-way'!$D194))</f>
        <v>1.9999999999999618</v>
      </c>
      <c r="L195" s="37">
        <f t="shared" ref="L195:L211" si="35">(1/D195)</f>
        <v>0.5</v>
      </c>
      <c r="M195" s="37">
        <f t="shared" ref="M195:M211" si="36">(1/E195)</f>
        <v>0.5</v>
      </c>
      <c r="N195" s="38">
        <v>291</v>
      </c>
      <c r="O195" s="38">
        <f t="shared" ref="O195:O211" si="37">(1/A195)*((N195*A195)-N195)</f>
        <v>140.22279792746116</v>
      </c>
      <c r="P195" s="38">
        <f t="shared" ref="P195:P211" si="38">(1/B195)*((N195*B195)-N195)</f>
        <v>140.22279792746116</v>
      </c>
      <c r="Q195" s="38">
        <f t="shared" ref="Q195:Q211" si="39">(1/B195)*N195</f>
        <v>150.77720207253887</v>
      </c>
      <c r="R195" s="38">
        <f t="shared" ref="R195:R211" si="40">(1/A195)*N195</f>
        <v>150.77720207253887</v>
      </c>
      <c r="S195" s="39">
        <f t="shared" ref="S195:S211" si="41">O195-Q195</f>
        <v>-10.554404145077712</v>
      </c>
      <c r="T195" s="39">
        <f t="shared" ref="T195:T211" si="42">P195-R195</f>
        <v>-10.554404145077712</v>
      </c>
      <c r="U195" t="s">
        <v>121</v>
      </c>
      <c r="V195" t="s">
        <v>250</v>
      </c>
      <c r="W195" t="s">
        <v>70</v>
      </c>
      <c r="X195" t="s">
        <v>479</v>
      </c>
      <c r="Y195" s="41"/>
    </row>
    <row r="196" spans="1:25" ht="15" x14ac:dyDescent="0.25">
      <c r="A196">
        <v>2.36</v>
      </c>
      <c r="B196">
        <v>1.63</v>
      </c>
      <c r="C196" s="29">
        <f t="shared" ref="C196:C211" si="43">IF(OR($A196="",$B196=""),"",(1/A196)+(1/B196)-1)</f>
        <v>3.7225746074659449E-2</v>
      </c>
      <c r="D196" s="30">
        <f>IF(OR($A196="",$B196=""),"",A196*'MPTO_working_2-way'!$G195)</f>
        <v>2.447852760736196</v>
      </c>
      <c r="E196" s="32">
        <f>IF(OR($A196="",$B196=""),"",B196*'MPTO_working_2-way'!$G195)</f>
        <v>1.6906779661016949</v>
      </c>
      <c r="F196" s="30">
        <f>IF(OR($A196="",$B196=""),"",'MPTO_working_2-way'!D195)</f>
        <v>2.4684291581108826</v>
      </c>
      <c r="G196" s="32">
        <f>IF(OR($A196="",$B196=""),"",'MPTO_working_2-way'!E195)</f>
        <v>1.6809998252053835</v>
      </c>
      <c r="H196" s="30">
        <f>IF(OR($A196="",$B196=""),"",'OddsRatio_working_2-way'!M195)</f>
        <v>2.4692617733849058</v>
      </c>
      <c r="I196" s="30">
        <f>IF(OR($A196="",$B196=""),"",'OddsRatio_working_2-way'!N195)</f>
        <v>1.6806139097297725</v>
      </c>
      <c r="J196" s="30">
        <f>IF('Log_working_2-way'!$D195="","",A196^('Log_working_2-way'!$D195))</f>
        <v>2.4788363298437481</v>
      </c>
      <c r="K196" s="32">
        <f>IF('Log_working_2-way'!$D195="","",B196^('Log_working_2-way'!$D195))</f>
        <v>1.6762073529161199</v>
      </c>
      <c r="L196" s="37">
        <f t="shared" si="35"/>
        <v>0.40852130325814545</v>
      </c>
      <c r="M196" s="37">
        <f t="shared" si="36"/>
        <v>0.5914786967418546</v>
      </c>
      <c r="N196" s="38">
        <v>292</v>
      </c>
      <c r="O196" s="38">
        <f t="shared" si="37"/>
        <v>168.27118644067798</v>
      </c>
      <c r="P196" s="38">
        <f t="shared" si="38"/>
        <v>112.85889570552146</v>
      </c>
      <c r="Q196" s="38">
        <f t="shared" si="39"/>
        <v>179.14110429447854</v>
      </c>
      <c r="R196" s="38">
        <f t="shared" si="40"/>
        <v>123.72881355932205</v>
      </c>
      <c r="S196" s="39">
        <f t="shared" si="41"/>
        <v>-10.869917853800558</v>
      </c>
      <c r="T196" s="39">
        <f t="shared" si="42"/>
        <v>-10.869917853800587</v>
      </c>
      <c r="U196" t="s">
        <v>95</v>
      </c>
      <c r="V196" t="s">
        <v>99</v>
      </c>
      <c r="W196" t="s">
        <v>71</v>
      </c>
      <c r="X196" t="s">
        <v>479</v>
      </c>
      <c r="Y196" s="41"/>
    </row>
    <row r="197" spans="1:25" ht="15" x14ac:dyDescent="0.25">
      <c r="A197">
        <v>2</v>
      </c>
      <c r="B197">
        <v>1.87</v>
      </c>
      <c r="C197" s="29">
        <f t="shared" si="43"/>
        <v>3.475935828876997E-2</v>
      </c>
      <c r="D197" s="30">
        <f>IF(OR($A197="",$B197=""),"",A197*'MPTO_working_2-way'!$G196)</f>
        <v>2.0695187165775399</v>
      </c>
      <c r="E197" s="32">
        <f>IF(OR($A197="",$B197=""),"",B197*'MPTO_working_2-way'!$G196)</f>
        <v>1.9350000000000001</v>
      </c>
      <c r="F197" s="30">
        <f>IF(OR($A197="",$B197=""),"",'MPTO_working_2-way'!D196)</f>
        <v>2.0720221606648197</v>
      </c>
      <c r="G197" s="32">
        <f>IF(OR($A197="",$B197=""),"",'MPTO_working_2-way'!E196)</f>
        <v>1.9328165374677002</v>
      </c>
      <c r="H197" s="30">
        <f>IF(OR($A197="",$B197=""),"",'OddsRatio_working_2-way'!M196)</f>
        <v>2.0721125348377947</v>
      </c>
      <c r="I197" s="30">
        <f>IF(OR($A197="",$B197=""),"",'OddsRatio_working_2-way'!N196)</f>
        <v>1.9327379053088816</v>
      </c>
      <c r="J197" s="30">
        <f>IF('Log_working_2-way'!$D196="","",A197^('Log_working_2-way'!$D196))</f>
        <v>2.0732557161055905</v>
      </c>
      <c r="K197" s="32">
        <f>IF('Log_working_2-way'!$D196="","",B197^('Log_working_2-way'!$D196))</f>
        <v>1.9317443969723613</v>
      </c>
      <c r="L197" s="37">
        <f t="shared" si="35"/>
        <v>0.48320413436692511</v>
      </c>
      <c r="M197" s="37">
        <f t="shared" si="36"/>
        <v>0.51679586563307489</v>
      </c>
      <c r="N197" s="38">
        <v>293</v>
      </c>
      <c r="O197" s="38">
        <f t="shared" si="37"/>
        <v>146.5</v>
      </c>
      <c r="P197" s="38">
        <f t="shared" si="38"/>
        <v>136.3155080213904</v>
      </c>
      <c r="Q197" s="38">
        <f t="shared" si="39"/>
        <v>156.6844919786096</v>
      </c>
      <c r="R197" s="38">
        <f t="shared" si="40"/>
        <v>146.5</v>
      </c>
      <c r="S197" s="39">
        <f t="shared" si="41"/>
        <v>-10.1844919786096</v>
      </c>
      <c r="T197" s="39">
        <f t="shared" si="42"/>
        <v>-10.1844919786096</v>
      </c>
      <c r="U197" t="s">
        <v>113</v>
      </c>
      <c r="V197" t="s">
        <v>114</v>
      </c>
      <c r="W197" t="s">
        <v>71</v>
      </c>
      <c r="X197" t="s">
        <v>479</v>
      </c>
      <c r="Y197" s="41"/>
    </row>
    <row r="198" spans="1:25" s="35" customFormat="1" ht="15" x14ac:dyDescent="0.25">
      <c r="A198">
        <v>2.2999999999999998</v>
      </c>
      <c r="B198">
        <v>1.66</v>
      </c>
      <c r="C198" s="29">
        <f t="shared" si="43"/>
        <v>3.7192247249869137E-2</v>
      </c>
      <c r="D198" s="30">
        <f>IF(OR($A198="",$B198=""),"",A198*'MPTO_working_2-way'!$G197)</f>
        <v>2.3855421686746987</v>
      </c>
      <c r="E198" s="32">
        <f>IF(OR($A198="",$B198=""),"",B198*'MPTO_working_2-way'!$G197)</f>
        <v>1.7217391304347827</v>
      </c>
      <c r="F198" s="30">
        <f>IF(OR($A198="",$B198=""),"",'MPTO_working_2-way'!D197)</f>
        <v>2.402769037130271</v>
      </c>
      <c r="G198" s="32">
        <f>IF(OR($A198="",$B198=""),"",'MPTO_working_2-way'!E197)</f>
        <v>1.7128757290264693</v>
      </c>
      <c r="H198" s="30">
        <f>IF(OR($A198="",$B198=""),"",'OddsRatio_working_2-way'!M197)</f>
        <v>2.4034589305344736</v>
      </c>
      <c r="I198" s="30">
        <f>IF(OR($A198="",$B198=""),"",'OddsRatio_working_2-way'!N197)</f>
        <v>1.7125253031944256</v>
      </c>
      <c r="J198" s="30">
        <f>IF('Log_working_2-way'!$D197="","",A198^('Log_working_2-way'!$D197))</f>
        <v>2.4114497005870583</v>
      </c>
      <c r="K198" s="32">
        <f>IF('Log_working_2-way'!$D197="","",B198^('Log_working_2-way'!$D197))</f>
        <v>1.708491418138335</v>
      </c>
      <c r="L198" s="37">
        <f t="shared" si="35"/>
        <v>0.41919191919191923</v>
      </c>
      <c r="M198" s="37">
        <f t="shared" si="36"/>
        <v>0.58080808080808077</v>
      </c>
      <c r="N198" s="38">
        <v>294</v>
      </c>
      <c r="O198" s="38">
        <f t="shared" si="37"/>
        <v>166.17391304347825</v>
      </c>
      <c r="P198" s="38">
        <f t="shared" si="38"/>
        <v>116.89156626506023</v>
      </c>
      <c r="Q198" s="38">
        <f t="shared" si="39"/>
        <v>177.10843373493978</v>
      </c>
      <c r="R198" s="38">
        <f t="shared" si="40"/>
        <v>127.82608695652175</v>
      </c>
      <c r="S198" s="39">
        <f t="shared" si="41"/>
        <v>-10.934520691461529</v>
      </c>
      <c r="T198" s="39">
        <f t="shared" si="42"/>
        <v>-10.934520691461515</v>
      </c>
      <c r="U198" t="s">
        <v>97</v>
      </c>
      <c r="V198" t="s">
        <v>116</v>
      </c>
      <c r="W198" t="s">
        <v>71</v>
      </c>
      <c r="X198" t="s">
        <v>479</v>
      </c>
      <c r="Y198" s="41"/>
    </row>
    <row r="199" spans="1:25" ht="15" x14ac:dyDescent="0.25">
      <c r="A199">
        <v>2.19</v>
      </c>
      <c r="B199">
        <v>1.72</v>
      </c>
      <c r="C199" s="29">
        <f t="shared" si="43"/>
        <v>3.8016353403419467E-2</v>
      </c>
      <c r="D199" s="30">
        <f>IF(OR($A199="",$B199=""),"",A199*'MPTO_working_2-way'!$G198)</f>
        <v>2.2732558139534884</v>
      </c>
      <c r="E199" s="32">
        <f>IF(OR($A199="",$B199=""),"",B199*'MPTO_working_2-way'!$G198)</f>
        <v>1.7853881278538815</v>
      </c>
      <c r="F199" s="30">
        <f>IF(OR($A199="",$B199=""),"",'MPTO_working_2-way'!D198)</f>
        <v>2.2851249696675566</v>
      </c>
      <c r="G199" s="32">
        <f>IF(OR($A199="",$B199=""),"",'MPTO_working_2-way'!E198)</f>
        <v>1.7781344410876134</v>
      </c>
      <c r="H199" s="30">
        <f>IF(OR($A199="",$B199=""),"",'OddsRatio_working_2-way'!M198)</f>
        <v>2.2856040517117928</v>
      </c>
      <c r="I199" s="30">
        <f>IF(OR($A199="",$B199=""),"",'OddsRatio_working_2-way'!N198)</f>
        <v>1.7778444682625973</v>
      </c>
      <c r="J199" s="30">
        <f>IF('Log_working_2-way'!$D198="","",A199^('Log_working_2-way'!$D198))</f>
        <v>2.291085448482058</v>
      </c>
      <c r="K199" s="32">
        <f>IF('Log_working_2-way'!$D198="","",B199^('Log_working_2-way'!$D198))</f>
        <v>1.7745420732419892</v>
      </c>
      <c r="L199" s="37">
        <f t="shared" si="35"/>
        <v>0.43989769820971864</v>
      </c>
      <c r="M199" s="37">
        <f t="shared" si="36"/>
        <v>0.56010230179028131</v>
      </c>
      <c r="N199" s="38">
        <v>295</v>
      </c>
      <c r="O199" s="38">
        <f t="shared" si="37"/>
        <v>160.29680365296804</v>
      </c>
      <c r="P199" s="38">
        <f t="shared" si="38"/>
        <v>123.48837209302324</v>
      </c>
      <c r="Q199" s="38">
        <f t="shared" si="39"/>
        <v>171.51162790697674</v>
      </c>
      <c r="R199" s="38">
        <f t="shared" si="40"/>
        <v>134.70319634703196</v>
      </c>
      <c r="S199" s="39">
        <f t="shared" si="41"/>
        <v>-11.214824254008704</v>
      </c>
      <c r="T199" s="39">
        <f t="shared" si="42"/>
        <v>-11.214824254008718</v>
      </c>
      <c r="U199" t="s">
        <v>68</v>
      </c>
      <c r="V199" t="s">
        <v>81</v>
      </c>
      <c r="W199" t="s">
        <v>71</v>
      </c>
      <c r="X199" t="s">
        <v>479</v>
      </c>
      <c r="Y199" s="41"/>
    </row>
    <row r="200" spans="1:25" s="35" customFormat="1" ht="15" x14ac:dyDescent="0.25">
      <c r="A200">
        <v>1.97</v>
      </c>
      <c r="B200">
        <v>1.86</v>
      </c>
      <c r="C200" s="29">
        <f t="shared" si="43"/>
        <v>4.5248621800120015E-2</v>
      </c>
      <c r="D200" s="30">
        <f>IF(OR($A200="",$B200=""),"",A200*'MPTO_working_2-way'!$G199)</f>
        <v>2.0591397849462365</v>
      </c>
      <c r="E200" s="32">
        <f>IF(OR($A200="",$B200=""),"",B200*'MPTO_working_2-way'!$G199)</f>
        <v>1.9441624365482233</v>
      </c>
      <c r="F200" s="30">
        <f>IF(OR($A200="",$B200=""),"",'MPTO_working_2-way'!D199)</f>
        <v>2.0618985988408078</v>
      </c>
      <c r="G200" s="32">
        <f>IF(OR($A200="",$B200=""),"",'MPTO_working_2-way'!E199)</f>
        <v>1.9417095013512797</v>
      </c>
      <c r="H200" s="30">
        <f>IF(OR($A200="",$B200=""),"",'OddsRatio_working_2-way'!M199)</f>
        <v>2.062029649653994</v>
      </c>
      <c r="I200" s="30">
        <f>IF(OR($A200="",$B200=""),"",'OddsRatio_working_2-way'!N199)</f>
        <v>1.9415932976313763</v>
      </c>
      <c r="J200" s="30">
        <f>IF('Log_working_2-way'!$D199="","",A200^('Log_working_2-way'!$D199))</f>
        <v>2.0633011023686705</v>
      </c>
      <c r="K200" s="32">
        <f>IF('Log_working_2-way'!$D199="","",B200^('Log_working_2-way'!$D199))</f>
        <v>1.9404673782166724</v>
      </c>
      <c r="L200" s="37">
        <f t="shared" si="35"/>
        <v>0.48563968668407315</v>
      </c>
      <c r="M200" s="37">
        <f t="shared" si="36"/>
        <v>0.51436031331592691</v>
      </c>
      <c r="N200" s="38">
        <v>296</v>
      </c>
      <c r="O200" s="38">
        <f t="shared" si="37"/>
        <v>145.746192893401</v>
      </c>
      <c r="P200" s="38">
        <f t="shared" si="38"/>
        <v>136.86021505376345</v>
      </c>
      <c r="Q200" s="38">
        <f t="shared" si="39"/>
        <v>159.13978494623655</v>
      </c>
      <c r="R200" s="38">
        <f t="shared" si="40"/>
        <v>150.25380710659897</v>
      </c>
      <c r="S200" s="39">
        <f t="shared" si="41"/>
        <v>-13.393592052835544</v>
      </c>
      <c r="T200" s="39">
        <f t="shared" si="42"/>
        <v>-13.393592052835515</v>
      </c>
      <c r="U200" t="s">
        <v>269</v>
      </c>
      <c r="V200" t="s">
        <v>262</v>
      </c>
      <c r="W200" t="s">
        <v>72</v>
      </c>
      <c r="X200" t="s">
        <v>479</v>
      </c>
      <c r="Y200" s="41"/>
    </row>
    <row r="201" spans="1:25" s="35" customFormat="1" ht="15" x14ac:dyDescent="0.25">
      <c r="A201">
        <v>1.99</v>
      </c>
      <c r="B201">
        <v>1.85</v>
      </c>
      <c r="C201" s="29">
        <f t="shared" si="43"/>
        <v>4.3053103354610656E-2</v>
      </c>
      <c r="D201" s="30">
        <f>IF(OR($A201="",$B201=""),"",A201*'MPTO_working_2-way'!$G200)</f>
        <v>2.0756756756756753</v>
      </c>
      <c r="E201" s="32">
        <f>IF(OR($A201="",$B201=""),"",B201*'MPTO_working_2-way'!$G200)</f>
        <v>1.9296482412060298</v>
      </c>
      <c r="F201" s="30">
        <f>IF(OR($A201="",$B201=""),"",'MPTO_working_2-way'!D200)</f>
        <v>2.0790625441197226</v>
      </c>
      <c r="G201" s="32">
        <f>IF(OR($A201="",$B201=""),"",'MPTO_working_2-way'!E200)</f>
        <v>1.9267303414889438</v>
      </c>
      <c r="H201" s="30">
        <f>IF(OR($A201="",$B201=""),"",'OddsRatio_working_2-way'!M200)</f>
        <v>2.0792154012767514</v>
      </c>
      <c r="I201" s="30">
        <f>IF(OR($A201="",$B201=""),"",'OddsRatio_working_2-way'!N200)</f>
        <v>1.9265990819042815</v>
      </c>
      <c r="J201" s="30">
        <f>IF('Log_working_2-way'!$D200="","",A201^('Log_working_2-way'!$D200))</f>
        <v>2.0807741676242877</v>
      </c>
      <c r="K201" s="32">
        <f>IF('Log_working_2-way'!$D200="","",B201^('Log_working_2-way'!$D200))</f>
        <v>1.9252626773989769</v>
      </c>
      <c r="L201" s="37">
        <f t="shared" si="35"/>
        <v>0.48177083333333343</v>
      </c>
      <c r="M201" s="37">
        <f t="shared" si="36"/>
        <v>0.51822916666666674</v>
      </c>
      <c r="N201" s="38">
        <v>297</v>
      </c>
      <c r="O201" s="38">
        <f t="shared" si="37"/>
        <v>147.75376884422107</v>
      </c>
      <c r="P201" s="38">
        <f t="shared" si="38"/>
        <v>136.45945945945945</v>
      </c>
      <c r="Q201" s="38">
        <f t="shared" si="39"/>
        <v>160.54054054054052</v>
      </c>
      <c r="R201" s="38">
        <f t="shared" si="40"/>
        <v>149.24623115577887</v>
      </c>
      <c r="S201" s="39">
        <f t="shared" si="41"/>
        <v>-12.786771696319448</v>
      </c>
      <c r="T201" s="39">
        <f t="shared" si="42"/>
        <v>-12.78677169631942</v>
      </c>
      <c r="U201" t="s">
        <v>268</v>
      </c>
      <c r="V201" t="s">
        <v>185</v>
      </c>
      <c r="W201" t="s">
        <v>72</v>
      </c>
      <c r="X201" t="s">
        <v>479</v>
      </c>
      <c r="Y201" s="41"/>
    </row>
    <row r="202" spans="1:25" s="35" customFormat="1" ht="15" x14ac:dyDescent="0.25">
      <c r="A202">
        <v>2.23</v>
      </c>
      <c r="B202">
        <v>1.67</v>
      </c>
      <c r="C202" s="29">
        <f t="shared" si="43"/>
        <v>4.7232888483123459E-2</v>
      </c>
      <c r="D202" s="30">
        <f>IF(OR($A202="",$B202=""),"",A202*'MPTO_working_2-way'!$G201)</f>
        <v>2.3353293413173652</v>
      </c>
      <c r="E202" s="32">
        <f>IF(OR($A202="",$B202=""),"",B202*'MPTO_working_2-way'!$G201)</f>
        <v>1.7488789237668161</v>
      </c>
      <c r="F202" s="30">
        <f>IF(OR($A202="",$B202=""),"",'MPTO_working_2-way'!D201)</f>
        <v>2.3539711134287793</v>
      </c>
      <c r="G202" s="32">
        <f>IF(OR($A202="",$B202=""),"",'MPTO_working_2-way'!E201)</f>
        <v>1.7385681940197473</v>
      </c>
      <c r="H202" s="30">
        <f>IF(OR($A202="",$B202=""),"",'OddsRatio_working_2-way'!M201)</f>
        <v>2.3549246826013568</v>
      </c>
      <c r="I202" s="30">
        <f>IF(OR($A202="",$B202=""),"",'OddsRatio_working_2-way'!N201)</f>
        <v>1.7380484043438287</v>
      </c>
      <c r="J202" s="30">
        <f>IF('Log_working_2-way'!$D201="","",A202^('Log_working_2-way'!$D201))</f>
        <v>2.3636503228006438</v>
      </c>
      <c r="K202" s="32">
        <f>IF('Log_working_2-way'!$D201="","",B202^('Log_working_2-way'!$D201))</f>
        <v>1.7333258264811959</v>
      </c>
      <c r="L202" s="37">
        <f t="shared" si="35"/>
        <v>0.42820512820512818</v>
      </c>
      <c r="M202" s="37">
        <f t="shared" si="36"/>
        <v>0.57179487179487176</v>
      </c>
      <c r="N202" s="38">
        <v>298</v>
      </c>
      <c r="O202" s="38">
        <f t="shared" si="37"/>
        <v>164.3677130044843</v>
      </c>
      <c r="P202" s="38">
        <f t="shared" si="38"/>
        <v>119.55688622754491</v>
      </c>
      <c r="Q202" s="38">
        <f t="shared" si="39"/>
        <v>178.44311377245512</v>
      </c>
      <c r="R202" s="38">
        <f t="shared" si="40"/>
        <v>133.6322869955157</v>
      </c>
      <c r="S202" s="39">
        <f t="shared" si="41"/>
        <v>-14.07540076797082</v>
      </c>
      <c r="T202" s="39">
        <f t="shared" si="42"/>
        <v>-14.075400767970791</v>
      </c>
      <c r="U202" t="s">
        <v>260</v>
      </c>
      <c r="V202" t="s">
        <v>267</v>
      </c>
      <c r="W202" t="s">
        <v>72</v>
      </c>
      <c r="X202" t="s">
        <v>479</v>
      </c>
      <c r="Y202" s="41"/>
    </row>
    <row r="203" spans="1:25" ht="15" x14ac:dyDescent="0.25">
      <c r="A203">
        <v>1.68</v>
      </c>
      <c r="B203">
        <v>2.2200000000000002</v>
      </c>
      <c r="C203" s="29">
        <f t="shared" si="43"/>
        <v>4.5688545688545634E-2</v>
      </c>
      <c r="D203" s="30">
        <f>IF(OR($A203="",$B203=""),"",A203*'MPTO_working_2-way'!$G202)</f>
        <v>1.7567567567567566</v>
      </c>
      <c r="E203" s="32">
        <f>IF(OR($A203="",$B203=""),"",B203*'MPTO_working_2-way'!$G202)</f>
        <v>2.3214285714285716</v>
      </c>
      <c r="F203" s="30">
        <f>IF(OR($A203="",$B203=""),"",'MPTO_working_2-way'!D202)</f>
        <v>1.7470489038785832</v>
      </c>
      <c r="G203" s="32">
        <f>IF(OR($A203="",$B203=""),"",'MPTO_working_2-way'!E202)</f>
        <v>2.3386004514672689</v>
      </c>
      <c r="H203" s="30">
        <f>IF(OR($A203="",$B203=""),"",'OddsRatio_working_2-way'!M202)</f>
        <v>1.7465768876547993</v>
      </c>
      <c r="I203" s="30">
        <f>IF(OR($A203="",$B203=""),"",'OddsRatio_working_2-way'!N202)</f>
        <v>2.3394467690277296</v>
      </c>
      <c r="J203" s="30">
        <f>IF('Log_working_2-way'!$D202="","",A203^('Log_working_2-way'!$D202))</f>
        <v>1.7421348123284788</v>
      </c>
      <c r="K203" s="32">
        <f>IF('Log_working_2-way'!$D202="","",B203^('Log_working_2-way'!$D202))</f>
        <v>2.3474640771287958</v>
      </c>
      <c r="L203" s="37">
        <f t="shared" si="35"/>
        <v>0.56923076923076932</v>
      </c>
      <c r="M203" s="37">
        <f t="shared" si="36"/>
        <v>0.43076923076923074</v>
      </c>
      <c r="N203" s="38">
        <v>299</v>
      </c>
      <c r="O203" s="38">
        <f t="shared" si="37"/>
        <v>121.02380952380952</v>
      </c>
      <c r="P203" s="38">
        <f t="shared" si="38"/>
        <v>164.31531531531533</v>
      </c>
      <c r="Q203" s="38">
        <f t="shared" si="39"/>
        <v>134.68468468468467</v>
      </c>
      <c r="R203" s="38">
        <f t="shared" si="40"/>
        <v>177.97619047619048</v>
      </c>
      <c r="S203" s="39">
        <f t="shared" si="41"/>
        <v>-13.66087516087515</v>
      </c>
      <c r="T203" s="39">
        <f t="shared" si="42"/>
        <v>-13.66087516087515</v>
      </c>
      <c r="U203" t="s">
        <v>258</v>
      </c>
      <c r="V203" t="s">
        <v>186</v>
      </c>
      <c r="W203" t="s">
        <v>72</v>
      </c>
      <c r="X203" t="s">
        <v>479</v>
      </c>
      <c r="Y203" s="41"/>
    </row>
    <row r="204" spans="1:25" ht="15" x14ac:dyDescent="0.25">
      <c r="A204">
        <v>2.2200000000000002</v>
      </c>
      <c r="B204">
        <v>1.68</v>
      </c>
      <c r="C204" s="29">
        <f t="shared" si="43"/>
        <v>4.5688545688545634E-2</v>
      </c>
      <c r="D204" s="30">
        <f>IF(OR($A204="",$B204=""),"",A204*'MPTO_working_2-way'!$G203)</f>
        <v>2.3214285714285716</v>
      </c>
      <c r="E204" s="32">
        <f>IF(OR($A204="",$B204=""),"",B204*'MPTO_working_2-way'!$G203)</f>
        <v>1.7567567567567566</v>
      </c>
      <c r="F204" s="30">
        <f>IF(OR($A204="",$B204=""),"",'MPTO_working_2-way'!D203)</f>
        <v>2.3386004514672689</v>
      </c>
      <c r="G204" s="32">
        <f>IF(OR($A204="",$B204=""),"",'MPTO_working_2-way'!E203)</f>
        <v>1.7470489038785832</v>
      </c>
      <c r="H204" s="30">
        <f>IF(OR($A204="",$B204=""),"",'OddsRatio_working_2-way'!M203)</f>
        <v>2.3394467690277296</v>
      </c>
      <c r="I204" s="30">
        <f>IF(OR($A204="",$B204=""),"",'OddsRatio_working_2-way'!N203)</f>
        <v>1.7465768876547993</v>
      </c>
      <c r="J204" s="30">
        <f>IF('Log_working_2-way'!$D203="","",A204^('Log_working_2-way'!$D203))</f>
        <v>2.3474640771287958</v>
      </c>
      <c r="K204" s="32">
        <f>IF('Log_working_2-way'!$D203="","",B204^('Log_working_2-way'!$D203))</f>
        <v>1.7421348123284788</v>
      </c>
      <c r="L204" s="37">
        <f t="shared" si="35"/>
        <v>0.43076923076923074</v>
      </c>
      <c r="M204" s="37">
        <f t="shared" si="36"/>
        <v>0.56923076923076932</v>
      </c>
      <c r="N204" s="38">
        <v>300</v>
      </c>
      <c r="O204" s="38">
        <f t="shared" si="37"/>
        <v>164.8648648648649</v>
      </c>
      <c r="P204" s="38">
        <f t="shared" si="38"/>
        <v>121.42857142857143</v>
      </c>
      <c r="Q204" s="38">
        <f t="shared" si="39"/>
        <v>178.57142857142858</v>
      </c>
      <c r="R204" s="38">
        <f t="shared" si="40"/>
        <v>135.13513513513513</v>
      </c>
      <c r="S204" s="39">
        <f t="shared" si="41"/>
        <v>-13.706563706563685</v>
      </c>
      <c r="T204" s="39">
        <f t="shared" si="42"/>
        <v>-13.706563706563699</v>
      </c>
      <c r="U204" t="s">
        <v>263</v>
      </c>
      <c r="V204" t="s">
        <v>184</v>
      </c>
      <c r="W204" t="s">
        <v>72</v>
      </c>
      <c r="X204" t="s">
        <v>479</v>
      </c>
      <c r="Y204" s="41"/>
    </row>
    <row r="205" spans="1:25" s="35" customFormat="1" ht="15" x14ac:dyDescent="0.25">
      <c r="A205">
        <v>2.25</v>
      </c>
      <c r="B205">
        <v>1.66</v>
      </c>
      <c r="C205" s="29">
        <f t="shared" si="43"/>
        <v>4.685408299866145E-2</v>
      </c>
      <c r="D205" s="30">
        <f>IF(OR($A205="",$B205=""),"",A205*'MPTO_working_2-way'!$G204)</f>
        <v>2.3554216867469884</v>
      </c>
      <c r="E205" s="32">
        <f>IF(OR($A205="",$B205=""),"",B205*'MPTO_working_2-way'!$G204)</f>
        <v>1.7377777777777779</v>
      </c>
      <c r="F205" s="30">
        <f>IF(OR($A205="",$B205=""),"",'MPTO_working_2-way'!D204)</f>
        <v>2.375198728139905</v>
      </c>
      <c r="G205" s="32">
        <f>IF(OR($A205="",$B205=""),"",'MPTO_working_2-way'!E204)</f>
        <v>1.7271676300578036</v>
      </c>
      <c r="H205" s="30">
        <f>IF(OR($A205="",$B205=""),"",'OddsRatio_working_2-way'!M204)</f>
        <v>2.3762047064079508</v>
      </c>
      <c r="I205" s="30">
        <f>IF(OR($A205="",$B205=""),"",'OddsRatio_working_2-way'!N204)</f>
        <v>1.7266360849833982</v>
      </c>
      <c r="J205" s="30">
        <f>IF('Log_working_2-way'!$D204="","",A205^('Log_working_2-way'!$D204))</f>
        <v>2.3854680656592984</v>
      </c>
      <c r="K205" s="32">
        <f>IF('Log_working_2-way'!$D204="","",B205^('Log_working_2-way'!$D204))</f>
        <v>1.7217777333058093</v>
      </c>
      <c r="L205" s="37">
        <f t="shared" si="35"/>
        <v>0.4245524296675191</v>
      </c>
      <c r="M205" s="37">
        <f t="shared" si="36"/>
        <v>0.57544757033248084</v>
      </c>
      <c r="N205" s="38">
        <v>301</v>
      </c>
      <c r="O205" s="38">
        <f t="shared" si="37"/>
        <v>167.2222222222222</v>
      </c>
      <c r="P205" s="38">
        <f t="shared" si="38"/>
        <v>119.67469879518072</v>
      </c>
      <c r="Q205" s="38">
        <f t="shared" si="39"/>
        <v>181.32530120481928</v>
      </c>
      <c r="R205" s="38">
        <f t="shared" si="40"/>
        <v>133.77777777777777</v>
      </c>
      <c r="S205" s="39">
        <f t="shared" si="41"/>
        <v>-14.103078982597083</v>
      </c>
      <c r="T205" s="39">
        <f t="shared" si="42"/>
        <v>-14.103078982597054</v>
      </c>
      <c r="U205" t="s">
        <v>187</v>
      </c>
      <c r="V205" t="s">
        <v>180</v>
      </c>
      <c r="W205" t="s">
        <v>72</v>
      </c>
      <c r="X205" t="s">
        <v>479</v>
      </c>
      <c r="Y205" s="41"/>
    </row>
    <row r="206" spans="1:25" ht="15" x14ac:dyDescent="0.25">
      <c r="A206">
        <v>1.97</v>
      </c>
      <c r="B206">
        <v>1.87</v>
      </c>
      <c r="C206" s="29">
        <f t="shared" si="43"/>
        <v>4.2373571486739481E-2</v>
      </c>
      <c r="D206" s="30">
        <f>IF(OR($A206="",$B206=""),"",A206*'MPTO_working_2-way'!$G205)</f>
        <v>2.0534759358288768</v>
      </c>
      <c r="E206" s="32">
        <f>IF(OR($A206="",$B206=""),"",B206*'MPTO_working_2-way'!$G205)</f>
        <v>1.9492385786802029</v>
      </c>
      <c r="F206" s="30">
        <f>IF(OR($A206="",$B206=""),"",'MPTO_working_2-way'!D205)</f>
        <v>2.0558051284913081</v>
      </c>
      <c r="G206" s="32">
        <f>IF(OR($A206="",$B206=""),"",'MPTO_working_2-way'!E205)</f>
        <v>1.9471444805623825</v>
      </c>
      <c r="H206" s="30">
        <f>IF(OR($A206="",$B206=""),"",'OddsRatio_working_2-way'!M205)</f>
        <v>2.0559083903140616</v>
      </c>
      <c r="I206" s="30">
        <f>IF(OR($A206="",$B206=""),"",'OddsRatio_working_2-way'!N205)</f>
        <v>1.9470518552301377</v>
      </c>
      <c r="J206" s="30">
        <f>IF('Log_working_2-way'!$D205="","",A206^('Log_working_2-way'!$D205))</f>
        <v>2.0569787979748906</v>
      </c>
      <c r="K206" s="32">
        <f>IF('Log_working_2-way'!$D205="","",B206^('Log_working_2-way'!$D205))</f>
        <v>1.9460927711281228</v>
      </c>
      <c r="L206" s="37">
        <f t="shared" si="35"/>
        <v>0.48697916666666674</v>
      </c>
      <c r="M206" s="37">
        <f t="shared" si="36"/>
        <v>0.51302083333333337</v>
      </c>
      <c r="N206" s="38">
        <v>302</v>
      </c>
      <c r="O206" s="38">
        <f t="shared" si="37"/>
        <v>148.70050761421317</v>
      </c>
      <c r="P206" s="38">
        <f t="shared" si="38"/>
        <v>140.50267379679141</v>
      </c>
      <c r="Q206" s="38">
        <f t="shared" si="39"/>
        <v>161.49732620320853</v>
      </c>
      <c r="R206" s="38">
        <f t="shared" si="40"/>
        <v>153.29949238578681</v>
      </c>
      <c r="S206" s="39">
        <f t="shared" si="41"/>
        <v>-12.796818588995365</v>
      </c>
      <c r="T206" s="39">
        <f t="shared" si="42"/>
        <v>-12.796818588995393</v>
      </c>
      <c r="U206" t="s">
        <v>266</v>
      </c>
      <c r="V206" t="s">
        <v>257</v>
      </c>
      <c r="W206" t="s">
        <v>72</v>
      </c>
      <c r="X206" t="s">
        <v>479</v>
      </c>
      <c r="Y206" s="41"/>
    </row>
    <row r="207" spans="1:25" ht="15" x14ac:dyDescent="0.25">
      <c r="A207">
        <v>1.85</v>
      </c>
      <c r="B207">
        <v>1.99</v>
      </c>
      <c r="C207" s="29">
        <f t="shared" si="43"/>
        <v>4.3053103354610656E-2</v>
      </c>
      <c r="D207" s="30">
        <f>IF(OR($A207="",$B207=""),"",A207*'MPTO_working_2-way'!$G206)</f>
        <v>1.9296482412060298</v>
      </c>
      <c r="E207" s="32">
        <f>IF(OR($A207="",$B207=""),"",B207*'MPTO_working_2-way'!$G206)</f>
        <v>2.0756756756756753</v>
      </c>
      <c r="F207" s="30">
        <f>IF(OR($A207="",$B207=""),"",'MPTO_working_2-way'!D206)</f>
        <v>1.9267303414889438</v>
      </c>
      <c r="G207" s="32">
        <f>IF(OR($A207="",$B207=""),"",'MPTO_working_2-way'!E206)</f>
        <v>2.0790625441197226</v>
      </c>
      <c r="H207" s="30">
        <f>IF(OR($A207="",$B207=""),"",'OddsRatio_working_2-way'!M206)</f>
        <v>1.9265990819042815</v>
      </c>
      <c r="I207" s="30">
        <f>IF(OR($A207="",$B207=""),"",'OddsRatio_working_2-way'!N206)</f>
        <v>2.0792154012767514</v>
      </c>
      <c r="J207" s="30">
        <f>IF('Log_working_2-way'!$D206="","",A207^('Log_working_2-way'!$D206))</f>
        <v>1.9252626773989769</v>
      </c>
      <c r="K207" s="32">
        <f>IF('Log_working_2-way'!$D206="","",B207^('Log_working_2-way'!$D206))</f>
        <v>2.0807741676242877</v>
      </c>
      <c r="L207" s="37">
        <f t="shared" si="35"/>
        <v>0.51822916666666674</v>
      </c>
      <c r="M207" s="37">
        <f t="shared" si="36"/>
        <v>0.48177083333333343</v>
      </c>
      <c r="N207" s="38">
        <v>303</v>
      </c>
      <c r="O207" s="38">
        <f t="shared" si="37"/>
        <v>139.21621621621622</v>
      </c>
      <c r="P207" s="38">
        <f t="shared" si="38"/>
        <v>150.73869346733667</v>
      </c>
      <c r="Q207" s="38">
        <f t="shared" si="39"/>
        <v>152.2613065326633</v>
      </c>
      <c r="R207" s="38">
        <f t="shared" si="40"/>
        <v>163.78378378378375</v>
      </c>
      <c r="S207" s="39">
        <f t="shared" si="41"/>
        <v>-13.045090316447073</v>
      </c>
      <c r="T207" s="39">
        <f t="shared" si="42"/>
        <v>-13.045090316447073</v>
      </c>
      <c r="U207" t="s">
        <v>259</v>
      </c>
      <c r="V207" t="s">
        <v>478</v>
      </c>
      <c r="W207" t="s">
        <v>72</v>
      </c>
      <c r="X207" t="s">
        <v>479</v>
      </c>
      <c r="Y207" s="41"/>
    </row>
    <row r="208" spans="1:25" ht="15" x14ac:dyDescent="0.25">
      <c r="A208">
        <v>2.2599999999999998</v>
      </c>
      <c r="B208">
        <v>1.65</v>
      </c>
      <c r="C208" s="29">
        <f t="shared" si="43"/>
        <v>4.85384821668009E-2</v>
      </c>
      <c r="D208" s="30">
        <f>IF(OR($A208="",$B208=""),"",A208*'MPTO_working_2-way'!$G207)</f>
        <v>2.3696969696969696</v>
      </c>
      <c r="E208" s="32">
        <f>IF(OR($A208="",$B208=""),"",B208*'MPTO_working_2-way'!$G207)</f>
        <v>1.7300884955752214</v>
      </c>
      <c r="F208" s="30">
        <f>IF(OR($A208="",$B208=""),"",'MPTO_working_2-way'!D207)</f>
        <v>2.3911510099390831</v>
      </c>
      <c r="G208" s="32">
        <f>IF(OR($A208="",$B208=""),"",'MPTO_working_2-way'!E207)</f>
        <v>1.7188292233233464</v>
      </c>
      <c r="H208" s="30">
        <f>IF(OR($A208="",$B208=""),"",'OddsRatio_working_2-way'!M207)</f>
        <v>2.3922864426767716</v>
      </c>
      <c r="I208" s="30">
        <f>IF(OR($A208="",$B208=""),"",'OddsRatio_working_2-way'!N207)</f>
        <v>1.7182430061427794</v>
      </c>
      <c r="J208" s="30">
        <f>IF('Log_working_2-way'!$D207="","",A208^('Log_working_2-way'!$D207))</f>
        <v>2.4023634444146</v>
      </c>
      <c r="K208" s="32">
        <f>IF('Log_working_2-way'!$D207="","",B208^('Log_working_2-way'!$D207))</f>
        <v>1.7130819075338126</v>
      </c>
      <c r="L208" s="37">
        <f t="shared" si="35"/>
        <v>0.42199488491048592</v>
      </c>
      <c r="M208" s="37">
        <f t="shared" si="36"/>
        <v>0.57800511508951402</v>
      </c>
      <c r="N208" s="38">
        <v>304</v>
      </c>
      <c r="O208" s="38">
        <f t="shared" si="37"/>
        <v>169.48672566371681</v>
      </c>
      <c r="P208" s="38">
        <f t="shared" si="38"/>
        <v>119.75757575757574</v>
      </c>
      <c r="Q208" s="38">
        <f t="shared" si="39"/>
        <v>184.24242424242425</v>
      </c>
      <c r="R208" s="38">
        <f t="shared" si="40"/>
        <v>134.51327433628319</v>
      </c>
      <c r="S208" s="39">
        <f t="shared" si="41"/>
        <v>-14.755698578707438</v>
      </c>
      <c r="T208" s="39">
        <f t="shared" si="42"/>
        <v>-14.755698578707452</v>
      </c>
      <c r="U208" t="s">
        <v>261</v>
      </c>
      <c r="V208" t="s">
        <v>178</v>
      </c>
      <c r="W208" t="s">
        <v>72</v>
      </c>
      <c r="X208" t="s">
        <v>479</v>
      </c>
      <c r="Y208" s="41"/>
    </row>
    <row r="209" spans="1:25" ht="15" x14ac:dyDescent="0.25">
      <c r="A209">
        <v>2.2999999999999998</v>
      </c>
      <c r="B209">
        <v>1.63</v>
      </c>
      <c r="C209" s="29">
        <f t="shared" si="43"/>
        <v>4.8279541210989763E-2</v>
      </c>
      <c r="D209" s="30">
        <f>IF(OR($A209="",$B209=""),"",A209*'MPTO_working_2-way'!$G208)</f>
        <v>2.4110429447852764</v>
      </c>
      <c r="E209" s="32">
        <f>IF(OR($A209="",$B209=""),"",B209*'MPTO_working_2-way'!$G208)</f>
        <v>1.7086956521739132</v>
      </c>
      <c r="F209" s="30">
        <f>IF(OR($A209="",$B209=""),"",'MPTO_working_2-way'!D208)</f>
        <v>2.4352062357908415</v>
      </c>
      <c r="G209" s="32">
        <f>IF(OR($A209="",$B209=""),"",'MPTO_working_2-way'!E208)</f>
        <v>1.6967639737497173</v>
      </c>
      <c r="H209" s="30">
        <f>IF(OR($A209="",$B209=""),"",'OddsRatio_working_2-way'!M208)</f>
        <v>2.4364860122855578</v>
      </c>
      <c r="I209" s="30">
        <f>IF(OR($A209="",$B209=""),"",'OddsRatio_working_2-way'!N208)</f>
        <v>1.6961432213383858</v>
      </c>
      <c r="J209" s="30">
        <f>IF('Log_working_2-way'!$D208="","",A209^('Log_working_2-way'!$D208))</f>
        <v>2.4478595145117024</v>
      </c>
      <c r="K209" s="32">
        <f>IF('Log_working_2-way'!$D208="","",B209^('Log_working_2-way'!$D208))</f>
        <v>1.6906747443214869</v>
      </c>
      <c r="L209" s="37">
        <f t="shared" si="35"/>
        <v>0.41475826972010171</v>
      </c>
      <c r="M209" s="37">
        <f t="shared" si="36"/>
        <v>0.58524173027989812</v>
      </c>
      <c r="N209" s="38">
        <v>305</v>
      </c>
      <c r="O209" s="38">
        <f t="shared" si="37"/>
        <v>172.39130434782609</v>
      </c>
      <c r="P209" s="38">
        <f t="shared" si="38"/>
        <v>117.88343558282207</v>
      </c>
      <c r="Q209" s="38">
        <f t="shared" si="39"/>
        <v>187.11656441717793</v>
      </c>
      <c r="R209" s="38">
        <f t="shared" si="40"/>
        <v>132.60869565217394</v>
      </c>
      <c r="S209" s="39">
        <f t="shared" si="41"/>
        <v>-14.725260069351833</v>
      </c>
      <c r="T209" s="39">
        <f t="shared" si="42"/>
        <v>-14.725260069351862</v>
      </c>
      <c r="U209" t="s">
        <v>265</v>
      </c>
      <c r="V209" t="s">
        <v>183</v>
      </c>
      <c r="W209" t="s">
        <v>72</v>
      </c>
      <c r="X209" t="s">
        <v>479</v>
      </c>
      <c r="Y209" s="41"/>
    </row>
    <row r="210" spans="1:25" ht="15" x14ac:dyDescent="0.25">
      <c r="A210">
        <v>2.2400000000000002</v>
      </c>
      <c r="B210">
        <v>1.67</v>
      </c>
      <c r="C210" s="29">
        <f t="shared" si="43"/>
        <v>4.5230966638152292E-2</v>
      </c>
      <c r="D210" s="30">
        <f>IF(OR($A210="",$B210=""),"",A210*'MPTO_working_2-way'!$G209)</f>
        <v>2.3413173652694614</v>
      </c>
      <c r="E210" s="32">
        <f>IF(OR($A210="",$B210=""),"",B210*'MPTO_working_2-way'!$G209)</f>
        <v>1.7455357142857142</v>
      </c>
      <c r="F210" s="30">
        <f>IF(OR($A210="",$B210=""),"",'MPTO_working_2-way'!D209)</f>
        <v>2.3595307177999247</v>
      </c>
      <c r="G210" s="32">
        <f>IF(OR($A210="",$B210=""),"",'MPTO_working_2-way'!E209)</f>
        <v>1.7355479261389997</v>
      </c>
      <c r="H210" s="30">
        <f>IF(OR($A210="",$B210=""),"",'OddsRatio_working_2-way'!M209)</f>
        <v>2.3604213570275632</v>
      </c>
      <c r="I210" s="30">
        <f>IF(OR($A210="",$B210=""),"",'OddsRatio_working_2-way'!N209)</f>
        <v>1.7350663783939253</v>
      </c>
      <c r="J210" s="30">
        <f>IF('Log_working_2-way'!$D209="","",A210^('Log_working_2-way'!$D209))</f>
        <v>2.3689296087986125</v>
      </c>
      <c r="K210" s="32">
        <f>IF('Log_working_2-way'!$D209="","",B210^('Log_working_2-way'!$D209))</f>
        <v>1.730497750630863</v>
      </c>
      <c r="L210" s="37">
        <f t="shared" si="35"/>
        <v>0.42710997442455234</v>
      </c>
      <c r="M210" s="37">
        <f t="shared" si="36"/>
        <v>0.57289002557544755</v>
      </c>
      <c r="N210" s="38">
        <v>306</v>
      </c>
      <c r="O210" s="38">
        <f t="shared" si="37"/>
        <v>169.39285714285717</v>
      </c>
      <c r="P210" s="38">
        <f t="shared" si="38"/>
        <v>122.76646706586827</v>
      </c>
      <c r="Q210" s="38">
        <f t="shared" si="39"/>
        <v>183.23353293413174</v>
      </c>
      <c r="R210" s="38">
        <f t="shared" si="40"/>
        <v>136.60714285714286</v>
      </c>
      <c r="S210" s="39">
        <f t="shared" si="41"/>
        <v>-13.840675791274577</v>
      </c>
      <c r="T210" s="39">
        <f t="shared" si="42"/>
        <v>-13.840675791274592</v>
      </c>
      <c r="U210" t="s">
        <v>209</v>
      </c>
      <c r="V210" t="s">
        <v>315</v>
      </c>
      <c r="W210" t="s">
        <v>471</v>
      </c>
      <c r="X210" t="s">
        <v>479</v>
      </c>
      <c r="Y210" s="41"/>
    </row>
    <row r="211" spans="1:25" ht="15" x14ac:dyDescent="0.25">
      <c r="A211">
        <v>2.15</v>
      </c>
      <c r="B211">
        <v>1.69</v>
      </c>
      <c r="C211" s="29">
        <f t="shared" si="43"/>
        <v>5.6832255401128462E-2</v>
      </c>
      <c r="D211" s="30">
        <f>IF(OR($A211="",$B211=""),"",A211*'MPTO_working_2-way'!$G210)</f>
        <v>2.2721893491124261</v>
      </c>
      <c r="E211" s="32">
        <f>IF(OR($A211="",$B211=""),"",B211*'MPTO_working_2-way'!$G210)</f>
        <v>1.786046511627907</v>
      </c>
      <c r="F211" s="30">
        <f>IF(OR($A211="",$B211=""),"",'MPTO_working_2-way'!D210)</f>
        <v>2.2899007405073264</v>
      </c>
      <c r="G211" s="32">
        <f>IF(OR($A211="",$B211=""),"",'MPTO_working_2-way'!E210)</f>
        <v>1.7752534505924025</v>
      </c>
      <c r="H211" s="30">
        <f>IF(OR($A211="",$B211=""),"",'OddsRatio_working_2-way'!M210)</f>
        <v>2.2909944487358058</v>
      </c>
      <c r="I211" s="30">
        <f>IF(OR($A211="",$B211=""),"",'OddsRatio_working_2-way'!N210)</f>
        <v>1.7745966692414838</v>
      </c>
      <c r="J211" s="30">
        <f>IF('Log_working_2-way'!$D210="","",A211^('Log_working_2-way'!$D210))</f>
        <v>2.2993445250561972</v>
      </c>
      <c r="K211" s="32">
        <f>IF('Log_working_2-way'!$D210="","",B211^('Log_working_2-way'!$D210))</f>
        <v>1.7696188198841825</v>
      </c>
      <c r="L211" s="37">
        <f t="shared" si="35"/>
        <v>0.44010416666666663</v>
      </c>
      <c r="M211" s="37">
        <f t="shared" si="36"/>
        <v>0.55989583333333337</v>
      </c>
      <c r="N211" s="38">
        <v>307</v>
      </c>
      <c r="O211" s="38">
        <f t="shared" si="37"/>
        <v>164.20930232558138</v>
      </c>
      <c r="P211" s="38">
        <f t="shared" si="38"/>
        <v>125.34319526627215</v>
      </c>
      <c r="Q211" s="38">
        <f t="shared" si="39"/>
        <v>181.65680473372782</v>
      </c>
      <c r="R211" s="38">
        <f t="shared" si="40"/>
        <v>142.7906976744186</v>
      </c>
      <c r="S211" s="39">
        <f t="shared" si="41"/>
        <v>-17.447502408146448</v>
      </c>
      <c r="T211" s="39">
        <f t="shared" si="42"/>
        <v>-17.447502408146448</v>
      </c>
      <c r="U211" t="s">
        <v>331</v>
      </c>
      <c r="V211" t="s">
        <v>176</v>
      </c>
      <c r="W211" t="s">
        <v>173</v>
      </c>
      <c r="X211" t="s">
        <v>479</v>
      </c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48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48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topLeftCell="B1" zoomScale="80" zoomScaleNormal="80" workbookViewId="0">
      <pane ySplit="2" topLeftCell="A193" activePane="bottomLeft" state="frozen"/>
      <selection pane="bottomLeft" activeCell="S195" sqref="S195:S21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65" t="s">
        <v>9</v>
      </c>
      <c r="B1" s="65"/>
      <c r="C1" s="66"/>
      <c r="D1" s="18"/>
      <c r="E1" s="67" t="s">
        <v>25</v>
      </c>
      <c r="F1" s="65"/>
      <c r="G1" s="66"/>
      <c r="H1" s="67" t="s">
        <v>23</v>
      </c>
      <c r="I1" s="65"/>
      <c r="J1" s="66"/>
      <c r="K1" s="67" t="s">
        <v>11</v>
      </c>
      <c r="L1" s="65"/>
      <c r="M1" s="66"/>
      <c r="N1" s="67" t="s">
        <v>35</v>
      </c>
      <c r="O1" s="65"/>
      <c r="P1" s="65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1.3</v>
      </c>
      <c r="B3">
        <v>5.53</v>
      </c>
      <c r="C3">
        <v>10.99</v>
      </c>
      <c r="D3" s="20">
        <f>IF(OR($A3="",$B3="",$C3=""),"",(1/A3)+(1/B3)+(1/C3)-1)</f>
        <v>4.1054406369249508E-2</v>
      </c>
      <c r="E3" s="17">
        <f>IF(OR($A3="",$B3="",$C3=""),"",A3*'MPTO_working_3-way'!$I2)</f>
        <v>1.3533707282800245</v>
      </c>
      <c r="F3" s="21">
        <f>IF(OR($A3="",$B3="",$C3=""),"",B3*'MPTO_working_3-way'!$I2)</f>
        <v>5.7570308672219497</v>
      </c>
      <c r="G3" s="22">
        <f>IF(OR($A3="",$B3="",$C3=""),"",C3*'MPTO_working_3-way'!$I2)</f>
        <v>11.441187925998053</v>
      </c>
      <c r="H3" s="17">
        <f>IF(OR($A3="",$B3="",$C3=""),"",'MPTO_working_3-way'!E2)</f>
        <v>1.3235462083506464</v>
      </c>
      <c r="I3" s="21">
        <f>IF(OR($A3="",$B3="",$C3=""),"",'MPTO_working_3-way'!F2)</f>
        <v>5.9827568233259063</v>
      </c>
      <c r="J3" s="22">
        <f>IF(OR($A3="",$B3="",$C3=""),"",'MPTO_working_3-way'!G2)</f>
        <v>12.935437781504641</v>
      </c>
      <c r="K3" s="17">
        <f>IF(OR($A3="",$B3="",$C3=""),"",'OddsRatio_working_3-way'!H2)</f>
        <v>1.3320004615181125</v>
      </c>
      <c r="L3" s="21">
        <f>IF(OR($A3="",$B3="",$C3=""),"",'OddsRatio_working_3-way'!I2)</f>
        <v>6.0132069689234955</v>
      </c>
      <c r="M3" s="22">
        <f>IF(OR($A3="",$B3="",$C3=""),"",'OddsRatio_working_3-way'!J2)</f>
        <v>12.055615368553138</v>
      </c>
      <c r="N3" s="23">
        <f>(1/E3)* 100</f>
        <v>73.889583918434738</v>
      </c>
      <c r="O3" s="24">
        <f>(1/F3)* 100</f>
        <v>17.37006493561757</v>
      </c>
      <c r="P3" s="24">
        <f>(1/G3)* 100</f>
        <v>8.7403511459476952</v>
      </c>
      <c r="Q3" t="s">
        <v>189</v>
      </c>
      <c r="R3" t="s">
        <v>190</v>
      </c>
      <c r="S3" t="s">
        <v>461</v>
      </c>
      <c r="T3" s="35">
        <v>100</v>
      </c>
      <c r="U3" s="35">
        <f>(1/A4)*((T3*A4)-T3)</f>
        <v>69.040247678018574</v>
      </c>
      <c r="V3" s="35">
        <f>(1/B4)*((T3*B4)-T3)</f>
        <v>72.375690607734811</v>
      </c>
      <c r="W3" s="35">
        <f>(1/C4)*((T3*C4)-T3)</f>
        <v>56.331877729257641</v>
      </c>
      <c r="X3" s="35">
        <f>((1/B4)+(1/C4))*T3</f>
        <v>71.292431663007562</v>
      </c>
      <c r="Y3" s="35">
        <f>((1/A4)+(1/C4))*T3</f>
        <v>74.627874592723785</v>
      </c>
      <c r="Z3" s="35">
        <f>((1/A4)+(1/B4))*T3</f>
        <v>58.584061714246616</v>
      </c>
      <c r="AA3" s="35">
        <f t="shared" ref="AA3" si="0">U3-X3</f>
        <v>-2.2521839849889886</v>
      </c>
      <c r="AB3" s="35">
        <f t="shared" ref="AB3" si="1">V3-Y3</f>
        <v>-2.2521839849889744</v>
      </c>
      <c r="AC3" s="35">
        <f t="shared" ref="AC3" si="2">W3-Z3</f>
        <v>-2.2521839849889744</v>
      </c>
      <c r="AD3" s="27"/>
      <c r="AE3" s="27"/>
      <c r="AF3">
        <v>1.72</v>
      </c>
      <c r="AG3">
        <v>2.19</v>
      </c>
      <c r="AH3" s="41"/>
      <c r="AI3" s="27"/>
      <c r="AJ3" t="s">
        <v>465</v>
      </c>
    </row>
    <row r="4" spans="1:36" ht="15" x14ac:dyDescent="0.25">
      <c r="A4">
        <v>3.23</v>
      </c>
      <c r="B4">
        <v>3.62</v>
      </c>
      <c r="C4">
        <v>2.29</v>
      </c>
      <c r="D4" s="20">
        <f t="shared" ref="D4:D67" si="3">IF(OR($A4="",$B4="",$C4=""),"",(1/A4)+(1/B4)+(1/C4)-1)</f>
        <v>2.2521839849889869E-2</v>
      </c>
      <c r="E4" s="17">
        <f>IF(OR($A4="",$B4="",$C4=""),"",A4*'MPTO_working_3-way'!$I3)</f>
        <v>3.3027455427151442</v>
      </c>
      <c r="F4" s="21">
        <f>IF(OR($A4="",$B4="",$C4=""),"",B4*'MPTO_working_3-way'!$I3)</f>
        <v>3.7015290602566013</v>
      </c>
      <c r="G4" s="22">
        <f>IF(OR($A4="",$B4="",$C4=""),"",C4*'MPTO_working_3-way'!$I3)</f>
        <v>2.3415750132562478</v>
      </c>
      <c r="H4" s="17">
        <f>IF(OR($A4="",$B4="",$C4=""),"",'MPTO_working_3-way'!E3)</f>
        <v>3.3102691075882271</v>
      </c>
      <c r="I4" s="21">
        <f>IF(OR($A4="",$B4="",$C4=""),"",'MPTO_working_3-way'!F3)</f>
        <v>3.7211266530393634</v>
      </c>
      <c r="J4" s="22">
        <f>IF(OR($A4="",$B4="",$C4=""),"",'MPTO_working_3-way'!G3)</f>
        <v>2.3300575835871085</v>
      </c>
      <c r="K4" s="17">
        <f>IF(OR($A4="",$B4="",$C4=""),"",'OddsRatio_working_3-way'!H3)</f>
        <v>3.3078704568511728</v>
      </c>
      <c r="L4" s="21">
        <f>IF(OR($A4="",$B4="",$C4=""),"",'OddsRatio_working_3-way'!I3)</f>
        <v>3.7114890569282832</v>
      </c>
      <c r="M4" s="22">
        <f>IF(OR($A4="",$B4="",$C4=""),"",'OddsRatio_working_3-way'!J3)</f>
        <v>2.3350461387165975</v>
      </c>
      <c r="N4" s="23">
        <f t="shared" ref="N4" si="4">(1/E4)* 100</f>
        <v>30.277839666022622</v>
      </c>
      <c r="O4" s="24">
        <f t="shared" ref="O4" si="5">(1/F4)* 100</f>
        <v>27.015862464434548</v>
      </c>
      <c r="P4" s="24">
        <f t="shared" ref="P4" si="6">(1/G4)* 100</f>
        <v>42.706297869542823</v>
      </c>
      <c r="Q4" t="s">
        <v>191</v>
      </c>
      <c r="R4" t="s">
        <v>192</v>
      </c>
      <c r="S4" t="s">
        <v>461</v>
      </c>
      <c r="T4" s="35">
        <v>100</v>
      </c>
      <c r="U4" s="35">
        <f t="shared" ref="U4" si="7">(1/A5)*((T4*A5)-T4)</f>
        <v>61.977186311787079</v>
      </c>
      <c r="V4" s="35">
        <f t="shared" ref="V4" si="8">(1/B5)*((T4*B5)-T4)</f>
        <v>72.972972972972968</v>
      </c>
      <c r="W4" s="35">
        <f t="shared" ref="W4" si="9">(1/C5)*((T4*C5)-T4)</f>
        <v>62.264150943396231</v>
      </c>
      <c r="X4" s="35">
        <f t="shared" ref="X4" si="10">((1/B5)+(1/C5))*T4</f>
        <v>64.7628760836308</v>
      </c>
      <c r="Y4" s="35">
        <f t="shared" ref="Y4" si="11">((1/A5)+(1/C5))*T4</f>
        <v>75.758662744816704</v>
      </c>
      <c r="Z4" s="35">
        <f t="shared" ref="Z4" si="12">((1/A5)+(1/B5))*T4</f>
        <v>65.049840715239952</v>
      </c>
      <c r="AA4" s="35">
        <f t="shared" ref="AA4" si="13">U4-X4</f>
        <v>-2.785689771843721</v>
      </c>
      <c r="AB4" s="35">
        <f t="shared" ref="AB4" si="14">V4-Y4</f>
        <v>-2.7856897718437352</v>
      </c>
      <c r="AC4" s="35">
        <f t="shared" ref="AC4" si="15">W4-Z4</f>
        <v>-2.785689771843721</v>
      </c>
      <c r="AD4" s="4"/>
      <c r="AE4" s="4"/>
      <c r="AF4">
        <v>1.76</v>
      </c>
      <c r="AG4">
        <v>2.17</v>
      </c>
      <c r="AH4" s="4"/>
      <c r="AI4" s="4"/>
      <c r="AJ4" t="s">
        <v>172</v>
      </c>
    </row>
    <row r="5" spans="1:36" s="12" customFormat="1" ht="15" x14ac:dyDescent="0.25">
      <c r="A5">
        <v>2.63</v>
      </c>
      <c r="B5">
        <v>3.7</v>
      </c>
      <c r="C5">
        <v>2.65</v>
      </c>
      <c r="D5" s="20">
        <f t="shared" si="3"/>
        <v>2.7856897718437246E-2</v>
      </c>
      <c r="E5" s="17">
        <f>IF(OR($A5="",$B5="",$C5=""),"",A5*'MPTO_working_3-way'!$I4)</f>
        <v>2.7032636409994897</v>
      </c>
      <c r="F5" s="21">
        <f>IF(OR($A5="",$B5="",$C5=""),"",B5*'MPTO_working_3-way'!$I4)</f>
        <v>3.8030705215582179</v>
      </c>
      <c r="G5" s="22">
        <f>IF(OR($A5="",$B5="",$C5=""),"",C5*'MPTO_working_3-way'!$I4)</f>
        <v>2.7238207789538587</v>
      </c>
      <c r="H5" s="17">
        <f>IF(OR($A5="",$B5="",$C5=""),"",'MPTO_working_3-way'!E4)</f>
        <v>2.6958355766265396</v>
      </c>
      <c r="I5" s="21">
        <f>IF(OR($A5="",$B5="",$C5=""),"",'MPTO_working_3-way'!F4)</f>
        <v>3.8316431527254626</v>
      </c>
      <c r="J5" s="22">
        <f>IF(OR($A5="",$B5="",$C5=""),"",'MPTO_working_3-way'!G4)</f>
        <v>2.7168534117188443</v>
      </c>
      <c r="K5" s="17">
        <f>IF(OR($A5="",$B5="",$C5=""),"",'OddsRatio_working_3-way'!H4)</f>
        <v>2.6998948920003691</v>
      </c>
      <c r="L5" s="21">
        <f>IF(OR($A5="",$B5="",$C5=""),"",'OddsRatio_working_3-way'!I4)</f>
        <v>3.8157768149699387</v>
      </c>
      <c r="M5" s="22">
        <f>IF(OR($A5="",$B5="",$C5=""),"",'OddsRatio_working_3-way'!J4)</f>
        <v>2.7207524980371844</v>
      </c>
      <c r="N5" s="23">
        <f t="shared" ref="N5:N68" si="16">(1/E5)* 100</f>
        <v>36.992322348191891</v>
      </c>
      <c r="O5" s="24">
        <f t="shared" ref="O5:O68" si="17">(1/F5)* 100</f>
        <v>26.294542642093148</v>
      </c>
      <c r="P5" s="24">
        <f t="shared" ref="P5:P68" si="18">(1/G5)* 100</f>
        <v>36.713135009714968</v>
      </c>
      <c r="Q5" t="s">
        <v>193</v>
      </c>
      <c r="R5" t="s">
        <v>194</v>
      </c>
      <c r="S5" t="s">
        <v>461</v>
      </c>
      <c r="T5" s="35">
        <v>100</v>
      </c>
      <c r="U5" s="35">
        <f t="shared" ref="U5:U68" si="19">(1/A6)*((T5*A6)-T5)</f>
        <v>50</v>
      </c>
      <c r="V5" s="35">
        <f t="shared" ref="V5:V68" si="20">(1/B6)*((T5*B6)-T5)</f>
        <v>73.958333333333343</v>
      </c>
      <c r="W5" s="35">
        <f t="shared" ref="W5:W68" si="21">(1/C6)*((T5*C6)-T5)</f>
        <v>73.045822102425873</v>
      </c>
      <c r="X5" s="35">
        <f t="shared" ref="X5:X68" si="22">((1/B6)+(1/C6))*T5</f>
        <v>52.995844564240791</v>
      </c>
      <c r="Y5" s="35">
        <f t="shared" ref="Y5:Y68" si="23">((1/A6)+(1/C6))*T5</f>
        <v>76.954177897574127</v>
      </c>
      <c r="Z5" s="35">
        <f t="shared" ref="Z5:Z68" si="24">((1/A6)+(1/B6))*T5</f>
        <v>76.041666666666671</v>
      </c>
      <c r="AA5" s="35">
        <f t="shared" ref="AA5:AA68" si="25">U5-X5</f>
        <v>-2.9958445642407909</v>
      </c>
      <c r="AB5" s="35">
        <f t="shared" ref="AB5:AB68" si="26">V5-Y5</f>
        <v>-2.9958445642407838</v>
      </c>
      <c r="AC5" s="35">
        <f t="shared" ref="AC5:AC68" si="27">W5-Z5</f>
        <v>-2.995844564240798</v>
      </c>
      <c r="AD5" s="27"/>
      <c r="AE5" s="27"/>
      <c r="AF5">
        <v>1.7</v>
      </c>
      <c r="AG5">
        <v>2.25</v>
      </c>
      <c r="AH5" s="36"/>
      <c r="AI5" s="27"/>
      <c r="AJ5" t="s">
        <v>466</v>
      </c>
    </row>
    <row r="6" spans="1:36" s="12" customFormat="1" ht="15" x14ac:dyDescent="0.25">
      <c r="A6">
        <v>2</v>
      </c>
      <c r="B6">
        <v>3.84</v>
      </c>
      <c r="C6">
        <v>3.71</v>
      </c>
      <c r="D6" s="20">
        <f t="shared" si="3"/>
        <v>2.9958445642408016E-2</v>
      </c>
      <c r="E6" s="17">
        <f>IF(OR($A6="",$B6="",$C6=""),"",A6*'MPTO_working_3-way'!$I5)</f>
        <v>2.059916891284816</v>
      </c>
      <c r="F6" s="21">
        <f>IF(OR($A6="",$B6="",$C6=""),"",B6*'MPTO_working_3-way'!$I5)</f>
        <v>3.9550404312668466</v>
      </c>
      <c r="G6" s="22">
        <f>IF(OR($A6="",$B6="",$C6=""),"",C6*'MPTO_working_3-way'!$I5)</f>
        <v>3.8211458333333339</v>
      </c>
      <c r="H6" s="17">
        <f>IF(OR($A6="",$B6="",$C6=""),"",'MPTO_working_3-way'!E5)</f>
        <v>2.040758637813473</v>
      </c>
      <c r="I6" s="21">
        <f>IF(OR($A6="",$B6="",$C6=""),"",'MPTO_working_3-way'!F5)</f>
        <v>3.9931235518349655</v>
      </c>
      <c r="J6" s="22">
        <f>IF(OR($A6="",$B6="",$C6=""),"",'MPTO_working_3-way'!G5)</f>
        <v>3.8527386146468112</v>
      </c>
      <c r="K6" s="17">
        <f>IF(OR($A6="",$B6="",$C6=""),"",'OddsRatio_working_3-way'!H5)</f>
        <v>2.0483013205151819</v>
      </c>
      <c r="L6" s="21">
        <f>IF(OR($A6="",$B6="",$C6=""),"",'OddsRatio_working_3-way'!I5)</f>
        <v>3.977175750263116</v>
      </c>
      <c r="M6" s="22">
        <f>IF(OR($A6="",$B6="",$C6=""),"",'OddsRatio_working_3-way'!J5)</f>
        <v>3.8408965785961429</v>
      </c>
      <c r="N6" s="23">
        <f t="shared" si="16"/>
        <v>48.545647847776898</v>
      </c>
      <c r="O6" s="24">
        <f t="shared" si="17"/>
        <v>25.284191587383802</v>
      </c>
      <c r="P6" s="24">
        <f t="shared" si="18"/>
        <v>26.170160564839296</v>
      </c>
      <c r="Q6" t="s">
        <v>195</v>
      </c>
      <c r="R6" t="s">
        <v>196</v>
      </c>
      <c r="S6" t="s">
        <v>461</v>
      </c>
      <c r="T6" s="35">
        <v>100</v>
      </c>
      <c r="U6" s="35">
        <f t="shared" si="19"/>
        <v>53.917050691244242</v>
      </c>
      <c r="V6" s="35">
        <f t="shared" si="20"/>
        <v>71.671388101982998</v>
      </c>
      <c r="W6" s="35">
        <f t="shared" si="21"/>
        <v>72.222222222222229</v>
      </c>
      <c r="X6" s="35">
        <f t="shared" si="22"/>
        <v>56.106389675794773</v>
      </c>
      <c r="Y6" s="35">
        <f t="shared" si="23"/>
        <v>73.860727086533544</v>
      </c>
      <c r="Z6" s="35">
        <f t="shared" si="24"/>
        <v>74.41156120677276</v>
      </c>
      <c r="AA6" s="35">
        <f t="shared" si="25"/>
        <v>-2.1893389845505311</v>
      </c>
      <c r="AB6" s="35">
        <f t="shared" si="26"/>
        <v>-2.1893389845505453</v>
      </c>
      <c r="AC6" s="35">
        <f t="shared" si="27"/>
        <v>-2.1893389845505311</v>
      </c>
      <c r="AD6" s="27"/>
      <c r="AE6" s="27"/>
      <c r="AF6">
        <v>1.65</v>
      </c>
      <c r="AG6">
        <v>2.35</v>
      </c>
      <c r="AH6" s="36"/>
      <c r="AI6" s="27"/>
      <c r="AJ6" t="s">
        <v>466</v>
      </c>
    </row>
    <row r="7" spans="1:36" s="12" customFormat="1" ht="15" x14ac:dyDescent="0.25">
      <c r="A7">
        <v>2.17</v>
      </c>
      <c r="B7">
        <v>3.53</v>
      </c>
      <c r="C7">
        <v>3.6</v>
      </c>
      <c r="D7" s="20">
        <f t="shared" si="3"/>
        <v>2.1893389845505373E-2</v>
      </c>
      <c r="E7" s="17">
        <f>IF(OR($A7="",$B7="",$C7=""),"",A7*'MPTO_working_3-way'!$I6)</f>
        <v>2.2175086559647466</v>
      </c>
      <c r="F7" s="21">
        <f>IF(OR($A7="",$B7="",$C7=""),"",B7*'MPTO_working_3-way'!$I6)</f>
        <v>3.6072836661546339</v>
      </c>
      <c r="G7" s="22">
        <f>IF(OR($A7="",$B7="",$C7=""),"",C7*'MPTO_working_3-way'!$I6)</f>
        <v>3.6788162034438194</v>
      </c>
      <c r="H7" s="17">
        <f>IF(OR($A7="",$B7="",$C7=""),"",'MPTO_working_3-way'!E6)</f>
        <v>2.2049175565414525</v>
      </c>
      <c r="I7" s="21">
        <f>IF(OR($A7="",$B7="",$C7=""),"",'MPTO_working_3-way'!F6)</f>
        <v>3.6233417103694512</v>
      </c>
      <c r="J7" s="22">
        <f>IF(OR($A7="",$B7="",$C7=""),"",'MPTO_working_3-way'!G6)</f>
        <v>3.6971312838076993</v>
      </c>
      <c r="K7" s="17">
        <f>IF(OR($A7="",$B7="",$C7=""),"",'OddsRatio_working_3-way'!H6)</f>
        <v>2.2101571054457327</v>
      </c>
      <c r="L7" s="21">
        <f>IF(OR($A7="",$B7="",$C7=""),"",'OddsRatio_working_3-way'!I6)</f>
        <v>3.6168354502373541</v>
      </c>
      <c r="M7" s="22">
        <f>IF(OR($A7="",$B7="",$C7=""),"",'OddsRatio_working_3-way'!J6)</f>
        <v>3.6892380121016286</v>
      </c>
      <c r="N7" s="23">
        <f t="shared" si="16"/>
        <v>45.095652605916939</v>
      </c>
      <c r="O7" s="24">
        <f t="shared" si="17"/>
        <v>27.72169012884979</v>
      </c>
      <c r="P7" s="24">
        <f t="shared" si="18"/>
        <v>27.182657265233267</v>
      </c>
      <c r="Q7" t="s">
        <v>197</v>
      </c>
      <c r="R7" t="s">
        <v>198</v>
      </c>
      <c r="S7" t="s">
        <v>461</v>
      </c>
      <c r="T7" s="35">
        <v>100</v>
      </c>
      <c r="U7" s="35">
        <f t="shared" si="19"/>
        <v>42.857142857142854</v>
      </c>
      <c r="V7" s="35">
        <f t="shared" si="20"/>
        <v>73.474801061007966</v>
      </c>
      <c r="W7" s="35">
        <f t="shared" si="21"/>
        <v>80.039920159680634</v>
      </c>
      <c r="X7" s="35">
        <f t="shared" si="22"/>
        <v>46.485278779311408</v>
      </c>
      <c r="Y7" s="35">
        <f t="shared" si="23"/>
        <v>77.102936983176491</v>
      </c>
      <c r="Z7" s="35">
        <f t="shared" si="24"/>
        <v>83.668056081849187</v>
      </c>
      <c r="AA7" s="35">
        <f t="shared" si="25"/>
        <v>-3.6281359221685534</v>
      </c>
      <c r="AB7" s="35">
        <f t="shared" si="26"/>
        <v>-3.628135922168525</v>
      </c>
      <c r="AC7" s="35">
        <f t="shared" si="27"/>
        <v>-3.6281359221685534</v>
      </c>
      <c r="AD7" s="27"/>
      <c r="AE7" s="27"/>
      <c r="AF7">
        <v>1.97</v>
      </c>
      <c r="AG7">
        <v>1.93</v>
      </c>
      <c r="AH7" s="36"/>
      <c r="AI7" s="27"/>
      <c r="AJ7" t="s">
        <v>118</v>
      </c>
    </row>
    <row r="8" spans="1:36" ht="15" x14ac:dyDescent="0.25">
      <c r="A8">
        <v>1.75</v>
      </c>
      <c r="B8">
        <v>3.77</v>
      </c>
      <c r="C8">
        <v>5.01</v>
      </c>
      <c r="D8" s="20">
        <f t="shared" si="3"/>
        <v>3.6281359221685516E-2</v>
      </c>
      <c r="E8" s="17">
        <f>IF(OR($A8="",$B8="",$C8=""),"",A8*'MPTO_working_3-way'!$I7)</f>
        <v>1.8134923786379495</v>
      </c>
      <c r="F8" s="21">
        <f>IF(OR($A8="",$B8="",$C8=""),"",B8*'MPTO_working_3-way'!$I7)</f>
        <v>3.9067807242657544</v>
      </c>
      <c r="G8" s="22">
        <f>IF(OR($A8="",$B8="",$C8=""),"",C8*'MPTO_working_3-way'!$I7)</f>
        <v>5.1917696097006445</v>
      </c>
      <c r="H8" s="17">
        <f>IF(OR($A8="",$B8="",$C8=""),"",'MPTO_working_3-way'!E7)</f>
        <v>1.7878380297085266</v>
      </c>
      <c r="I8" s="21">
        <f>IF(OR($A8="",$B8="",$C8=""),"",'MPTO_working_3-way'!F7)</f>
        <v>3.9500991404507984</v>
      </c>
      <c r="J8" s="22">
        <f>IF(OR($A8="",$B8="",$C8=""),"",'MPTO_working_3-way'!G7)</f>
        <v>5.3331338884623607</v>
      </c>
      <c r="K8" s="17">
        <f>IF(OR($A8="",$B8="",$C8=""),"",'OddsRatio_working_3-way'!H7)</f>
        <v>1.7971710767408551</v>
      </c>
      <c r="L8" s="21">
        <f>IF(OR($A8="",$B8="",$C8=""),"",'OddsRatio_working_3-way'!I7)</f>
        <v>3.9442185100962255</v>
      </c>
      <c r="M8" s="22">
        <f>IF(OR($A8="",$B8="",$C8=""),"",'OddsRatio_working_3-way'!J7)</f>
        <v>5.2622080236411062</v>
      </c>
      <c r="N8" s="23">
        <f t="shared" si="16"/>
        <v>55.142222364952254</v>
      </c>
      <c r="O8" s="24">
        <f t="shared" si="17"/>
        <v>25.596522317948654</v>
      </c>
      <c r="P8" s="24">
        <f t="shared" si="18"/>
        <v>19.261255317099089</v>
      </c>
      <c r="Q8" t="s">
        <v>111</v>
      </c>
      <c r="R8" t="s">
        <v>123</v>
      </c>
      <c r="S8" t="s">
        <v>461</v>
      </c>
      <c r="T8" s="35">
        <v>100</v>
      </c>
      <c r="U8" s="35">
        <f t="shared" si="19"/>
        <v>48.186528497409334</v>
      </c>
      <c r="V8" s="35">
        <f t="shared" si="20"/>
        <v>71.671388101982998</v>
      </c>
      <c r="W8" s="35">
        <f t="shared" si="21"/>
        <v>77.628635346756155</v>
      </c>
      <c r="X8" s="35">
        <f t="shared" si="22"/>
        <v>50.699976551260853</v>
      </c>
      <c r="Y8" s="35">
        <f t="shared" si="23"/>
        <v>74.184836155834532</v>
      </c>
      <c r="Z8" s="35">
        <f t="shared" si="24"/>
        <v>80.142083400607675</v>
      </c>
      <c r="AA8" s="35">
        <f t="shared" si="25"/>
        <v>-2.5134480538515191</v>
      </c>
      <c r="AB8" s="35">
        <f t="shared" si="26"/>
        <v>-2.5134480538515334</v>
      </c>
      <c r="AC8" s="35">
        <f t="shared" si="27"/>
        <v>-2.5134480538515191</v>
      </c>
      <c r="AF8">
        <v>2.06</v>
      </c>
      <c r="AG8">
        <v>1.81</v>
      </c>
      <c r="AJ8" t="s">
        <v>71</v>
      </c>
    </row>
    <row r="9" spans="1:36" ht="15" x14ac:dyDescent="0.25">
      <c r="A9">
        <v>1.93</v>
      </c>
      <c r="B9">
        <v>3.53</v>
      </c>
      <c r="C9">
        <v>4.47</v>
      </c>
      <c r="D9" s="20">
        <f t="shared" si="3"/>
        <v>2.5134480538515191E-2</v>
      </c>
      <c r="E9" s="17">
        <f>IF(OR($A9="",$B9="",$C9=""),"",A9*'MPTO_working_3-way'!$I8)</f>
        <v>1.9785095474393342</v>
      </c>
      <c r="F9" s="21">
        <f>IF(OR($A9="",$B9="",$C9=""),"",B9*'MPTO_working_3-way'!$I8)</f>
        <v>3.6187247163009584</v>
      </c>
      <c r="G9" s="22">
        <f>IF(OR($A9="",$B9="",$C9=""),"",C9*'MPTO_working_3-way'!$I8)</f>
        <v>4.5823511280071623</v>
      </c>
      <c r="H9" s="17">
        <f>IF(OR($A9="",$B9="",$C9=""),"",'MPTO_working_3-way'!E8)</f>
        <v>1.9617207282431455</v>
      </c>
      <c r="I9" s="21">
        <f>IF(OR($A9="",$B9="",$C9=""),"",'MPTO_working_3-way'!F8)</f>
        <v>3.63758111755905</v>
      </c>
      <c r="J9" s="22">
        <f>IF(OR($A9="",$B9="",$C9=""),"",'MPTO_working_3-way'!G8)</f>
        <v>4.6439164158990813</v>
      </c>
      <c r="K9" s="17">
        <f>IF(OR($A9="",$B9="",$C9=""),"",'OddsRatio_working_3-way'!H8)</f>
        <v>1.968300145155093</v>
      </c>
      <c r="L9" s="21">
        <f>IF(OR($A9="",$B9="",$C9=""),"",'OddsRatio_working_3-way'!I8)</f>
        <v>3.6341928680025664</v>
      </c>
      <c r="M9" s="22">
        <f>IF(OR($A9="",$B9="",$C9=""),"",'OddsRatio_working_3-way'!J8)</f>
        <v>4.6129048426754551</v>
      </c>
      <c r="N9" s="23">
        <f t="shared" si="16"/>
        <v>50.543097014327778</v>
      </c>
      <c r="O9" s="24">
        <f t="shared" si="17"/>
        <v>27.634044543244364</v>
      </c>
      <c r="P9" s="24">
        <f t="shared" si="18"/>
        <v>21.822858442427876</v>
      </c>
      <c r="Q9" t="s">
        <v>199</v>
      </c>
      <c r="R9" t="s">
        <v>200</v>
      </c>
      <c r="S9" t="s">
        <v>461</v>
      </c>
      <c r="T9" s="35">
        <v>100</v>
      </c>
      <c r="U9" s="35">
        <f t="shared" si="19"/>
        <v>41.176470588235297</v>
      </c>
      <c r="V9" s="35">
        <f t="shared" si="20"/>
        <v>76.359338061465735</v>
      </c>
      <c r="W9" s="35">
        <f t="shared" si="21"/>
        <v>79.959919839679344</v>
      </c>
      <c r="X9" s="35">
        <f t="shared" si="22"/>
        <v>43.680742098854921</v>
      </c>
      <c r="Y9" s="35">
        <f t="shared" si="23"/>
        <v>78.863609572085352</v>
      </c>
      <c r="Z9" s="35">
        <f t="shared" si="24"/>
        <v>82.464191350298989</v>
      </c>
      <c r="AA9" s="35">
        <f t="shared" si="25"/>
        <v>-2.5042715106196241</v>
      </c>
      <c r="AB9" s="35">
        <f t="shared" si="26"/>
        <v>-2.5042715106196169</v>
      </c>
      <c r="AC9" s="35">
        <f t="shared" si="27"/>
        <v>-2.5042715106196454</v>
      </c>
      <c r="AF9">
        <v>2.3199999999999998</v>
      </c>
      <c r="AG9">
        <v>1.68</v>
      </c>
      <c r="AJ9" t="s">
        <v>467</v>
      </c>
    </row>
    <row r="10" spans="1:36" ht="15" x14ac:dyDescent="0.25">
      <c r="A10">
        <v>1.7</v>
      </c>
      <c r="B10">
        <v>4.2300000000000004</v>
      </c>
      <c r="C10">
        <v>4.99</v>
      </c>
      <c r="D10" s="20">
        <f t="shared" si="3"/>
        <v>2.5042715106196267E-2</v>
      </c>
      <c r="E10" s="17">
        <f>IF(OR($A10="",$B10="",$C10=""),"",A10*'MPTO_working_3-way'!$I9)</f>
        <v>1.7425726156805337</v>
      </c>
      <c r="F10" s="21">
        <f>IF(OR($A10="",$B10="",$C10=""),"",B10*'MPTO_working_3-way'!$I9)</f>
        <v>4.3359306848992105</v>
      </c>
      <c r="G10" s="22">
        <f>IF(OR($A10="",$B10="",$C10=""),"",C10*'MPTO_working_3-way'!$I9)</f>
        <v>5.1149631483799194</v>
      </c>
      <c r="H10" s="17">
        <f>IF(OR($A10="",$B10="",$C10=""),"",'MPTO_working_3-way'!E9)</f>
        <v>1.7244717577989022</v>
      </c>
      <c r="I10" s="21">
        <f>IF(OR($A10="",$B10="",$C10=""),"",'MPTO_working_3-way'!F9)</f>
        <v>4.3848293245036025</v>
      </c>
      <c r="J10" s="22">
        <f>IF(OR($A10="",$B10="",$C10=""),"",'MPTO_working_3-way'!G9)</f>
        <v>5.2068897800612257</v>
      </c>
      <c r="K10" s="17">
        <f>IF(OR($A10="",$B10="",$C10=""),"",'OddsRatio_working_3-way'!H9)</f>
        <v>1.7309006041409989</v>
      </c>
      <c r="L10" s="21">
        <f>IF(OR($A10="",$B10="",$C10=""),"",'OddsRatio_working_3-way'!I9)</f>
        <v>4.3725842162506092</v>
      </c>
      <c r="M10" s="22">
        <f>IF(OR($A10="",$B10="",$C10=""),"",'OddsRatio_working_3-way'!J9)</f>
        <v>5.1661334436036936</v>
      </c>
      <c r="N10" s="23">
        <f t="shared" si="16"/>
        <v>57.3864177022813</v>
      </c>
      <c r="O10" s="24">
        <f t="shared" si="17"/>
        <v>23.06309931297357</v>
      </c>
      <c r="P10" s="24">
        <f t="shared" si="18"/>
        <v>19.55048298474513</v>
      </c>
      <c r="Q10" t="s">
        <v>201</v>
      </c>
      <c r="R10" t="s">
        <v>202</v>
      </c>
      <c r="S10" t="s">
        <v>461</v>
      </c>
      <c r="T10" s="35">
        <v>100</v>
      </c>
      <c r="U10" s="35">
        <f t="shared" si="19"/>
        <v>69.512195121951223</v>
      </c>
      <c r="V10" s="35">
        <f t="shared" si="20"/>
        <v>69.135802469135797</v>
      </c>
      <c r="W10" s="35">
        <f t="shared" si="21"/>
        <v>59.183673469387763</v>
      </c>
      <c r="X10" s="35">
        <f t="shared" si="22"/>
        <v>71.680524061476433</v>
      </c>
      <c r="Y10" s="35">
        <f t="shared" si="23"/>
        <v>71.304131408661021</v>
      </c>
      <c r="Z10" s="35">
        <f t="shared" si="24"/>
        <v>61.352002408912973</v>
      </c>
      <c r="AA10" s="35">
        <f t="shared" si="25"/>
        <v>-2.1683289395252103</v>
      </c>
      <c r="AB10" s="35">
        <f t="shared" si="26"/>
        <v>-2.1683289395252245</v>
      </c>
      <c r="AC10" s="35">
        <f t="shared" si="27"/>
        <v>-2.1683289395252103</v>
      </c>
      <c r="AF10">
        <v>1.6</v>
      </c>
      <c r="AG10">
        <v>2.4700000000000002</v>
      </c>
      <c r="AJ10" t="s">
        <v>468</v>
      </c>
    </row>
    <row r="11" spans="1:36" ht="15" x14ac:dyDescent="0.25">
      <c r="A11">
        <v>3.28</v>
      </c>
      <c r="B11">
        <v>3.24</v>
      </c>
      <c r="C11">
        <v>2.4500000000000002</v>
      </c>
      <c r="D11" s="20">
        <f t="shared" si="3"/>
        <v>2.1683289395252103E-2</v>
      </c>
      <c r="E11" s="17">
        <f>IF(OR($A11="",$B11="",$C11=""),"",A11*'MPTO_working_3-way'!$I10)</f>
        <v>3.3511211892164265</v>
      </c>
      <c r="F11" s="21">
        <f>IF(OR($A11="",$B11="",$C11=""),"",B11*'MPTO_working_3-way'!$I10)</f>
        <v>3.3102538576406171</v>
      </c>
      <c r="G11" s="22">
        <f>IF(OR($A11="",$B11="",$C11=""),"",C11*'MPTO_working_3-way'!$I10)</f>
        <v>2.5031240590183677</v>
      </c>
      <c r="H11" s="17">
        <f>IF(OR($A11="",$B11="",$C11=""),"",'MPTO_working_3-way'!E10)</f>
        <v>3.3596473721517586</v>
      </c>
      <c r="I11" s="21">
        <f>IF(OR($A11="",$B11="",$C11=""),"",'MPTO_working_3-way'!F10)</f>
        <v>3.3176935910809973</v>
      </c>
      <c r="J11" s="22">
        <f>IF(OR($A11="",$B11="",$C11=""),"",'MPTO_working_3-way'!G10)</f>
        <v>2.4941667539460943</v>
      </c>
      <c r="K11" s="17">
        <f>IF(OR($A11="",$B11="",$C11=""),"",'OddsRatio_working_3-way'!H10)</f>
        <v>3.3557504046672784</v>
      </c>
      <c r="L11" s="21">
        <f>IF(OR($A11="",$B11="",$C11=""),"",'OddsRatio_working_3-way'!I10)</f>
        <v>3.3144214501994318</v>
      </c>
      <c r="M11" s="22">
        <f>IF(OR($A11="",$B11="",$C11=""),"",'OddsRatio_working_3-way'!J10)</f>
        <v>2.4981745994594537</v>
      </c>
      <c r="N11" s="23">
        <f t="shared" si="16"/>
        <v>29.840759063500897</v>
      </c>
      <c r="O11" s="24">
        <f t="shared" si="17"/>
        <v>30.209163496383624</v>
      </c>
      <c r="P11" s="24">
        <f t="shared" si="18"/>
        <v>39.950077440115486</v>
      </c>
      <c r="Q11" t="s">
        <v>203</v>
      </c>
      <c r="R11" t="s">
        <v>204</v>
      </c>
      <c r="S11" t="s">
        <v>461</v>
      </c>
      <c r="T11" s="35">
        <v>100</v>
      </c>
      <c r="U11" s="35">
        <f t="shared" si="19"/>
        <v>59.016393442622956</v>
      </c>
      <c r="V11" s="35">
        <f t="shared" si="20"/>
        <v>69.325153374233125</v>
      </c>
      <c r="W11" s="35">
        <f t="shared" si="21"/>
        <v>68.75</v>
      </c>
      <c r="X11" s="35">
        <f t="shared" si="22"/>
        <v>61.924846625766875</v>
      </c>
      <c r="Y11" s="35">
        <f t="shared" si="23"/>
        <v>72.233606557377044</v>
      </c>
      <c r="Z11" s="35">
        <f t="shared" si="24"/>
        <v>71.658453183143919</v>
      </c>
      <c r="AA11" s="35">
        <f t="shared" si="25"/>
        <v>-2.9084531831439193</v>
      </c>
      <c r="AB11" s="35">
        <f t="shared" si="26"/>
        <v>-2.9084531831439193</v>
      </c>
      <c r="AC11" s="35">
        <f t="shared" si="27"/>
        <v>-2.9084531831439193</v>
      </c>
      <c r="AF11">
        <v>2.4300000000000002</v>
      </c>
      <c r="AG11">
        <v>1.62</v>
      </c>
      <c r="AJ11" t="s">
        <v>468</v>
      </c>
    </row>
    <row r="12" spans="1:36" ht="15" x14ac:dyDescent="0.25">
      <c r="A12">
        <v>2.44</v>
      </c>
      <c r="B12">
        <v>3.26</v>
      </c>
      <c r="C12">
        <v>3.2</v>
      </c>
      <c r="D12" s="20">
        <f t="shared" si="3"/>
        <v>2.908453183143922E-2</v>
      </c>
      <c r="E12" s="17">
        <f>IF(OR($A12="",$B12="",$C12=""),"",A12*'MPTO_working_3-way'!$I11)</f>
        <v>2.5109662576687115</v>
      </c>
      <c r="F12" s="21">
        <f>IF(OR($A12="",$B12="",$C12=""),"",B12*'MPTO_working_3-way'!$I11)</f>
        <v>3.3548155737704914</v>
      </c>
      <c r="G12" s="22">
        <f>IF(OR($A12="",$B12="",$C12=""),"",C12*'MPTO_working_3-way'!$I11)</f>
        <v>3.2930705018606057</v>
      </c>
      <c r="H12" s="17">
        <f>IF(OR($A12="",$B12="",$C12=""),"",'MPTO_working_3-way'!E11)</f>
        <v>2.4991176763207363</v>
      </c>
      <c r="I12" s="21">
        <f>IF(OR($A12="",$B12="",$C12=""),"",'MPTO_working_3-way'!F11)</f>
        <v>3.3663955760264646</v>
      </c>
      <c r="J12" s="22">
        <f>IF(OR($A12="",$B12="",$C12=""),"",'MPTO_working_3-way'!G11)</f>
        <v>3.3024536735908336</v>
      </c>
      <c r="K12" s="17">
        <f>IF(OR($A12="",$B12="",$C12=""),"",'OddsRatio_working_3-way'!H11)</f>
        <v>2.5043992247625364</v>
      </c>
      <c r="L12" s="21">
        <f>IF(OR($A12="",$B12="",$C12=""),"",'OddsRatio_working_3-way'!I11)</f>
        <v>3.3610710055300914</v>
      </c>
      <c r="M12" s="22">
        <f>IF(OR($A12="",$B12="",$C12=""),"",'OddsRatio_working_3-way'!J11)</f>
        <v>3.2983877044983188</v>
      </c>
      <c r="N12" s="23">
        <f t="shared" si="16"/>
        <v>39.825306172311642</v>
      </c>
      <c r="O12" s="24">
        <f t="shared" si="17"/>
        <v>29.807897871300739</v>
      </c>
      <c r="P12" s="24">
        <f t="shared" si="18"/>
        <v>30.36679595638762</v>
      </c>
      <c r="Q12" t="s">
        <v>205</v>
      </c>
      <c r="R12" t="s">
        <v>206</v>
      </c>
      <c r="S12" t="s">
        <v>461</v>
      </c>
      <c r="T12" s="35">
        <v>100</v>
      </c>
      <c r="U12" s="35">
        <f t="shared" si="19"/>
        <v>63.63636363636364</v>
      </c>
      <c r="V12" s="35">
        <f t="shared" si="20"/>
        <v>69.040247678018574</v>
      </c>
      <c r="W12" s="35">
        <f t="shared" si="21"/>
        <v>64.539007092198588</v>
      </c>
      <c r="X12" s="35">
        <f t="shared" si="22"/>
        <v>66.420745229782852</v>
      </c>
      <c r="Y12" s="35">
        <f t="shared" si="23"/>
        <v>71.824629271437772</v>
      </c>
      <c r="Z12" s="35">
        <f t="shared" si="24"/>
        <v>67.323388685617786</v>
      </c>
      <c r="AA12" s="35">
        <f t="shared" si="25"/>
        <v>-2.7843815934192122</v>
      </c>
      <c r="AB12" s="35">
        <f t="shared" si="26"/>
        <v>-2.784381593419198</v>
      </c>
      <c r="AC12" s="35">
        <f t="shared" si="27"/>
        <v>-2.784381593419198</v>
      </c>
      <c r="AF12">
        <v>2.2000000000000002</v>
      </c>
      <c r="AG12">
        <v>1.72</v>
      </c>
      <c r="AJ12" t="s">
        <v>469</v>
      </c>
    </row>
    <row r="13" spans="1:36" ht="15" x14ac:dyDescent="0.25">
      <c r="A13">
        <v>2.75</v>
      </c>
      <c r="B13">
        <v>3.23</v>
      </c>
      <c r="C13">
        <v>2.82</v>
      </c>
      <c r="D13" s="20">
        <f t="shared" si="3"/>
        <v>2.7843815934192051E-2</v>
      </c>
      <c r="E13" s="17">
        <f>IF(OR($A13="",$B13="",$C13=""),"",A13*'MPTO_working_3-way'!$I12)</f>
        <v>2.8265704938190281</v>
      </c>
      <c r="F13" s="21">
        <f>IF(OR($A13="",$B13="",$C13=""),"",B13*'MPTO_working_3-way'!$I12)</f>
        <v>3.3199355254674403</v>
      </c>
      <c r="G13" s="22">
        <f>IF(OR($A13="",$B13="",$C13=""),"",C13*'MPTO_working_3-way'!$I12)</f>
        <v>2.8985195609344214</v>
      </c>
      <c r="H13" s="17">
        <f>IF(OR($A13="",$B13="",$C13=""),"",'MPTO_working_3-way'!E12)</f>
        <v>2.8220280265206066</v>
      </c>
      <c r="I13" s="21">
        <f>IF(OR($A13="",$B13="",$C13=""),"",'MPTO_working_3-way'!F12)</f>
        <v>3.3298231310000417</v>
      </c>
      <c r="J13" s="22">
        <f>IF(OR($A13="",$B13="",$C13=""),"",'MPTO_working_3-way'!G12)</f>
        <v>2.8957921083003688</v>
      </c>
      <c r="K13" s="17">
        <f>IF(OR($A13="",$B13="",$C13=""),"",'OddsRatio_working_3-way'!H12)</f>
        <v>2.8243087264016604</v>
      </c>
      <c r="L13" s="21">
        <f>IF(OR($A13="",$B13="",$C13=""),"",'OddsRatio_working_3-way'!I12)</f>
        <v>3.3246905485004006</v>
      </c>
      <c r="M13" s="22">
        <f>IF(OR($A13="",$B13="",$C13=""),"",'OddsRatio_working_3-way'!J12)</f>
        <v>2.8972810754577267</v>
      </c>
      <c r="N13" s="23">
        <f t="shared" si="16"/>
        <v>35.378562190001595</v>
      </c>
      <c r="O13" s="24">
        <f t="shared" si="17"/>
        <v>30.121066880032316</v>
      </c>
      <c r="P13" s="24">
        <f t="shared" si="18"/>
        <v>34.500370929966095</v>
      </c>
      <c r="Q13" t="s">
        <v>207</v>
      </c>
      <c r="R13" t="s">
        <v>208</v>
      </c>
      <c r="S13" t="s">
        <v>461</v>
      </c>
      <c r="T13" s="35">
        <v>100</v>
      </c>
      <c r="U13" s="35">
        <f t="shared" si="19"/>
        <v>57.264957264957268</v>
      </c>
      <c r="V13" s="35">
        <f t="shared" si="20"/>
        <v>69.135802469135797</v>
      </c>
      <c r="W13" s="35">
        <f t="shared" si="21"/>
        <v>69.230769230769241</v>
      </c>
      <c r="X13" s="35">
        <f t="shared" si="22"/>
        <v>61.63342830009497</v>
      </c>
      <c r="Y13" s="35">
        <f t="shared" si="23"/>
        <v>73.504273504273513</v>
      </c>
      <c r="Z13" s="35">
        <f t="shared" si="24"/>
        <v>73.599240265906943</v>
      </c>
      <c r="AA13" s="35">
        <f t="shared" si="25"/>
        <v>-4.3684710351377021</v>
      </c>
      <c r="AB13" s="35">
        <f t="shared" si="26"/>
        <v>-4.3684710351377163</v>
      </c>
      <c r="AC13" s="35">
        <f t="shared" si="27"/>
        <v>-4.3684710351377021</v>
      </c>
      <c r="AF13">
        <v>2.15</v>
      </c>
      <c r="AG13">
        <v>1.76</v>
      </c>
      <c r="AJ13" t="s">
        <v>470</v>
      </c>
    </row>
    <row r="14" spans="1:36" ht="15" x14ac:dyDescent="0.25">
      <c r="A14">
        <v>2.34</v>
      </c>
      <c r="B14">
        <v>3.24</v>
      </c>
      <c r="C14">
        <v>3.25</v>
      </c>
      <c r="D14" s="20">
        <f t="shared" si="3"/>
        <v>4.368471035137711E-2</v>
      </c>
      <c r="E14" s="17">
        <f>IF(OR($A14="",$B14="",$C14=""),"",A14*'MPTO_working_3-way'!$I13)</f>
        <v>2.4422222222222221</v>
      </c>
      <c r="F14" s="21">
        <f>IF(OR($A14="",$B14="",$C14=""),"",B14*'MPTO_working_3-way'!$I13)</f>
        <v>3.381538461538462</v>
      </c>
      <c r="G14" s="22">
        <f>IF(OR($A14="",$B14="",$C14=""),"",C14*'MPTO_working_3-way'!$I13)</f>
        <v>3.3919753086419755</v>
      </c>
      <c r="H14" s="17">
        <f>IF(OR($A14="",$B14="",$C14=""),"",'MPTO_working_3-way'!E13)</f>
        <v>2.4225460122699385</v>
      </c>
      <c r="I14" s="21">
        <f>IF(OR($A14="",$B14="",$C14=""),"",'MPTO_working_3-way'!F13)</f>
        <v>3.4004305705059208</v>
      </c>
      <c r="J14" s="22">
        <f>IF(OR($A14="",$B14="",$C14=""),"",'MPTO_working_3-way'!G13)</f>
        <v>3.4114470842332616</v>
      </c>
      <c r="K14" s="17">
        <f>IF(OR($A14="",$B14="",$C14=""),"",'OddsRatio_working_3-way'!H13)</f>
        <v>2.4310654132306184</v>
      </c>
      <c r="L14" s="21">
        <f>IF(OR($A14="",$B14="",$C14=""),"",'OddsRatio_working_3-way'!I13)</f>
        <v>3.392228750475065</v>
      </c>
      <c r="M14" s="22">
        <f>IF(OR($A14="",$B14="",$C14=""),"",'OddsRatio_working_3-way'!J13)</f>
        <v>3.4029083431111133</v>
      </c>
      <c r="N14" s="23">
        <f t="shared" si="16"/>
        <v>40.946314831665156</v>
      </c>
      <c r="O14" s="24">
        <f t="shared" si="17"/>
        <v>29.572338489535937</v>
      </c>
      <c r="P14" s="24">
        <f t="shared" si="18"/>
        <v>29.481346678798907</v>
      </c>
      <c r="Q14" t="s">
        <v>209</v>
      </c>
      <c r="R14" t="s">
        <v>210</v>
      </c>
      <c r="S14" t="s">
        <v>461</v>
      </c>
      <c r="T14" s="35">
        <v>100</v>
      </c>
      <c r="U14" s="35">
        <f t="shared" si="19"/>
        <v>65.277777777777771</v>
      </c>
      <c r="V14" s="35">
        <f t="shared" si="20"/>
        <v>71.181556195965413</v>
      </c>
      <c r="W14" s="35">
        <f t="shared" si="21"/>
        <v>57.081545064377686</v>
      </c>
      <c r="X14" s="35">
        <f t="shared" si="22"/>
        <v>71.736898739656894</v>
      </c>
      <c r="Y14" s="35">
        <f t="shared" si="23"/>
        <v>77.640677157844536</v>
      </c>
      <c r="Z14" s="35">
        <f t="shared" si="24"/>
        <v>63.540666026256808</v>
      </c>
      <c r="AA14" s="35">
        <f t="shared" si="25"/>
        <v>-6.4591209618791225</v>
      </c>
      <c r="AB14" s="35">
        <f t="shared" si="26"/>
        <v>-6.4591209618791225</v>
      </c>
      <c r="AC14" s="35">
        <f t="shared" si="27"/>
        <v>-6.4591209618791225</v>
      </c>
      <c r="AF14">
        <v>2.2799999999999998</v>
      </c>
      <c r="AG14">
        <v>1.65</v>
      </c>
      <c r="AJ14" t="s">
        <v>471</v>
      </c>
    </row>
    <row r="15" spans="1:36" ht="15" x14ac:dyDescent="0.25">
      <c r="A15">
        <v>2.88</v>
      </c>
      <c r="B15">
        <v>3.47</v>
      </c>
      <c r="C15">
        <v>2.33</v>
      </c>
      <c r="D15" s="20">
        <f t="shared" si="3"/>
        <v>6.4591209618791279E-2</v>
      </c>
      <c r="E15" s="17">
        <f>IF(OR($A15="",$B15="",$C15=""),"",A15*'MPTO_working_3-way'!$I14)</f>
        <v>3.0660226837021187</v>
      </c>
      <c r="F15" s="21">
        <f>IF(OR($A15="",$B15="",$C15=""),"",B15*'MPTO_working_3-way'!$I14)</f>
        <v>3.6941314973772061</v>
      </c>
      <c r="G15" s="22">
        <f>IF(OR($A15="",$B15="",$C15=""),"",C15*'MPTO_working_3-way'!$I14)</f>
        <v>2.4804975184117839</v>
      </c>
      <c r="H15" s="17">
        <f>IF(OR($A15="",$B15="",$C15=""),"",'MPTO_working_3-way'!E14)</f>
        <v>3.070387223791462</v>
      </c>
      <c r="I15" s="21">
        <f>IF(OR($A15="",$B15="",$C15=""),"",'MPTO_working_3-way'!F14)</f>
        <v>3.7501776435605851</v>
      </c>
      <c r="J15" s="22">
        <f>IF(OR($A15="",$B15="",$C15=""),"",'MPTO_working_3-way'!G14)</f>
        <v>2.453059804357149</v>
      </c>
      <c r="K15" s="17">
        <f>IF(OR($A15="",$B15="",$C15=""),"",'OddsRatio_working_3-way'!H14)</f>
        <v>3.0711115505985935</v>
      </c>
      <c r="L15" s="21">
        <f>IF(OR($A15="",$B15="",$C15=""),"",'OddsRatio_working_3-way'!I14)</f>
        <v>3.7210880478609178</v>
      </c>
      <c r="M15" s="22">
        <f>IF(OR($A15="",$B15="",$C15=""),"",'OddsRatio_working_3-way'!J14)</f>
        <v>2.4652012565404937</v>
      </c>
      <c r="N15" s="23">
        <f t="shared" si="16"/>
        <v>32.615544735387729</v>
      </c>
      <c r="O15" s="24">
        <f t="shared" si="17"/>
        <v>27.069962201128718</v>
      </c>
      <c r="P15" s="24">
        <f t="shared" si="18"/>
        <v>40.314493063483539</v>
      </c>
      <c r="Q15" t="s">
        <v>211</v>
      </c>
      <c r="R15" t="s">
        <v>212</v>
      </c>
      <c r="S15" t="s">
        <v>461</v>
      </c>
      <c r="T15" s="35">
        <v>100</v>
      </c>
      <c r="U15" s="35">
        <f t="shared" si="19"/>
        <v>43.181818181818187</v>
      </c>
      <c r="V15" s="35">
        <f t="shared" si="20"/>
        <v>69.512195121951223</v>
      </c>
      <c r="W15" s="35">
        <f t="shared" si="21"/>
        <v>84.756097560975604</v>
      </c>
      <c r="X15" s="35">
        <f t="shared" si="22"/>
        <v>45.731707317073166</v>
      </c>
      <c r="Y15" s="35">
        <f t="shared" si="23"/>
        <v>72.062084257206209</v>
      </c>
      <c r="Z15" s="35">
        <f t="shared" si="24"/>
        <v>87.305986696230605</v>
      </c>
      <c r="AA15" s="35">
        <f t="shared" si="25"/>
        <v>-2.5498891352549791</v>
      </c>
      <c r="AB15" s="35">
        <f t="shared" si="26"/>
        <v>-2.5498891352549862</v>
      </c>
      <c r="AC15" s="35">
        <f t="shared" si="27"/>
        <v>-2.5498891352550004</v>
      </c>
      <c r="AF15">
        <v>1.92</v>
      </c>
      <c r="AG15">
        <v>1.9</v>
      </c>
      <c r="AJ15" t="s">
        <v>173</v>
      </c>
    </row>
    <row r="16" spans="1:36" ht="15" x14ac:dyDescent="0.25">
      <c r="A16">
        <v>1.76</v>
      </c>
      <c r="B16">
        <v>3.28</v>
      </c>
      <c r="C16">
        <v>6.56</v>
      </c>
      <c r="D16" s="20">
        <f t="shared" si="3"/>
        <v>2.5498891352549791E-2</v>
      </c>
      <c r="E16" s="17">
        <f>IF(OR($A16="",$B16="",$C16=""),"",A16*'MPTO_working_3-way'!$I15)</f>
        <v>1.8048780487804876</v>
      </c>
      <c r="F16" s="21">
        <f>IF(OR($A16="",$B16="",$C16=""),"",B16*'MPTO_working_3-way'!$I15)</f>
        <v>3.3636363636363633</v>
      </c>
      <c r="G16" s="22">
        <f>IF(OR($A16="",$B16="",$C16=""),"",C16*'MPTO_working_3-way'!$I15)</f>
        <v>6.7272727272727266</v>
      </c>
      <c r="H16" s="17">
        <f>IF(OR($A16="",$B16="",$C16=""),"",'MPTO_working_3-way'!E15)</f>
        <v>1.7867282931660615</v>
      </c>
      <c r="I16" s="21">
        <f>IF(OR($A16="",$B16="",$C16=""),"",'MPTO_working_3-way'!F15)</f>
        <v>3.3740648379052369</v>
      </c>
      <c r="J16" s="22">
        <f>IF(OR($A16="",$B16="",$C16=""),"",'MPTO_working_3-way'!G15)</f>
        <v>6.9473684210526301</v>
      </c>
      <c r="K16" s="17">
        <f>IF(OR($A16="",$B16="",$C16=""),"",'OddsRatio_working_3-way'!H15)</f>
        <v>1.7939545025244905</v>
      </c>
      <c r="L16" s="21">
        <f>IF(OR($A16="",$B16="",$C16=""),"",'OddsRatio_working_3-way'!I15)</f>
        <v>3.381863507573474</v>
      </c>
      <c r="M16" s="22">
        <f>IF(OR($A16="",$B16="",$C16=""),"",'OddsRatio_working_3-way'!J15)</f>
        <v>6.8084039921528552</v>
      </c>
      <c r="N16" s="23">
        <f t="shared" si="16"/>
        <v>55.405405405405403</v>
      </c>
      <c r="O16" s="24">
        <f t="shared" si="17"/>
        <v>29.72972972972973</v>
      </c>
      <c r="P16" s="24">
        <f t="shared" si="18"/>
        <v>14.864864864864865</v>
      </c>
      <c r="Q16" t="s">
        <v>213</v>
      </c>
      <c r="R16" t="s">
        <v>214</v>
      </c>
      <c r="S16" t="s">
        <v>461</v>
      </c>
      <c r="T16" s="35">
        <v>100</v>
      </c>
      <c r="U16" s="35">
        <f t="shared" si="19"/>
        <v>42.528735632183903</v>
      </c>
      <c r="V16" s="35">
        <f t="shared" si="20"/>
        <v>73.958333333333343</v>
      </c>
      <c r="W16" s="35">
        <f t="shared" si="21"/>
        <v>80.6949806949807</v>
      </c>
      <c r="X16" s="35">
        <f t="shared" si="22"/>
        <v>45.346685971685972</v>
      </c>
      <c r="Y16" s="35">
        <f t="shared" si="23"/>
        <v>76.776283672835405</v>
      </c>
      <c r="Z16" s="35">
        <f t="shared" si="24"/>
        <v>83.512931034482762</v>
      </c>
      <c r="AA16" s="35">
        <f t="shared" si="25"/>
        <v>-2.8179503395020689</v>
      </c>
      <c r="AB16" s="35">
        <f t="shared" si="26"/>
        <v>-2.8179503395020618</v>
      </c>
      <c r="AC16" s="35">
        <f t="shared" si="27"/>
        <v>-2.8179503395020618</v>
      </c>
      <c r="AF16">
        <v>2.83</v>
      </c>
      <c r="AG16">
        <v>1.48</v>
      </c>
      <c r="AJ16" t="s">
        <v>472</v>
      </c>
    </row>
    <row r="17" spans="1:36" ht="15" x14ac:dyDescent="0.25">
      <c r="A17">
        <v>1.74</v>
      </c>
      <c r="B17">
        <v>3.84</v>
      </c>
      <c r="C17">
        <v>5.18</v>
      </c>
      <c r="D17" s="20">
        <f t="shared" si="3"/>
        <v>2.8179503395020733E-2</v>
      </c>
      <c r="E17" s="17">
        <f>IF(OR($A17="",$B17="",$C17=""),"",A17*'MPTO_working_3-way'!$I16)</f>
        <v>1.7890323359073361</v>
      </c>
      <c r="F17" s="21">
        <f>IF(OR($A17="",$B17="",$C17=""),"",B17*'MPTO_working_3-way'!$I16)</f>
        <v>3.9482092930368795</v>
      </c>
      <c r="G17" s="22">
        <f>IF(OR($A17="",$B17="",$C17=""),"",C17*'MPTO_working_3-way'!$I16)</f>
        <v>5.3259698275862073</v>
      </c>
      <c r="H17" s="17">
        <f>IF(OR($A17="",$B17="",$C17=""),"",'MPTO_working_3-way'!E16)</f>
        <v>1.7689112840906025</v>
      </c>
      <c r="I17" s="21">
        <f>IF(OR($A17="",$B17="",$C17=""),"",'MPTO_working_3-way'!F16)</f>
        <v>3.9836907879470949</v>
      </c>
      <c r="J17" s="22">
        <f>IF(OR($A17="",$B17="",$C17=""),"",'MPTO_working_3-way'!G16)</f>
        <v>5.4449319247585475</v>
      </c>
      <c r="K17" s="17">
        <f>IF(OR($A17="",$B17="",$C17=""),"",'OddsRatio_working_3-way'!H16)</f>
        <v>1.7762562807011917</v>
      </c>
      <c r="L17" s="21">
        <f>IF(OR($A17="",$B17="",$C17=""),"",'OddsRatio_working_3-way'!I16)</f>
        <v>3.9791457259343024</v>
      </c>
      <c r="M17" s="22">
        <f>IF(OR($A17="",$B17="",$C17=""),"",'OddsRatio_working_3-way'!J16)</f>
        <v>5.3847989909878109</v>
      </c>
      <c r="N17" s="23">
        <f t="shared" si="16"/>
        <v>55.896138931040284</v>
      </c>
      <c r="O17" s="24">
        <f t="shared" si="17"/>
        <v>25.327937953127634</v>
      </c>
      <c r="P17" s="24">
        <f t="shared" si="18"/>
        <v>18.775923115832065</v>
      </c>
      <c r="Q17" t="s">
        <v>215</v>
      </c>
      <c r="R17" t="s">
        <v>216</v>
      </c>
      <c r="S17" t="s">
        <v>461</v>
      </c>
      <c r="T17" s="35">
        <v>100</v>
      </c>
      <c r="U17" s="35">
        <f t="shared" si="19"/>
        <v>50.73891625615763</v>
      </c>
      <c r="V17" s="35">
        <f t="shared" si="20"/>
        <v>72.451790633608823</v>
      </c>
      <c r="W17" s="35">
        <f t="shared" si="21"/>
        <v>73.890339425587456</v>
      </c>
      <c r="X17" s="35">
        <f t="shared" si="22"/>
        <v>53.657869940803714</v>
      </c>
      <c r="Y17" s="35">
        <f t="shared" si="23"/>
        <v>75.370744318254907</v>
      </c>
      <c r="Z17" s="35">
        <f t="shared" si="24"/>
        <v>76.809293110233554</v>
      </c>
      <c r="AA17" s="35">
        <f t="shared" si="25"/>
        <v>-2.918953684646084</v>
      </c>
      <c r="AB17" s="35">
        <f t="shared" si="26"/>
        <v>-2.918953684646084</v>
      </c>
      <c r="AC17" s="35">
        <f t="shared" si="27"/>
        <v>-2.9189536846460982</v>
      </c>
      <c r="AF17">
        <v>2.0499999999999998</v>
      </c>
      <c r="AG17">
        <v>1.85</v>
      </c>
      <c r="AJ17" t="s">
        <v>473</v>
      </c>
    </row>
    <row r="18" spans="1:36" ht="15" x14ac:dyDescent="0.25">
      <c r="A18">
        <v>2.0299999999999998</v>
      </c>
      <c r="B18">
        <v>3.63</v>
      </c>
      <c r="C18">
        <v>3.83</v>
      </c>
      <c r="D18" s="20">
        <f t="shared" si="3"/>
        <v>2.9189536846460751E-2</v>
      </c>
      <c r="E18" s="17">
        <f>IF(OR($A18="",$B18="",$C18=""),"",A18*'MPTO_working_3-way'!$I17)</f>
        <v>2.0892547597983153</v>
      </c>
      <c r="F18" s="21">
        <f>IF(OR($A18="",$B18="",$C18=""),"",B18*'MPTO_working_3-way'!$I17)</f>
        <v>3.7359580187526524</v>
      </c>
      <c r="G18" s="22">
        <f>IF(OR($A18="",$B18="",$C18=""),"",C18*'MPTO_working_3-way'!$I17)</f>
        <v>3.9417959261219448</v>
      </c>
      <c r="H18" s="17">
        <f>IF(OR($A18="",$B18="",$C18=""),"",'MPTO_working_3-way'!E17)</f>
        <v>2.0709036324351344</v>
      </c>
      <c r="I18" s="21">
        <f>IF(OR($A18="",$B18="",$C18=""),"",'MPTO_working_3-way'!F17)</f>
        <v>3.7629032579915624</v>
      </c>
      <c r="J18" s="22">
        <f>IF(OR($A18="",$B18="",$C18=""),"",'MPTO_working_3-way'!G17)</f>
        <v>3.978250742016344</v>
      </c>
      <c r="K18" s="17">
        <f>IF(OR($A18="",$B18="",$C18=""),"",'OddsRatio_working_3-way'!H17)</f>
        <v>2.0782069817250903</v>
      </c>
      <c r="L18" s="21">
        <f>IF(OR($A18="",$B18="",$C18=""),"",'OddsRatio_working_3-way'!I17)</f>
        <v>3.7530916135310561</v>
      </c>
      <c r="M18" s="22">
        <f>IF(OR($A18="",$B18="",$C18=""),"",'OddsRatio_working_3-way'!J17)</f>
        <v>3.9624521925068037</v>
      </c>
      <c r="N18" s="23">
        <f t="shared" si="16"/>
        <v>47.863957007164323</v>
      </c>
      <c r="O18" s="24">
        <f t="shared" si="17"/>
        <v>26.76689606736738</v>
      </c>
      <c r="P18" s="24">
        <f t="shared" si="18"/>
        <v>25.3691469254683</v>
      </c>
      <c r="Q18" t="s">
        <v>217</v>
      </c>
      <c r="R18" t="s">
        <v>218</v>
      </c>
      <c r="S18" t="s">
        <v>461</v>
      </c>
      <c r="T18" s="35">
        <v>100</v>
      </c>
      <c r="U18" s="35">
        <f t="shared" si="19"/>
        <v>79.716024340770801</v>
      </c>
      <c r="V18" s="35">
        <f t="shared" si="20"/>
        <v>74.424552429667528</v>
      </c>
      <c r="W18" s="35">
        <f t="shared" si="21"/>
        <v>42.857142857142854</v>
      </c>
      <c r="X18" s="35">
        <f t="shared" si="22"/>
        <v>82.71830471318961</v>
      </c>
      <c r="Y18" s="35">
        <f t="shared" si="23"/>
        <v>77.426832802086352</v>
      </c>
      <c r="Z18" s="35">
        <f t="shared" si="24"/>
        <v>45.859423229561692</v>
      </c>
      <c r="AA18" s="35">
        <f t="shared" si="25"/>
        <v>-3.0022803724188094</v>
      </c>
      <c r="AB18" s="35">
        <f t="shared" si="26"/>
        <v>-3.0022803724188236</v>
      </c>
      <c r="AC18" s="35">
        <f t="shared" si="27"/>
        <v>-3.0022803724188378</v>
      </c>
      <c r="AF18">
        <v>1.94</v>
      </c>
      <c r="AG18">
        <v>1.94</v>
      </c>
      <c r="AJ18" t="s">
        <v>474</v>
      </c>
    </row>
    <row r="19" spans="1:36" ht="15" x14ac:dyDescent="0.25">
      <c r="A19">
        <v>4.93</v>
      </c>
      <c r="B19">
        <v>3.91</v>
      </c>
      <c r="C19">
        <v>1.75</v>
      </c>
      <c r="D19" s="20">
        <f t="shared" si="3"/>
        <v>3.0022803724188307E-2</v>
      </c>
      <c r="E19" s="17">
        <f>IF(OR($A19="",$B19="",$C19=""),"",A19*'MPTO_working_3-way'!$I18)</f>
        <v>5.0780124223602483</v>
      </c>
      <c r="F19" s="21">
        <f>IF(OR($A19="",$B19="",$C19=""),"",B19*'MPTO_working_3-way'!$I18)</f>
        <v>4.0273891625615761</v>
      </c>
      <c r="G19" s="22">
        <f>IF(OR($A19="",$B19="",$C19=""),"",C19*'MPTO_working_3-way'!$I18)</f>
        <v>1.8025399065173295</v>
      </c>
      <c r="H19" s="17">
        <f>IF(OR($A19="",$B19="",$C19=""),"",'MPTO_working_3-way'!E18)</f>
        <v>5.185857089966678</v>
      </c>
      <c r="I19" s="21">
        <f>IF(OR($A19="",$B19="",$C19=""),"",'MPTO_working_3-way'!F18)</f>
        <v>4.0692277457832766</v>
      </c>
      <c r="J19" s="22">
        <f>IF(OR($A19="",$B19="",$C19=""),"",'MPTO_working_3-way'!G18)</f>
        <v>1.7811945992444926</v>
      </c>
      <c r="K19" s="17">
        <f>IF(OR($A19="",$B19="",$C19=""),"",'OddsRatio_working_3-way'!H18)</f>
        <v>5.1341009721642035</v>
      </c>
      <c r="L19" s="21">
        <f>IF(OR($A19="",$B19="",$C19=""),"",'OddsRatio_working_3-way'!I18)</f>
        <v>4.0611282007628073</v>
      </c>
      <c r="M19" s="22">
        <f>IF(OR($A19="",$B19="",$C19=""),"",'OddsRatio_working_3-way'!J18)</f>
        <v>1.7889505672069095</v>
      </c>
      <c r="N19" s="23">
        <f t="shared" si="16"/>
        <v>19.692744263417978</v>
      </c>
      <c r="O19" s="24">
        <f t="shared" si="17"/>
        <v>24.8299818973531</v>
      </c>
      <c r="P19" s="24">
        <f t="shared" si="18"/>
        <v>55.477273839228921</v>
      </c>
      <c r="Q19" t="s">
        <v>219</v>
      </c>
      <c r="R19" t="s">
        <v>220</v>
      </c>
      <c r="S19" t="s">
        <v>461</v>
      </c>
      <c r="T19" s="35">
        <v>100</v>
      </c>
      <c r="U19" s="35">
        <f t="shared" si="19"/>
        <v>65.156794425087099</v>
      </c>
      <c r="V19" s="35">
        <f t="shared" si="20"/>
        <v>73.333333333333329</v>
      </c>
      <c r="W19" s="35">
        <f t="shared" si="21"/>
        <v>57.081545064377686</v>
      </c>
      <c r="X19" s="35">
        <f t="shared" si="22"/>
        <v>69.585121602288979</v>
      </c>
      <c r="Y19" s="35">
        <f t="shared" si="23"/>
        <v>77.761660510535208</v>
      </c>
      <c r="Z19" s="35">
        <f t="shared" si="24"/>
        <v>61.509872241579558</v>
      </c>
      <c r="AA19" s="35">
        <f t="shared" si="25"/>
        <v>-4.4283271772018793</v>
      </c>
      <c r="AB19" s="35">
        <f t="shared" si="26"/>
        <v>-4.4283271772018793</v>
      </c>
      <c r="AC19" s="35">
        <f t="shared" si="27"/>
        <v>-4.4283271772018722</v>
      </c>
      <c r="AF19">
        <v>1.76</v>
      </c>
      <c r="AG19">
        <v>2.15</v>
      </c>
      <c r="AJ19" t="s">
        <v>474</v>
      </c>
    </row>
    <row r="20" spans="1:36" ht="15" x14ac:dyDescent="0.25">
      <c r="A20">
        <v>2.87</v>
      </c>
      <c r="B20">
        <v>3.75</v>
      </c>
      <c r="C20">
        <v>2.33</v>
      </c>
      <c r="D20" s="20">
        <f t="shared" si="3"/>
        <v>4.428327177201874E-2</v>
      </c>
      <c r="E20" s="17">
        <f>IF(OR($A20="",$B20="",$C20=""),"",A20*'MPTO_working_3-way'!$I19)</f>
        <v>2.9970929899856937</v>
      </c>
      <c r="F20" s="21">
        <f>IF(OR($A20="",$B20="",$C20=""),"",B20*'MPTO_working_3-way'!$I19)</f>
        <v>3.9160622691450704</v>
      </c>
      <c r="G20" s="22">
        <f>IF(OR($A20="",$B20="",$C20=""),"",C20*'MPTO_working_3-way'!$I19)</f>
        <v>2.4331800232288039</v>
      </c>
      <c r="H20" s="17">
        <f>IF(OR($A20="",$B20="",$C20=""),"",'MPTO_working_3-way'!E19)</f>
        <v>2.9969643883312198</v>
      </c>
      <c r="I20" s="21">
        <f>IF(OR($A20="",$B20="",$C20=""),"",'MPTO_working_3-way'!F19)</f>
        <v>3.9697414228668144</v>
      </c>
      <c r="J20" s="22">
        <f>IF(OR($A20="",$B20="",$C20=""),"",'MPTO_working_3-way'!G19)</f>
        <v>2.4129908161538829</v>
      </c>
      <c r="K20" s="17">
        <f>IF(OR($A20="",$B20="",$C20=""),"",'OddsRatio_working_3-way'!H19)</f>
        <v>2.9995970038683994</v>
      </c>
      <c r="L20" s="21">
        <f>IF(OR($A20="",$B20="",$C20=""),"",'OddsRatio_working_3-way'!I19)</f>
        <v>3.9405838292182338</v>
      </c>
      <c r="M20" s="22">
        <f>IF(OR($A20="",$B20="",$C20=""),"",'OddsRatio_working_3-way'!J19)</f>
        <v>2.4221732701310001</v>
      </c>
      <c r="N20" s="23">
        <f t="shared" si="16"/>
        <v>33.365664773877221</v>
      </c>
      <c r="O20" s="24">
        <f t="shared" si="17"/>
        <v>25.53585544027403</v>
      </c>
      <c r="P20" s="24">
        <f t="shared" si="18"/>
        <v>41.09847978584876</v>
      </c>
      <c r="Q20" t="s">
        <v>221</v>
      </c>
      <c r="R20" t="s">
        <v>222</v>
      </c>
      <c r="S20" t="s">
        <v>462</v>
      </c>
      <c r="T20" s="35">
        <v>100</v>
      </c>
      <c r="U20" s="35">
        <f t="shared" si="19"/>
        <v>60.9375</v>
      </c>
      <c r="V20" s="35">
        <f t="shared" si="20"/>
        <v>71.346704871060169</v>
      </c>
      <c r="W20" s="35">
        <f t="shared" si="21"/>
        <v>63.235294117647051</v>
      </c>
      <c r="X20" s="35">
        <f t="shared" si="22"/>
        <v>65.418001011292759</v>
      </c>
      <c r="Y20" s="35">
        <f t="shared" si="23"/>
        <v>75.827205882352942</v>
      </c>
      <c r="Z20" s="35">
        <f t="shared" si="24"/>
        <v>67.715795128939831</v>
      </c>
      <c r="AA20" s="35">
        <f t="shared" si="25"/>
        <v>-4.480501011292759</v>
      </c>
      <c r="AB20" s="35">
        <f t="shared" si="26"/>
        <v>-4.4805010112927732</v>
      </c>
      <c r="AC20" s="35">
        <f t="shared" si="27"/>
        <v>-4.4805010112927803</v>
      </c>
      <c r="AF20">
        <v>1.68</v>
      </c>
      <c r="AG20">
        <v>2.2200000000000002</v>
      </c>
      <c r="AJ20" t="s">
        <v>465</v>
      </c>
    </row>
    <row r="21" spans="1:36" ht="15" x14ac:dyDescent="0.25">
      <c r="A21">
        <v>2.56</v>
      </c>
      <c r="B21">
        <v>3.49</v>
      </c>
      <c r="C21">
        <v>2.72</v>
      </c>
      <c r="D21" s="20">
        <f t="shared" si="3"/>
        <v>4.480501011292759E-2</v>
      </c>
      <c r="E21" s="17">
        <f>IF(OR($A21="",$B21="",$C21=""),"",A21*'MPTO_working_3-way'!$I20)</f>
        <v>2.6747008258890945</v>
      </c>
      <c r="F21" s="21">
        <f>IF(OR($A21="",$B21="",$C21=""),"",B21*'MPTO_working_3-way'!$I20)</f>
        <v>3.6463694852941173</v>
      </c>
      <c r="G21" s="22">
        <f>IF(OR($A21="",$B21="",$C21=""),"",C21*'MPTO_working_3-way'!$I20)</f>
        <v>2.8418696275071631</v>
      </c>
      <c r="H21" s="17">
        <f>IF(OR($A21="",$B21="",$C21=""),"",'MPTO_working_3-way'!E20)</f>
        <v>2.6617690355685779</v>
      </c>
      <c r="I21" s="21">
        <f>IF(OR($A21="",$B21="",$C21=""),"",'MPTO_working_3-way'!F20)</f>
        <v>3.6819129439827782</v>
      </c>
      <c r="J21" s="22">
        <f>IF(OR($A21="",$B21="",$C21=""),"",'MPTO_working_3-way'!G20)</f>
        <v>2.8351738607769783</v>
      </c>
      <c r="K21" s="17">
        <f>IF(OR($A21="",$B21="",$C21=""),"",'OddsRatio_working_3-way'!H20)</f>
        <v>2.6682167832472437</v>
      </c>
      <c r="L21" s="21">
        <f>IF(OR($A21="",$B21="",$C21=""),"",'OddsRatio_working_3-way'!I20)</f>
        <v>3.662730634798486</v>
      </c>
      <c r="M21" s="22">
        <f>IF(OR($A21="",$B21="",$C21=""),"",'OddsRatio_working_3-way'!J20)</f>
        <v>2.8393159405033717</v>
      </c>
      <c r="N21" s="23">
        <f t="shared" si="16"/>
        <v>37.38735900182747</v>
      </c>
      <c r="O21" s="24">
        <f t="shared" si="17"/>
        <v>27.424538408217281</v>
      </c>
      <c r="P21" s="24">
        <f t="shared" si="18"/>
        <v>35.188102589955264</v>
      </c>
      <c r="Q21" t="s">
        <v>223</v>
      </c>
      <c r="R21" t="s">
        <v>224</v>
      </c>
      <c r="S21" t="s">
        <v>462</v>
      </c>
      <c r="T21" s="35">
        <v>100</v>
      </c>
      <c r="U21" s="35">
        <f t="shared" si="19"/>
        <v>64.02877697841727</v>
      </c>
      <c r="V21" s="35">
        <f t="shared" si="20"/>
        <v>72.14484679665739</v>
      </c>
      <c r="W21" s="35">
        <f t="shared" si="21"/>
        <v>59.349593495934961</v>
      </c>
      <c r="X21" s="35">
        <f t="shared" si="22"/>
        <v>68.505559707407656</v>
      </c>
      <c r="Y21" s="35">
        <f t="shared" si="23"/>
        <v>76.621629525647776</v>
      </c>
      <c r="Z21" s="35">
        <f t="shared" si="24"/>
        <v>63.826376224925355</v>
      </c>
      <c r="AA21" s="35">
        <f t="shared" si="25"/>
        <v>-4.4767827289903863</v>
      </c>
      <c r="AB21" s="35">
        <f t="shared" si="26"/>
        <v>-4.4767827289903863</v>
      </c>
      <c r="AC21" s="35">
        <f t="shared" si="27"/>
        <v>-4.4767827289903934</v>
      </c>
      <c r="AF21">
        <v>1.93</v>
      </c>
      <c r="AG21">
        <v>1.9</v>
      </c>
      <c r="AJ21" t="s">
        <v>465</v>
      </c>
    </row>
    <row r="22" spans="1:36" ht="15" x14ac:dyDescent="0.25">
      <c r="A22">
        <v>2.78</v>
      </c>
      <c r="B22">
        <v>3.59</v>
      </c>
      <c r="C22">
        <v>2.46</v>
      </c>
      <c r="D22" s="20">
        <f t="shared" si="3"/>
        <v>4.4767827289903916E-2</v>
      </c>
      <c r="E22" s="17">
        <f>IF(OR($A22="",$B22="",$C22=""),"",A22*'MPTO_working_3-way'!$I21)</f>
        <v>2.9044545598659326</v>
      </c>
      <c r="F22" s="21">
        <f>IF(OR($A22="",$B22="",$C22=""),"",B22*'MPTO_working_3-way'!$I21)</f>
        <v>3.7507164999707547</v>
      </c>
      <c r="G22" s="22">
        <f>IF(OR($A22="",$B22="",$C22=""),"",C22*'MPTO_working_3-way'!$I21)</f>
        <v>2.5701288551331638</v>
      </c>
      <c r="H22" s="17">
        <f>IF(OR($A22="",$B22="",$C22=""),"",'MPTO_working_3-way'!E21)</f>
        <v>2.9003193215444933</v>
      </c>
      <c r="I22" s="21">
        <f>IF(OR($A22="",$B22="",$C22=""),"",'MPTO_working_3-way'!F21)</f>
        <v>3.7932105053578011</v>
      </c>
      <c r="J22" s="22">
        <f>IF(OR($A22="",$B22="",$C22=""),"",'MPTO_working_3-way'!G21)</f>
        <v>2.553747080768221</v>
      </c>
      <c r="K22" s="17">
        <f>IF(OR($A22="",$B22="",$C22=""),"",'OddsRatio_working_3-way'!H21)</f>
        <v>2.9038240841156711</v>
      </c>
      <c r="L22" s="21">
        <f>IF(OR($A22="",$B22="",$C22=""),"",'OddsRatio_working_3-way'!I21)</f>
        <v>3.7701709987975223</v>
      </c>
      <c r="M22" s="22">
        <f>IF(OR($A22="",$B22="",$C22=""),"",'OddsRatio_working_3-way'!J21)</f>
        <v>2.5615635746117311</v>
      </c>
      <c r="N22" s="23">
        <f t="shared" si="16"/>
        <v>34.429872438636437</v>
      </c>
      <c r="O22" s="24">
        <f t="shared" si="17"/>
        <v>26.661572529083372</v>
      </c>
      <c r="P22" s="24">
        <f t="shared" si="18"/>
        <v>38.908555032280198</v>
      </c>
      <c r="Q22" t="s">
        <v>225</v>
      </c>
      <c r="R22" t="s">
        <v>226</v>
      </c>
      <c r="S22" t="s">
        <v>462</v>
      </c>
      <c r="T22" s="35">
        <v>100</v>
      </c>
      <c r="U22" s="35">
        <f t="shared" si="19"/>
        <v>31.03448275862069</v>
      </c>
      <c r="V22" s="35">
        <f t="shared" si="20"/>
        <v>78.902953586497887</v>
      </c>
      <c r="W22" s="35">
        <f t="shared" si="21"/>
        <v>84.962406015037587</v>
      </c>
      <c r="X22" s="35">
        <f t="shared" si="22"/>
        <v>36.134640398464512</v>
      </c>
      <c r="Y22" s="35">
        <f t="shared" si="23"/>
        <v>84.003111226341716</v>
      </c>
      <c r="Z22" s="35">
        <f t="shared" si="24"/>
        <v>90.062563654881416</v>
      </c>
      <c r="AA22" s="35">
        <f t="shared" si="25"/>
        <v>-5.1001576398438218</v>
      </c>
      <c r="AB22" s="35">
        <f t="shared" si="26"/>
        <v>-5.1001576398438289</v>
      </c>
      <c r="AC22" s="35">
        <f t="shared" si="27"/>
        <v>-5.1001576398438289</v>
      </c>
      <c r="AF22">
        <v>1.79</v>
      </c>
      <c r="AG22">
        <v>2.04</v>
      </c>
      <c r="AJ22" t="s">
        <v>465</v>
      </c>
    </row>
    <row r="23" spans="1:36" ht="15" x14ac:dyDescent="0.25">
      <c r="A23">
        <v>1.45</v>
      </c>
      <c r="B23">
        <v>4.74</v>
      </c>
      <c r="C23">
        <v>6.65</v>
      </c>
      <c r="D23" s="20">
        <f t="shared" si="3"/>
        <v>5.1001576398438164E-2</v>
      </c>
      <c r="E23" s="17">
        <f>IF(OR($A23="",$B23="",$C23=""),"",A23*'MPTO_working_3-way'!$I22)</f>
        <v>1.5239522857777352</v>
      </c>
      <c r="F23" s="21">
        <f>IF(OR($A23="",$B23="",$C23=""),"",B23*'MPTO_working_3-way'!$I22)</f>
        <v>4.981747472128597</v>
      </c>
      <c r="G23" s="22">
        <f>IF(OR($A23="",$B23="",$C23=""),"",C23*'MPTO_working_3-way'!$I22)</f>
        <v>6.9891604830496146</v>
      </c>
      <c r="H23" s="17">
        <f>IF(OR($A23="",$B23="",$C23=""),"",'MPTO_working_3-way'!E22)</f>
        <v>1.4866469807913634</v>
      </c>
      <c r="I23" s="21">
        <f>IF(OR($A23="",$B23="",$C23=""),"",'MPTO_working_3-way'!F22)</f>
        <v>5.1554380377832372</v>
      </c>
      <c r="J23" s="22">
        <f>IF(OR($A23="",$B23="",$C23=""),"",'MPTO_working_3-way'!G22)</f>
        <v>7.4976336877561449</v>
      </c>
      <c r="K23" s="17">
        <f>IF(OR($A23="",$B23="",$C23=""),"",'OddsRatio_working_3-way'!H22)</f>
        <v>1.4980300038163072</v>
      </c>
      <c r="L23" s="21">
        <f>IF(OR($A23="",$B23="",$C23=""),"",'OddsRatio_working_3-way'!I22)</f>
        <v>5.1391826983844222</v>
      </c>
      <c r="M23" s="22">
        <f>IF(OR($A23="",$B23="",$C23=""),"",'OddsRatio_working_3-way'!J22)</f>
        <v>7.2530433812491939</v>
      </c>
      <c r="N23" s="23">
        <f t="shared" si="16"/>
        <v>65.618852331039946</v>
      </c>
      <c r="O23" s="24">
        <f t="shared" si="17"/>
        <v>20.073277611816014</v>
      </c>
      <c r="P23" s="24">
        <f t="shared" si="18"/>
        <v>14.307870057144045</v>
      </c>
      <c r="Q23" t="s">
        <v>227</v>
      </c>
      <c r="R23" t="s">
        <v>228</v>
      </c>
      <c r="S23" t="s">
        <v>462</v>
      </c>
      <c r="T23" s="35">
        <v>100</v>
      </c>
      <c r="U23" s="35">
        <f t="shared" si="19"/>
        <v>78.768577494692153</v>
      </c>
      <c r="V23" s="35">
        <f t="shared" si="20"/>
        <v>76.359338061465735</v>
      </c>
      <c r="W23" s="35">
        <f t="shared" si="21"/>
        <v>42.528735632183903</v>
      </c>
      <c r="X23" s="35">
        <f t="shared" si="22"/>
        <v>81.111926306350369</v>
      </c>
      <c r="Y23" s="35">
        <f t="shared" si="23"/>
        <v>78.702686873123938</v>
      </c>
      <c r="Z23" s="35">
        <f t="shared" si="24"/>
        <v>44.872084443842134</v>
      </c>
      <c r="AA23" s="35">
        <f t="shared" si="25"/>
        <v>-2.3433488116582168</v>
      </c>
      <c r="AB23" s="35">
        <f t="shared" si="26"/>
        <v>-2.3433488116582026</v>
      </c>
      <c r="AC23" s="35">
        <f t="shared" si="27"/>
        <v>-2.3433488116582311</v>
      </c>
      <c r="AF23">
        <v>1.55</v>
      </c>
      <c r="AG23">
        <v>2.48</v>
      </c>
      <c r="AJ23" t="s">
        <v>465</v>
      </c>
    </row>
    <row r="24" spans="1:36" ht="15" x14ac:dyDescent="0.25">
      <c r="A24">
        <v>4.71</v>
      </c>
      <c r="B24">
        <v>4.2300000000000004</v>
      </c>
      <c r="C24">
        <v>1.74</v>
      </c>
      <c r="D24" s="20">
        <f t="shared" si="3"/>
        <v>2.343348811658208E-2</v>
      </c>
      <c r="E24" s="17">
        <f>IF(OR($A24="",$B24="",$C24=""),"",A24*'MPTO_working_3-way'!$I23)</f>
        <v>4.8203717290291017</v>
      </c>
      <c r="F24" s="21">
        <f>IF(OR($A24="",$B24="",$C24=""),"",B24*'MPTO_working_3-way'!$I23)</f>
        <v>4.3291236547331424</v>
      </c>
      <c r="G24" s="22">
        <f>IF(OR($A24="",$B24="",$C24=""),"",C24*'MPTO_working_3-way'!$I23)</f>
        <v>1.7807742693228528</v>
      </c>
      <c r="H24" s="17">
        <f>IF(OR($A24="",$B24="",$C24=""),"",'MPTO_working_3-way'!E23)</f>
        <v>4.8899023247901718</v>
      </c>
      <c r="I24" s="21">
        <f>IF(OR($A24="",$B24="",$C24=""),"",'MPTO_working_3-way'!F23)</f>
        <v>4.3745401353302498</v>
      </c>
      <c r="J24" s="22">
        <f>IF(OR($A24="",$B24="",$C24=""),"",'MPTO_working_3-way'!G23)</f>
        <v>1.7639749296196912</v>
      </c>
      <c r="K24" s="17">
        <f>IF(OR($A24="",$B24="",$C24=""),"",'OddsRatio_working_3-way'!H23)</f>
        <v>4.8605632289452103</v>
      </c>
      <c r="L24" s="21">
        <f>IF(OR($A24="",$B24="",$C24=""),"",'OddsRatio_working_3-way'!I23)</f>
        <v>4.3610833502676627</v>
      </c>
      <c r="M24" s="22">
        <f>IF(OR($A24="",$B24="",$C24=""),"",'OddsRatio_working_3-way'!J23)</f>
        <v>1.7700314796278855</v>
      </c>
      <c r="N24" s="23">
        <f t="shared" si="16"/>
        <v>20.745288044443321</v>
      </c>
      <c r="O24" s="24">
        <f t="shared" si="17"/>
        <v>23.099363283529087</v>
      </c>
      <c r="P24" s="24">
        <f t="shared" si="18"/>
        <v>56.155348672027614</v>
      </c>
      <c r="Q24" t="s">
        <v>229</v>
      </c>
      <c r="R24" t="s">
        <v>230</v>
      </c>
      <c r="S24" t="s">
        <v>462</v>
      </c>
      <c r="T24" s="35">
        <v>100</v>
      </c>
      <c r="U24" s="35">
        <f t="shared" si="19"/>
        <v>77.728285077951</v>
      </c>
      <c r="V24" s="35">
        <f t="shared" si="20"/>
        <v>77.116704805491992</v>
      </c>
      <c r="W24" s="35">
        <f t="shared" si="21"/>
        <v>42.857142857142854</v>
      </c>
      <c r="X24" s="35">
        <f t="shared" si="22"/>
        <v>80.026152337365147</v>
      </c>
      <c r="Y24" s="35">
        <f t="shared" si="23"/>
        <v>79.414572064906139</v>
      </c>
      <c r="Z24" s="35">
        <f t="shared" si="24"/>
        <v>45.155010116557001</v>
      </c>
      <c r="AA24" s="35">
        <f t="shared" si="25"/>
        <v>-2.2978672594141472</v>
      </c>
      <c r="AB24" s="35">
        <f t="shared" si="26"/>
        <v>-2.2978672594141472</v>
      </c>
      <c r="AC24" s="35">
        <f t="shared" si="27"/>
        <v>-2.2978672594141472</v>
      </c>
      <c r="AF24">
        <v>1.83</v>
      </c>
      <c r="AG24">
        <v>2.08</v>
      </c>
      <c r="AJ24" t="s">
        <v>172</v>
      </c>
    </row>
    <row r="25" spans="1:36" ht="15" x14ac:dyDescent="0.25">
      <c r="A25">
        <v>4.49</v>
      </c>
      <c r="B25">
        <v>4.37</v>
      </c>
      <c r="C25">
        <v>1.75</v>
      </c>
      <c r="D25" s="20">
        <f t="shared" si="3"/>
        <v>2.2978672594141436E-2</v>
      </c>
      <c r="E25" s="17">
        <f>IF(OR($A25="",$B25="",$C25=""),"",A25*'MPTO_working_3-way'!$I24)</f>
        <v>4.5931742399476949</v>
      </c>
      <c r="F25" s="21">
        <f>IF(OR($A25="",$B25="",$C25=""),"",B25*'MPTO_working_3-way'!$I24)</f>
        <v>4.4704167992363981</v>
      </c>
      <c r="G25" s="22">
        <f>IF(OR($A25="",$B25="",$C25=""),"",C25*'MPTO_working_3-way'!$I24)</f>
        <v>1.7902126770397475</v>
      </c>
      <c r="H25" s="17">
        <f>IF(OR($A25="",$B25="",$C25=""),"",'MPTO_working_3-way'!E24)</f>
        <v>4.6499172251757344</v>
      </c>
      <c r="I25" s="21">
        <f>IF(OR($A25="",$B25="",$C25=""),"",'MPTO_working_3-way'!F24)</f>
        <v>4.5213394796008943</v>
      </c>
      <c r="J25" s="22">
        <f>IF(OR($A25="",$B25="",$C25=""),"",'MPTO_working_3-way'!G24)</f>
        <v>1.7737760950841477</v>
      </c>
      <c r="K25" s="17">
        <f>IF(OR($A25="",$B25="",$C25=""),"",'OddsRatio_working_3-way'!H24)</f>
        <v>4.6282710530492688</v>
      </c>
      <c r="L25" s="21">
        <f>IF(OR($A25="",$B25="",$C25=""),"",'OddsRatio_working_3-way'!I24)</f>
        <v>4.5035167475002957</v>
      </c>
      <c r="M25" s="22">
        <f>IF(OR($A25="",$B25="",$C25=""),"",'OddsRatio_working_3-way'!J24)</f>
        <v>1.7797144096810751</v>
      </c>
      <c r="N25" s="23">
        <f t="shared" si="16"/>
        <v>21.771436217307262</v>
      </c>
      <c r="O25" s="24">
        <f t="shared" si="17"/>
        <v>22.369278859430114</v>
      </c>
      <c r="P25" s="24">
        <f t="shared" si="18"/>
        <v>55.859284923262628</v>
      </c>
      <c r="Q25" t="s">
        <v>231</v>
      </c>
      <c r="R25" t="s">
        <v>232</v>
      </c>
      <c r="S25" t="s">
        <v>462</v>
      </c>
      <c r="T25" s="35">
        <v>100</v>
      </c>
      <c r="U25" s="35">
        <f t="shared" si="19"/>
        <v>38.650306748466257</v>
      </c>
      <c r="V25" s="35">
        <f t="shared" si="20"/>
        <v>73.821989528795811</v>
      </c>
      <c r="W25" s="35">
        <f t="shared" si="21"/>
        <v>84.894259818731115</v>
      </c>
      <c r="X25" s="35">
        <f t="shared" si="22"/>
        <v>41.283750652473074</v>
      </c>
      <c r="Y25" s="35">
        <f t="shared" si="23"/>
        <v>76.455433432802621</v>
      </c>
      <c r="Z25" s="35">
        <f t="shared" si="24"/>
        <v>87.527703722737925</v>
      </c>
      <c r="AA25" s="35">
        <f t="shared" si="25"/>
        <v>-2.6334439040068176</v>
      </c>
      <c r="AB25" s="35">
        <f t="shared" si="26"/>
        <v>-2.6334439040068105</v>
      </c>
      <c r="AC25" s="35">
        <f t="shared" si="27"/>
        <v>-2.6334439040068105</v>
      </c>
      <c r="AF25">
        <v>1.58</v>
      </c>
      <c r="AG25">
        <v>2.52</v>
      </c>
      <c r="AJ25" t="s">
        <v>172</v>
      </c>
    </row>
    <row r="26" spans="1:36" ht="15" x14ac:dyDescent="0.25">
      <c r="A26">
        <v>1.63</v>
      </c>
      <c r="B26">
        <v>3.82</v>
      </c>
      <c r="C26">
        <v>6.62</v>
      </c>
      <c r="D26" s="20">
        <f t="shared" si="3"/>
        <v>2.6334439040068158E-2</v>
      </c>
      <c r="E26" s="17">
        <f>IF(OR($A26="",$B26="",$C26=""),"",A26*'MPTO_working_3-way'!$I25)</f>
        <v>1.672925135635311</v>
      </c>
      <c r="F26" s="21">
        <f>IF(OR($A26="",$B26="",$C26=""),"",B26*'MPTO_working_3-way'!$I25)</f>
        <v>3.92059755713306</v>
      </c>
      <c r="G26" s="22">
        <f>IF(OR($A26="",$B26="",$C26=""),"",C26*'MPTO_working_3-way'!$I25)</f>
        <v>6.7943339864452517</v>
      </c>
      <c r="H26" s="17">
        <f>IF(OR($A26="",$B26="",$C26=""),"",'MPTO_working_3-way'!E25)</f>
        <v>1.653661210586425</v>
      </c>
      <c r="I26" s="21">
        <f>IF(OR($A26="",$B26="",$C26=""),"",'MPTO_working_3-way'!F25)</f>
        <v>3.9525385750411068</v>
      </c>
      <c r="J26" s="22">
        <f>IF(OR($A26="",$B26="",$C26=""),"",'MPTO_working_3-way'!G25)</f>
        <v>7.0284314935775765</v>
      </c>
      <c r="K26" s="17">
        <f>IF(OR($A26="",$B26="",$C26=""),"",'OddsRatio_working_3-way'!H25)</f>
        <v>1.6605830474511805</v>
      </c>
      <c r="L26" s="21">
        <f>IF(OR($A26="",$B26="",$C26=""),"",'OddsRatio_working_3-way'!I25)</f>
        <v>3.9568955457338548</v>
      </c>
      <c r="M26" s="22">
        <f>IF(OR($A26="",$B26="",$C26=""),"",'OddsRatio_working_3-way'!J25)</f>
        <v>6.8928202010724355</v>
      </c>
      <c r="N26" s="23">
        <f t="shared" si="16"/>
        <v>59.775537990242434</v>
      </c>
      <c r="O26" s="24">
        <f t="shared" si="17"/>
        <v>25.506315948716011</v>
      </c>
      <c r="P26" s="24">
        <f t="shared" si="18"/>
        <v>14.718146061041562</v>
      </c>
      <c r="Q26" t="s">
        <v>188</v>
      </c>
      <c r="R26" t="s">
        <v>233</v>
      </c>
      <c r="S26" t="s">
        <v>462</v>
      </c>
      <c r="T26" s="35">
        <v>100</v>
      </c>
      <c r="U26" s="35">
        <f t="shared" si="19"/>
        <v>51.690821256038639</v>
      </c>
      <c r="V26" s="35">
        <f t="shared" si="20"/>
        <v>71.751412429378533</v>
      </c>
      <c r="W26" s="35">
        <f t="shared" si="21"/>
        <v>74.226804123711347</v>
      </c>
      <c r="X26" s="35">
        <f t="shared" si="22"/>
        <v>54.021783446910135</v>
      </c>
      <c r="Y26" s="35">
        <f t="shared" si="23"/>
        <v>74.082374620250022</v>
      </c>
      <c r="Z26" s="35">
        <f t="shared" si="24"/>
        <v>76.557766314582821</v>
      </c>
      <c r="AA26" s="35">
        <f t="shared" si="25"/>
        <v>-2.3309621908714959</v>
      </c>
      <c r="AB26" s="35">
        <f t="shared" si="26"/>
        <v>-2.3309621908714888</v>
      </c>
      <c r="AC26" s="35">
        <f t="shared" si="27"/>
        <v>-2.3309621908714746</v>
      </c>
      <c r="AF26">
        <v>2.19</v>
      </c>
      <c r="AG26">
        <v>1.75</v>
      </c>
      <c r="AJ26" t="s">
        <v>172</v>
      </c>
    </row>
    <row r="27" spans="1:36" ht="15" x14ac:dyDescent="0.25">
      <c r="A27">
        <v>2.0699999999999998</v>
      </c>
      <c r="B27">
        <v>3.54</v>
      </c>
      <c r="C27">
        <v>3.88</v>
      </c>
      <c r="D27" s="20">
        <f t="shared" si="3"/>
        <v>2.3309621908714773E-2</v>
      </c>
      <c r="E27" s="17">
        <f>IF(OR($A27="",$B27="",$C27=""),"",A27*'MPTO_working_3-way'!$I26)</f>
        <v>2.1182509173510393</v>
      </c>
      <c r="F27" s="21">
        <f>IF(OR($A27="",$B27="",$C27=""),"",B27*'MPTO_working_3-way'!$I26)</f>
        <v>3.6225160615568504</v>
      </c>
      <c r="G27" s="22">
        <f>IF(OR($A27="",$B27="",$C27=""),"",C27*'MPTO_working_3-way'!$I26)</f>
        <v>3.9704413330058133</v>
      </c>
      <c r="H27" s="17">
        <f>IF(OR($A27="",$B27="",$C27=""),"",'MPTO_working_3-way'!E26)</f>
        <v>2.1038373608731731</v>
      </c>
      <c r="I27" s="21">
        <f>IF(OR($A27="",$B27="",$C27=""),"",'MPTO_working_3-way'!F26)</f>
        <v>3.6401228675374053</v>
      </c>
      <c r="J27" s="22">
        <f>IF(OR($A27="",$B27="",$C27=""),"",'MPTO_working_3-way'!G26)</f>
        <v>4.0006067353249408</v>
      </c>
      <c r="K27" s="17">
        <f>IF(OR($A27="",$B27="",$C27=""),"",'OddsRatio_working_3-way'!H26)</f>
        <v>2.109675347129889</v>
      </c>
      <c r="L27" s="21">
        <f>IF(OR($A27="",$B27="",$C27=""),"",'OddsRatio_working_3-way'!I26)</f>
        <v>3.6341825997288959</v>
      </c>
      <c r="M27" s="22">
        <f>IF(OR($A27="",$B27="",$C27=""),"",'OddsRatio_working_3-way'!J26)</f>
        <v>3.9867897193776458</v>
      </c>
      <c r="N27" s="23">
        <f t="shared" si="16"/>
        <v>47.208760388525711</v>
      </c>
      <c r="O27" s="24">
        <f t="shared" si="17"/>
        <v>27.605122600070114</v>
      </c>
      <c r="P27" s="24">
        <f t="shared" si="18"/>
        <v>25.186117011404178</v>
      </c>
      <c r="Q27" t="s">
        <v>234</v>
      </c>
      <c r="R27" t="s">
        <v>235</v>
      </c>
      <c r="S27" t="s">
        <v>462</v>
      </c>
      <c r="T27" s="35">
        <v>100</v>
      </c>
      <c r="U27" s="35">
        <f t="shared" si="19"/>
        <v>15.254237288135595</v>
      </c>
      <c r="V27" s="35">
        <f t="shared" si="20"/>
        <v>87.357774968394423</v>
      </c>
      <c r="W27" s="35">
        <f t="shared" si="21"/>
        <v>94.226327944572745</v>
      </c>
      <c r="X27" s="35">
        <f t="shared" si="22"/>
        <v>18.41589708703281</v>
      </c>
      <c r="Y27" s="35">
        <f t="shared" si="23"/>
        <v>90.519434767291656</v>
      </c>
      <c r="Z27" s="35">
        <f t="shared" si="24"/>
        <v>97.387987743469978</v>
      </c>
      <c r="AA27" s="35">
        <f t="shared" si="25"/>
        <v>-3.1616597988972153</v>
      </c>
      <c r="AB27" s="35">
        <f t="shared" si="26"/>
        <v>-3.161659798897233</v>
      </c>
      <c r="AC27" s="35">
        <f t="shared" si="27"/>
        <v>-3.161659798897233</v>
      </c>
      <c r="AF27">
        <v>1.96</v>
      </c>
      <c r="AG27">
        <v>1.93</v>
      </c>
      <c r="AJ27" t="s">
        <v>172</v>
      </c>
    </row>
    <row r="28" spans="1:36" ht="15" x14ac:dyDescent="0.25">
      <c r="A28">
        <v>1.18</v>
      </c>
      <c r="B28">
        <v>7.91</v>
      </c>
      <c r="C28">
        <v>17.32</v>
      </c>
      <c r="D28" s="20">
        <f t="shared" si="3"/>
        <v>3.1616597988972206E-2</v>
      </c>
      <c r="E28" s="17">
        <f>IF(OR($A28="",$B28="",$C28=""),"",A28*'MPTO_working_3-way'!$I27)</f>
        <v>1.217307585626987</v>
      </c>
      <c r="F28" s="21">
        <f>IF(OR($A28="",$B28="",$C28=""),"",B28*'MPTO_working_3-way'!$I27)</f>
        <v>8.1600872900927701</v>
      </c>
      <c r="G28" s="22">
        <f>IF(OR($A28="",$B28="",$C28=""),"",C28*'MPTO_working_3-way'!$I27)</f>
        <v>17.867599477168998</v>
      </c>
      <c r="H28" s="17">
        <f>IF(OR($A28="",$B28="",$C28=""),"",'MPTO_working_3-way'!E27)</f>
        <v>1.1948591027628366</v>
      </c>
      <c r="I28" s="21">
        <f>IF(OR($A28="",$B28="",$C28=""),"",'MPTO_working_3-way'!F27)</f>
        <v>8.629364821111194</v>
      </c>
      <c r="J28" s="22">
        <f>IF(OR($A28="",$B28="",$C28=""),"",'MPTO_working_3-way'!G27)</f>
        <v>21.187403736163954</v>
      </c>
      <c r="K28" s="17">
        <f>IF(OR($A28="",$B28="",$C28=""),"",'OddsRatio_working_3-way'!H27)</f>
        <v>1.2005760354416697</v>
      </c>
      <c r="L28" s="21">
        <f>IF(OR($A28="",$B28="",$C28=""),"",'OddsRatio_working_3-way'!I27)</f>
        <v>8.699891138344098</v>
      </c>
      <c r="M28" s="22">
        <f>IF(OR($A28="",$B28="",$C28=""),"",'OddsRatio_working_3-way'!J27)</f>
        <v>19.185560546711383</v>
      </c>
      <c r="N28" s="23">
        <f t="shared" si="16"/>
        <v>82.148506409326245</v>
      </c>
      <c r="O28" s="24">
        <f t="shared" si="17"/>
        <v>12.25477086763653</v>
      </c>
      <c r="P28" s="24">
        <f t="shared" si="18"/>
        <v>5.5967227230372378</v>
      </c>
      <c r="Q28" t="s">
        <v>236</v>
      </c>
      <c r="R28" t="s">
        <v>237</v>
      </c>
      <c r="S28" t="s">
        <v>462</v>
      </c>
      <c r="T28" s="35">
        <v>100</v>
      </c>
      <c r="U28" s="35">
        <f t="shared" si="19"/>
        <v>65.635738831615114</v>
      </c>
      <c r="V28" s="35">
        <f t="shared" si="20"/>
        <v>71.671388101982998</v>
      </c>
      <c r="W28" s="35">
        <f t="shared" si="21"/>
        <v>59.839357429718881</v>
      </c>
      <c r="X28" s="35">
        <f t="shared" si="22"/>
        <v>68.489254468298128</v>
      </c>
      <c r="Y28" s="35">
        <f t="shared" si="23"/>
        <v>74.524903738665998</v>
      </c>
      <c r="Z28" s="35">
        <f t="shared" si="24"/>
        <v>62.69287306640188</v>
      </c>
      <c r="AA28" s="35">
        <f t="shared" si="25"/>
        <v>-2.8535156366830137</v>
      </c>
      <c r="AB28" s="35">
        <f t="shared" si="26"/>
        <v>-2.8535156366829995</v>
      </c>
      <c r="AC28" s="35">
        <f t="shared" si="27"/>
        <v>-2.8535156366829995</v>
      </c>
      <c r="AF28">
        <v>1.33</v>
      </c>
      <c r="AG28">
        <v>3.45</v>
      </c>
      <c r="AJ28" t="s">
        <v>172</v>
      </c>
    </row>
    <row r="29" spans="1:36" ht="15" x14ac:dyDescent="0.25">
      <c r="A29">
        <v>2.91</v>
      </c>
      <c r="B29">
        <v>3.53</v>
      </c>
      <c r="C29">
        <v>2.4900000000000002</v>
      </c>
      <c r="D29" s="20">
        <f t="shared" si="3"/>
        <v>2.8535156366829906E-2</v>
      </c>
      <c r="E29" s="17">
        <f>IF(OR($A29="",$B29="",$C29=""),"",A29*'MPTO_working_3-way'!$I28)</f>
        <v>2.993037305027475</v>
      </c>
      <c r="F29" s="21">
        <f>IF(OR($A29="",$B29="",$C29=""),"",B29*'MPTO_working_3-way'!$I28)</f>
        <v>3.6307291019749095</v>
      </c>
      <c r="G29" s="22">
        <f>IF(OR($A29="",$B29="",$C29=""),"",C29*'MPTO_working_3-way'!$I28)</f>
        <v>2.5610525393534065</v>
      </c>
      <c r="H29" s="17">
        <f>IF(OR($A29="",$B29="",$C29=""),"",'MPTO_working_3-way'!E28)</f>
        <v>2.9928390976841848</v>
      </c>
      <c r="I29" s="21">
        <f>IF(OR($A29="",$B29="",$C29=""),"",'MPTO_working_3-way'!F28)</f>
        <v>3.6526424651155014</v>
      </c>
      <c r="J29" s="22">
        <f>IF(OR($A29="",$B29="",$C29=""),"",'MPTO_working_3-way'!G28)</f>
        <v>2.5504042323623399</v>
      </c>
      <c r="K29" s="17">
        <f>IF(OR($A29="",$B29="",$C29=""),"",'OddsRatio_working_3-way'!H28)</f>
        <v>2.9938170700882627</v>
      </c>
      <c r="L29" s="21">
        <f>IF(OR($A29="",$B29="",$C29=""),"",'OddsRatio_working_3-way'!I28)</f>
        <v>3.6410247054048708</v>
      </c>
      <c r="M29" s="22">
        <f>IF(OR($A29="",$B29="",$C29=""),"",'OddsRatio_working_3-way'!J28)</f>
        <v>2.5553860913253987</v>
      </c>
      <c r="N29" s="23">
        <f t="shared" si="16"/>
        <v>33.410876580798927</v>
      </c>
      <c r="O29" s="24">
        <f t="shared" si="17"/>
        <v>27.54267729465294</v>
      </c>
      <c r="P29" s="24">
        <f t="shared" si="18"/>
        <v>39.046446124548147</v>
      </c>
      <c r="Q29" t="s">
        <v>238</v>
      </c>
      <c r="R29" t="s">
        <v>239</v>
      </c>
      <c r="S29" t="s">
        <v>462</v>
      </c>
      <c r="T29" s="35">
        <v>100</v>
      </c>
      <c r="U29" s="35">
        <f t="shared" si="19"/>
        <v>61.685823754789276</v>
      </c>
      <c r="V29" s="35">
        <f t="shared" si="20"/>
        <v>71.181556195965413</v>
      </c>
      <c r="W29" s="35">
        <f t="shared" si="21"/>
        <v>64.285714285714292</v>
      </c>
      <c r="X29" s="35">
        <f t="shared" si="22"/>
        <v>64.532729518320295</v>
      </c>
      <c r="Y29" s="35">
        <f t="shared" si="23"/>
        <v>74.02846195949644</v>
      </c>
      <c r="Z29" s="35">
        <f t="shared" si="24"/>
        <v>67.132620049245318</v>
      </c>
      <c r="AA29" s="35">
        <f t="shared" si="25"/>
        <v>-2.8469057635310193</v>
      </c>
      <c r="AB29" s="35">
        <f t="shared" si="26"/>
        <v>-2.8469057635310264</v>
      </c>
      <c r="AC29" s="35">
        <f t="shared" si="27"/>
        <v>-2.8469057635310264</v>
      </c>
      <c r="AF29">
        <v>1.77</v>
      </c>
      <c r="AG29">
        <v>2.14</v>
      </c>
      <c r="AJ29" t="s">
        <v>466</v>
      </c>
    </row>
    <row r="30" spans="1:36" s="35" customFormat="1" ht="15" x14ac:dyDescent="0.25">
      <c r="A30">
        <v>2.61</v>
      </c>
      <c r="B30">
        <v>3.47</v>
      </c>
      <c r="C30">
        <v>2.8</v>
      </c>
      <c r="D30" s="20">
        <f t="shared" si="3"/>
        <v>2.846905763531038E-2</v>
      </c>
      <c r="E30" s="17">
        <f>IF(OR($A30="",$B30="",$C30=""),"",A30*'MPTO_working_3-way'!$I29)</f>
        <v>2.6843042404281601</v>
      </c>
      <c r="F30" s="21">
        <f>IF(OR($A30="",$B30="",$C30=""),"",B30*'MPTO_working_3-way'!$I29)</f>
        <v>3.5687876299945271</v>
      </c>
      <c r="G30" s="22">
        <f>IF(OR($A30="",$B30="",$C30=""),"",C30*'MPTO_working_3-way'!$I29)</f>
        <v>2.8797133613788688</v>
      </c>
      <c r="H30" s="17">
        <f>IF(OR($A30="",$B30="",$C30=""),"",'MPTO_working_3-way'!E29)</f>
        <v>2.6762864779712703</v>
      </c>
      <c r="I30" s="21">
        <f>IF(OR($A30="",$B30="",$C30=""),"",'MPTO_working_3-way'!F29)</f>
        <v>3.5881551132295639</v>
      </c>
      <c r="J30" s="22">
        <f>IF(OR($A30="",$B30="",$C30=""),"",'MPTO_working_3-way'!G29)</f>
        <v>2.8764299671508335</v>
      </c>
      <c r="K30" s="17">
        <f>IF(OR($A30="",$B30="",$C30=""),"",'OddsRatio_working_3-way'!H29)</f>
        <v>2.680252913646179</v>
      </c>
      <c r="L30" s="21">
        <f>IF(OR($A30="",$B30="",$C30=""),"",'OddsRatio_working_3-way'!I29)</f>
        <v>3.5777793147242631</v>
      </c>
      <c r="M30" s="22">
        <f>IF(OR($A30="",$B30="",$C30=""),"",'OddsRatio_working_3-way'!J29)</f>
        <v>2.8785436301634304</v>
      </c>
      <c r="N30" s="23">
        <f t="shared" si="16"/>
        <v>37.2536013220504</v>
      </c>
      <c r="O30" s="24">
        <f t="shared" si="17"/>
        <v>28.020720302752604</v>
      </c>
      <c r="P30" s="24">
        <f t="shared" si="18"/>
        <v>34.725678375196985</v>
      </c>
      <c r="Q30" t="s">
        <v>240</v>
      </c>
      <c r="R30" t="s">
        <v>241</v>
      </c>
      <c r="S30" t="s">
        <v>462</v>
      </c>
      <c r="T30" s="35">
        <v>100</v>
      </c>
      <c r="U30" s="35">
        <f t="shared" si="19"/>
        <v>45.945945945945937</v>
      </c>
      <c r="V30" s="35">
        <f t="shared" si="20"/>
        <v>74.025974025974023</v>
      </c>
      <c r="W30" s="35">
        <f t="shared" si="21"/>
        <v>77.220956719817764</v>
      </c>
      <c r="X30" s="35">
        <f t="shared" si="22"/>
        <v>48.753069254208206</v>
      </c>
      <c r="Y30" s="35">
        <f t="shared" si="23"/>
        <v>76.833097334236271</v>
      </c>
      <c r="Z30" s="35">
        <f t="shared" si="24"/>
        <v>80.028080028080012</v>
      </c>
      <c r="AA30" s="35">
        <f t="shared" si="25"/>
        <v>-2.8071233082622697</v>
      </c>
      <c r="AB30" s="35">
        <f t="shared" si="26"/>
        <v>-2.8071233082622484</v>
      </c>
      <c r="AC30" s="35">
        <f t="shared" si="27"/>
        <v>-2.8071233082622484</v>
      </c>
      <c r="AD30" s="36"/>
      <c r="AE30" s="36"/>
      <c r="AF30">
        <v>2.11</v>
      </c>
      <c r="AG30">
        <v>1.78</v>
      </c>
      <c r="AH30" s="36"/>
      <c r="AI30" s="36"/>
      <c r="AJ30" t="s">
        <v>466</v>
      </c>
    </row>
    <row r="31" spans="1:36" ht="15" x14ac:dyDescent="0.25">
      <c r="A31">
        <v>1.85</v>
      </c>
      <c r="B31">
        <v>3.85</v>
      </c>
      <c r="C31">
        <v>4.3899999999999997</v>
      </c>
      <c r="D31" s="20">
        <f t="shared" si="3"/>
        <v>2.8071233082622493E-2</v>
      </c>
      <c r="E31" s="17">
        <f>IF(OR($A31="",$B31="",$C31=""),"",A31*'MPTO_working_3-way'!$I30)</f>
        <v>1.9019317812028518</v>
      </c>
      <c r="F31" s="21">
        <f>IF(OR($A31="",$B31="",$C31=""),"",B31*'MPTO_working_3-way'!$I30)</f>
        <v>3.9580742473680965</v>
      </c>
      <c r="G31" s="22">
        <f>IF(OR($A31="",$B31="",$C31=""),"",C31*'MPTO_working_3-way'!$I30)</f>
        <v>4.5132327132327124</v>
      </c>
      <c r="H31" s="17">
        <f>IF(OR($A31="",$B31="",$C31=""),"",'MPTO_working_3-way'!E30)</f>
        <v>1.8825887286504093</v>
      </c>
      <c r="I31" s="21">
        <f>IF(OR($A31="",$B31="",$C31=""),"",'MPTO_working_3-way'!F30)</f>
        <v>3.9938784699048715</v>
      </c>
      <c r="J31" s="22">
        <f>IF(OR($A31="",$B31="",$C31=""),"",'MPTO_working_3-way'!G30)</f>
        <v>4.5780553959230872</v>
      </c>
      <c r="K31" s="17">
        <f>IF(OR($A31="",$B31="",$C31=""),"",'OddsRatio_working_3-way'!H30)</f>
        <v>1.8898539141211526</v>
      </c>
      <c r="L31" s="21">
        <f>IF(OR($A31="",$B31="",$C31=""),"",'OddsRatio_working_3-way'!I30)</f>
        <v>3.9836278297003358</v>
      </c>
      <c r="M31" s="22">
        <f>IF(OR($A31="",$B31="",$C31=""),"",'OddsRatio_working_3-way'!J30)</f>
        <v>4.5489467869067148</v>
      </c>
      <c r="N31" s="23">
        <f t="shared" si="16"/>
        <v>52.578121354466411</v>
      </c>
      <c r="O31" s="24">
        <f t="shared" si="17"/>
        <v>25.264811559938412</v>
      </c>
      <c r="P31" s="24">
        <f t="shared" si="18"/>
        <v>22.157067085595187</v>
      </c>
      <c r="Q31" t="s">
        <v>242</v>
      </c>
      <c r="R31" t="s">
        <v>243</v>
      </c>
      <c r="S31" t="s">
        <v>462</v>
      </c>
      <c r="T31" s="35">
        <v>100</v>
      </c>
      <c r="U31" s="35">
        <f t="shared" si="19"/>
        <v>51.219512195121943</v>
      </c>
      <c r="V31" s="35">
        <f t="shared" si="20"/>
        <v>74.160206718346245</v>
      </c>
      <c r="W31" s="35">
        <f t="shared" si="21"/>
        <v>71.671388101982998</v>
      </c>
      <c r="X31" s="35">
        <f t="shared" si="22"/>
        <v>54.168405179670742</v>
      </c>
      <c r="Y31" s="35">
        <f t="shared" si="23"/>
        <v>77.109099702895051</v>
      </c>
      <c r="Z31" s="35">
        <f t="shared" si="24"/>
        <v>74.620281086531804</v>
      </c>
      <c r="AA31" s="35">
        <f t="shared" si="25"/>
        <v>-2.9488929845487988</v>
      </c>
      <c r="AB31" s="35">
        <f t="shared" si="26"/>
        <v>-2.9488929845488059</v>
      </c>
      <c r="AC31" s="35">
        <f t="shared" si="27"/>
        <v>-2.9488929845488059</v>
      </c>
      <c r="AF31">
        <v>1.67</v>
      </c>
      <c r="AG31">
        <v>2.2999999999999998</v>
      </c>
      <c r="AJ31" t="s">
        <v>466</v>
      </c>
    </row>
    <row r="32" spans="1:36" ht="15" x14ac:dyDescent="0.25">
      <c r="A32">
        <v>2.0499999999999998</v>
      </c>
      <c r="B32">
        <v>3.87</v>
      </c>
      <c r="C32">
        <v>3.53</v>
      </c>
      <c r="D32" s="20">
        <f t="shared" si="3"/>
        <v>2.9488929845487899E-2</v>
      </c>
      <c r="E32" s="17">
        <f>IF(OR($A32="",$B32="",$C32=""),"",A32*'MPTO_working_3-way'!$I31)</f>
        <v>2.1104523061832499</v>
      </c>
      <c r="F32" s="21">
        <f>IF(OR($A32="",$B32="",$C32=""),"",B32*'MPTO_working_3-way'!$I31)</f>
        <v>3.9841221585020383</v>
      </c>
      <c r="G32" s="22">
        <f>IF(OR($A32="",$B32="",$C32=""),"",C32*'MPTO_working_3-way'!$I31)</f>
        <v>3.6340959223545721</v>
      </c>
      <c r="H32" s="17">
        <f>IF(OR($A32="",$B32="",$C32=""),"",'MPTO_working_3-way'!E31)</f>
        <v>2.0921586041744922</v>
      </c>
      <c r="I32" s="21">
        <f>IF(OR($A32="",$B32="",$C32=""),"",'MPTO_working_3-way'!F31)</f>
        <v>4.0230393099292243</v>
      </c>
      <c r="J32" s="22">
        <f>IF(OR($A32="",$B32="",$C32=""),"",'MPTO_working_3-way'!G31)</f>
        <v>3.6568890805977281</v>
      </c>
      <c r="K32" s="17">
        <f>IF(OR($A32="",$B32="",$C32=""),"",'OddsRatio_working_3-way'!H31)</f>
        <v>2.099500641929045</v>
      </c>
      <c r="L32" s="21">
        <f>IF(OR($A32="",$B32="",$C32=""),"",'OddsRatio_working_3-way'!I31)</f>
        <v>4.0053017546060561</v>
      </c>
      <c r="M32" s="22">
        <f>IF(OR($A32="",$B32="",$C32=""),"",'OddsRatio_working_3-way'!J31)</f>
        <v>3.6492729753147466</v>
      </c>
      <c r="N32" s="23">
        <f t="shared" si="16"/>
        <v>47.38320771666708</v>
      </c>
      <c r="O32" s="24">
        <f t="shared" si="17"/>
        <v>25.099631994616921</v>
      </c>
      <c r="P32" s="24">
        <f t="shared" si="18"/>
        <v>27.51716028871601</v>
      </c>
      <c r="Q32" t="s">
        <v>244</v>
      </c>
      <c r="R32" t="s">
        <v>245</v>
      </c>
      <c r="S32" t="s">
        <v>462</v>
      </c>
      <c r="T32" s="35">
        <v>100</v>
      </c>
      <c r="U32" s="35">
        <f t="shared" si="19"/>
        <v>67.320261437908499</v>
      </c>
      <c r="V32" s="35">
        <f t="shared" si="20"/>
        <v>71.264367816091948</v>
      </c>
      <c r="W32" s="35">
        <f t="shared" si="21"/>
        <v>59.183673469387763</v>
      </c>
      <c r="X32" s="35">
        <f t="shared" si="22"/>
        <v>69.551958714520296</v>
      </c>
      <c r="Y32" s="35">
        <f t="shared" si="23"/>
        <v>73.496065092703745</v>
      </c>
      <c r="Z32" s="35">
        <f t="shared" si="24"/>
        <v>61.415370745999539</v>
      </c>
      <c r="AA32" s="35">
        <f t="shared" si="25"/>
        <v>-2.2316972766117971</v>
      </c>
      <c r="AB32" s="35">
        <f t="shared" si="26"/>
        <v>-2.2316972766117971</v>
      </c>
      <c r="AC32" s="35">
        <f t="shared" si="27"/>
        <v>-2.2316972766117757</v>
      </c>
      <c r="AF32">
        <v>1.57</v>
      </c>
      <c r="AG32">
        <v>2.5099999999999998</v>
      </c>
      <c r="AJ32" t="s">
        <v>466</v>
      </c>
    </row>
    <row r="33" spans="1:36" ht="15" x14ac:dyDescent="0.25">
      <c r="A33">
        <v>3.06</v>
      </c>
      <c r="B33">
        <v>3.48</v>
      </c>
      <c r="C33">
        <v>2.4500000000000002</v>
      </c>
      <c r="D33" s="20">
        <f t="shared" si="3"/>
        <v>2.2316972766117882E-2</v>
      </c>
      <c r="E33" s="17">
        <f>IF(OR($A33="",$B33="",$C33=""),"",A33*'MPTO_working_3-way'!$I32)</f>
        <v>3.1282899366643209</v>
      </c>
      <c r="F33" s="21">
        <f>IF(OR($A33="",$B33="",$C33=""),"",B33*'MPTO_working_3-way'!$I32)</f>
        <v>3.5576630652260901</v>
      </c>
      <c r="G33" s="22">
        <f>IF(OR($A33="",$B33="",$C33=""),"",C33*'MPTO_working_3-way'!$I32)</f>
        <v>2.5046765832769888</v>
      </c>
      <c r="H33" s="17">
        <f>IF(OR($A33="",$B33="",$C33=""),"",'MPTO_working_3-way'!E32)</f>
        <v>3.1312782647937087</v>
      </c>
      <c r="I33" s="21">
        <f>IF(OR($A33="",$B33="",$C33=""),"",'MPTO_working_3-way'!F32)</f>
        <v>3.5724833354329495</v>
      </c>
      <c r="J33" s="22">
        <f>IF(OR($A33="",$B33="",$C33=""),"",'MPTO_working_3-way'!G32)</f>
        <v>2.4954814667442071</v>
      </c>
      <c r="K33" s="17">
        <f>IF(OR($A33="",$B33="",$C33=""),"",'OddsRatio_working_3-way'!H32)</f>
        <v>3.1305414731619892</v>
      </c>
      <c r="L33" s="21">
        <f>IF(OR($A33="",$B33="",$C33=""),"",'OddsRatio_working_3-way'!I32)</f>
        <v>3.5649237152629771</v>
      </c>
      <c r="M33" s="22">
        <f>IF(OR($A33="",$B33="",$C33=""),"",'OddsRatio_working_3-way'!J32)</f>
        <v>2.4996529786819832</v>
      </c>
      <c r="N33" s="23">
        <f t="shared" si="16"/>
        <v>31.966346478302928</v>
      </c>
      <c r="O33" s="24">
        <f t="shared" si="17"/>
        <v>28.108339144714645</v>
      </c>
      <c r="P33" s="24">
        <f t="shared" si="18"/>
        <v>39.925314376982435</v>
      </c>
      <c r="Q33" t="s">
        <v>246</v>
      </c>
      <c r="R33" t="s">
        <v>179</v>
      </c>
      <c r="S33" t="s">
        <v>462</v>
      </c>
      <c r="T33" s="35">
        <v>100</v>
      </c>
      <c r="U33" s="35">
        <f t="shared" si="19"/>
        <v>68.652037617554868</v>
      </c>
      <c r="V33" s="35">
        <f t="shared" si="20"/>
        <v>68.152866242038215</v>
      </c>
      <c r="W33" s="35">
        <f t="shared" si="21"/>
        <v>60.474308300395251</v>
      </c>
      <c r="X33" s="35">
        <f t="shared" si="22"/>
        <v>71.372825457566535</v>
      </c>
      <c r="Y33" s="35">
        <f t="shared" si="23"/>
        <v>70.873654082049882</v>
      </c>
      <c r="Z33" s="35">
        <f t="shared" si="24"/>
        <v>63.195096140406925</v>
      </c>
      <c r="AA33" s="35">
        <f t="shared" si="25"/>
        <v>-2.720787840011667</v>
      </c>
      <c r="AB33" s="35">
        <f t="shared" si="26"/>
        <v>-2.720787840011667</v>
      </c>
      <c r="AC33" s="35">
        <f t="shared" si="27"/>
        <v>-2.7207878400116741</v>
      </c>
      <c r="AF33">
        <v>1.93</v>
      </c>
      <c r="AG33">
        <v>1.97</v>
      </c>
      <c r="AJ33" t="s">
        <v>118</v>
      </c>
    </row>
    <row r="34" spans="1:36" ht="15" x14ac:dyDescent="0.25">
      <c r="A34">
        <v>3.19</v>
      </c>
      <c r="B34">
        <v>3.14</v>
      </c>
      <c r="C34">
        <v>2.5299999999999998</v>
      </c>
      <c r="D34" s="20">
        <f t="shared" si="3"/>
        <v>2.7207878400116847E-2</v>
      </c>
      <c r="E34" s="17">
        <f>IF(OR($A34="",$B34="",$C34=""),"",A34*'MPTO_working_3-way'!$I33)</f>
        <v>3.2767931320963726</v>
      </c>
      <c r="F34" s="21">
        <f>IF(OR($A34="",$B34="",$C34=""),"",B34*'MPTO_working_3-way'!$I33)</f>
        <v>3.2254327381763672</v>
      </c>
      <c r="G34" s="22">
        <f>IF(OR($A34="",$B34="",$C34=""),"",C34*'MPTO_working_3-way'!$I33)</f>
        <v>2.5988359323522956</v>
      </c>
      <c r="H34" s="17">
        <f>IF(OR($A34="",$B34="",$C34=""),"",'MPTO_working_3-way'!E33)</f>
        <v>3.2850396260690773</v>
      </c>
      <c r="I34" s="21">
        <f>IF(OR($A34="",$B34="",$C34=""),"",'MPTO_working_3-way'!F33)</f>
        <v>3.2320406955048084</v>
      </c>
      <c r="J34" s="22">
        <f>IF(OR($A34="",$B34="",$C34=""),"",'MPTO_working_3-way'!G33)</f>
        <v>2.5894149303252991</v>
      </c>
      <c r="K34" s="17">
        <f>IF(OR($A34="",$B34="",$C34=""),"",'OddsRatio_working_3-way'!H33)</f>
        <v>3.2811862791873536</v>
      </c>
      <c r="L34" s="21">
        <f>IF(OR($A34="",$B34="",$C34=""),"",'OddsRatio_working_3-way'!I33)</f>
        <v>3.229104400667095</v>
      </c>
      <c r="M34" s="22">
        <f>IF(OR($A34="",$B34="",$C34=""),"",'OddsRatio_working_3-way'!J33)</f>
        <v>2.5937054827199315</v>
      </c>
      <c r="N34" s="23">
        <f t="shared" si="16"/>
        <v>30.517642087470946</v>
      </c>
      <c r="O34" s="24">
        <f t="shared" si="17"/>
        <v>31.003591802239587</v>
      </c>
      <c r="P34" s="24">
        <f t="shared" si="18"/>
        <v>38.478766110289456</v>
      </c>
      <c r="Q34" t="s">
        <v>87</v>
      </c>
      <c r="R34" t="s">
        <v>119</v>
      </c>
      <c r="S34" t="s">
        <v>462</v>
      </c>
      <c r="T34" s="35">
        <v>100</v>
      </c>
      <c r="U34" s="35">
        <f t="shared" si="19"/>
        <v>33.774834437086092</v>
      </c>
      <c r="V34" s="35">
        <f t="shared" si="20"/>
        <v>76.24703087885986</v>
      </c>
      <c r="W34" s="35">
        <f t="shared" si="21"/>
        <v>86.702127659574472</v>
      </c>
      <c r="X34" s="35">
        <f t="shared" si="22"/>
        <v>37.050841461565675</v>
      </c>
      <c r="Y34" s="35">
        <f t="shared" si="23"/>
        <v>79.523037903339443</v>
      </c>
      <c r="Z34" s="35">
        <f t="shared" si="24"/>
        <v>89.978134684054055</v>
      </c>
      <c r="AA34" s="35">
        <f t="shared" si="25"/>
        <v>-3.2760070244795827</v>
      </c>
      <c r="AB34" s="35">
        <f t="shared" si="26"/>
        <v>-3.2760070244795827</v>
      </c>
      <c r="AC34" s="35">
        <f t="shared" si="27"/>
        <v>-3.2760070244795827</v>
      </c>
      <c r="AF34">
        <v>2.35</v>
      </c>
      <c r="AG34">
        <v>1.65</v>
      </c>
      <c r="AJ34" t="s">
        <v>85</v>
      </c>
    </row>
    <row r="35" spans="1:36" s="35" customFormat="1" ht="15" x14ac:dyDescent="0.25">
      <c r="A35">
        <v>1.51</v>
      </c>
      <c r="B35">
        <v>4.21</v>
      </c>
      <c r="C35">
        <v>7.52</v>
      </c>
      <c r="D35" s="20">
        <f t="shared" si="3"/>
        <v>3.276007024479588E-2</v>
      </c>
      <c r="E35" s="17">
        <f>IF(OR($A35="",$B35="",$C35=""),"",A35*'MPTO_working_3-way'!$I34)</f>
        <v>1.5594677060696418</v>
      </c>
      <c r="F35" s="21">
        <f>IF(OR($A35="",$B35="",$C35=""),"",B35*'MPTO_working_3-way'!$I34)</f>
        <v>4.3479198957305902</v>
      </c>
      <c r="G35" s="22">
        <f>IF(OR($A35="",$B35="",$C35=""),"",C35*'MPTO_working_3-way'!$I34)</f>
        <v>7.7663557282408648</v>
      </c>
      <c r="H35" s="17">
        <f>IF(OR($A35="",$B35="",$C35=""),"",'MPTO_working_3-way'!E34)</f>
        <v>1.5353161900036882</v>
      </c>
      <c r="I35" s="21">
        <f>IF(OR($A35="",$B35="",$C35=""),"",'MPTO_working_3-way'!F34)</f>
        <v>4.4128743920058815</v>
      </c>
      <c r="J35" s="22">
        <f>IF(OR($A35="",$B35="",$C35=""),"",'MPTO_working_3-way'!G34)</f>
        <v>8.1927793765415426</v>
      </c>
      <c r="K35" s="17">
        <f>IF(OR($A35="",$B35="",$C35=""),"",'OddsRatio_working_3-way'!H34)</f>
        <v>1.5433860110310349</v>
      </c>
      <c r="L35" s="21">
        <f>IF(OR($A35="",$B35="",$C35=""),"",'OddsRatio_working_3-way'!I34)</f>
        <v>4.4201354811953388</v>
      </c>
      <c r="M35" s="22">
        <f>IF(OR($A35="",$B35="",$C35=""),"",'OddsRatio_working_3-way'!J34)</f>
        <v>7.9468172390634289</v>
      </c>
      <c r="N35" s="23">
        <f t="shared" si="16"/>
        <v>64.12444426440355</v>
      </c>
      <c r="O35" s="24">
        <f t="shared" si="17"/>
        <v>22.999503762292012</v>
      </c>
      <c r="P35" s="24">
        <f t="shared" si="18"/>
        <v>12.876051973304437</v>
      </c>
      <c r="Q35" t="s">
        <v>101</v>
      </c>
      <c r="R35" t="s">
        <v>98</v>
      </c>
      <c r="S35" t="s">
        <v>462</v>
      </c>
      <c r="T35" s="35">
        <v>100</v>
      </c>
      <c r="U35" s="35">
        <f t="shared" si="19"/>
        <v>73.821989528795811</v>
      </c>
      <c r="V35" s="35">
        <f t="shared" si="20"/>
        <v>71.83098591549296</v>
      </c>
      <c r="W35" s="35">
        <f t="shared" si="21"/>
        <v>51.456310679611654</v>
      </c>
      <c r="X35" s="35">
        <f t="shared" si="22"/>
        <v>76.712703404895393</v>
      </c>
      <c r="Y35" s="35">
        <f t="shared" si="23"/>
        <v>74.721699791592528</v>
      </c>
      <c r="Z35" s="35">
        <f t="shared" si="24"/>
        <v>54.347024555711229</v>
      </c>
      <c r="AA35" s="35">
        <f t="shared" si="25"/>
        <v>-2.8907138760995821</v>
      </c>
      <c r="AB35" s="35">
        <f t="shared" si="26"/>
        <v>-2.8907138760995679</v>
      </c>
      <c r="AC35" s="35">
        <f t="shared" si="27"/>
        <v>-2.890713876099575</v>
      </c>
      <c r="AD35" s="36"/>
      <c r="AE35" s="36"/>
      <c r="AF35">
        <v>2.0499999999999998</v>
      </c>
      <c r="AG35">
        <v>1.85</v>
      </c>
      <c r="AH35" s="36"/>
      <c r="AI35" s="36"/>
      <c r="AJ35" t="s">
        <v>85</v>
      </c>
    </row>
    <row r="36" spans="1:36" ht="15" x14ac:dyDescent="0.25">
      <c r="A36">
        <v>3.82</v>
      </c>
      <c r="B36">
        <v>3.55</v>
      </c>
      <c r="C36">
        <v>2.06</v>
      </c>
      <c r="D36" s="20">
        <f t="shared" si="3"/>
        <v>2.8907138760995821E-2</v>
      </c>
      <c r="E36" s="17">
        <f>IF(OR($A36="",$B36="",$C36=""),"",A36*'MPTO_working_3-way'!$I35)</f>
        <v>3.9304252700670039</v>
      </c>
      <c r="F36" s="21">
        <f>IF(OR($A36="",$B36="",$C36=""),"",B36*'MPTO_working_3-way'!$I35)</f>
        <v>3.6526203426015349</v>
      </c>
      <c r="G36" s="22">
        <f>IF(OR($A36="",$B36="",$C36=""),"",C36*'MPTO_working_3-way'!$I35)</f>
        <v>2.1195487058476514</v>
      </c>
      <c r="H36" s="17">
        <f>IF(OR($A36="",$B36="",$C36=""),"",'MPTO_working_3-way'!E35)</f>
        <v>3.9659815270691188</v>
      </c>
      <c r="I36" s="21">
        <f>IF(OR($A36="",$B36="",$C36=""),"",'MPTO_working_3-way'!F35)</f>
        <v>3.6757350638550945</v>
      </c>
      <c r="J36" s="22">
        <f>IF(OR($A36="",$B36="",$C36=""),"",'MPTO_working_3-way'!G35)</f>
        <v>2.1017181996144996</v>
      </c>
      <c r="K36" s="17">
        <f>IF(OR($A36="",$B36="",$C36=""),"",'OddsRatio_working_3-way'!H35)</f>
        <v>3.9500675159777958</v>
      </c>
      <c r="L36" s="21">
        <f>IF(OR($A36="",$B36="",$C36=""),"",'OddsRatio_working_3-way'!I35)</f>
        <v>3.6676142431714114</v>
      </c>
      <c r="M36" s="22">
        <f>IF(OR($A36="",$B36="",$C36=""),"",'OddsRatio_working_3-way'!J35)</f>
        <v>2.1088906265732144</v>
      </c>
      <c r="N36" s="23">
        <f t="shared" si="16"/>
        <v>25.442539452809708</v>
      </c>
      <c r="O36" s="24">
        <f t="shared" si="17"/>
        <v>27.377605833727632</v>
      </c>
      <c r="P36" s="24">
        <f t="shared" si="18"/>
        <v>47.17985471346266</v>
      </c>
      <c r="Q36" t="s">
        <v>102</v>
      </c>
      <c r="R36" t="s">
        <v>129</v>
      </c>
      <c r="S36" t="s">
        <v>462</v>
      </c>
      <c r="T36" s="35">
        <v>100</v>
      </c>
      <c r="U36" s="35">
        <f t="shared" si="19"/>
        <v>68.152866242038215</v>
      </c>
      <c r="V36" s="35">
        <f t="shared" si="20"/>
        <v>71.014492753623188</v>
      </c>
      <c r="W36" s="35">
        <f t="shared" si="21"/>
        <v>57.983193277310924</v>
      </c>
      <c r="X36" s="35">
        <f t="shared" si="22"/>
        <v>71.002313969065895</v>
      </c>
      <c r="Y36" s="35">
        <f t="shared" si="23"/>
        <v>73.863940480650854</v>
      </c>
      <c r="Z36" s="35">
        <f t="shared" si="24"/>
        <v>60.832641004338598</v>
      </c>
      <c r="AA36" s="35">
        <f t="shared" si="25"/>
        <v>-2.8494477270276803</v>
      </c>
      <c r="AB36" s="35">
        <f t="shared" si="26"/>
        <v>-2.8494477270276661</v>
      </c>
      <c r="AC36" s="35">
        <f t="shared" si="27"/>
        <v>-2.8494477270276732</v>
      </c>
      <c r="AF36">
        <v>2.02</v>
      </c>
      <c r="AG36">
        <v>1.87</v>
      </c>
      <c r="AJ36" t="s">
        <v>85</v>
      </c>
    </row>
    <row r="37" spans="1:36" ht="15" x14ac:dyDescent="0.25">
      <c r="A37">
        <v>3.14</v>
      </c>
      <c r="B37">
        <v>3.45</v>
      </c>
      <c r="C37">
        <v>2.38</v>
      </c>
      <c r="D37" s="20">
        <f t="shared" si="3"/>
        <v>2.8494477270276652E-2</v>
      </c>
      <c r="E37" s="17">
        <f>IF(OR($A37="",$B37="",$C37=""),"",A37*'MPTO_working_3-way'!$I36)</f>
        <v>3.2294726586286688</v>
      </c>
      <c r="F37" s="21">
        <f>IF(OR($A37="",$B37="",$C37=""),"",B37*'MPTO_working_3-way'!$I36)</f>
        <v>3.5483059465824547</v>
      </c>
      <c r="G37" s="22">
        <f>IF(OR($A37="",$B37="",$C37=""),"",C37*'MPTO_working_3-way'!$I36)</f>
        <v>2.4478168559032585</v>
      </c>
      <c r="H37" s="17">
        <f>IF(OR($A37="",$B37="",$C37=""),"",'MPTO_working_3-way'!E36)</f>
        <v>3.2365268884784464</v>
      </c>
      <c r="I37" s="21">
        <f>IF(OR($A37="",$B37="",$C37=""),"",'MPTO_working_3-way'!F36)</f>
        <v>3.5668819005263566</v>
      </c>
      <c r="J37" s="22">
        <f>IF(OR($A37="",$B37="",$C37=""),"",'MPTO_working_3-way'!G36)</f>
        <v>2.4350457147858258</v>
      </c>
      <c r="K37" s="17">
        <f>IF(OR($A37="",$B37="",$C37=""),"",'OddsRatio_working_3-way'!H36)</f>
        <v>3.2341159519122291</v>
      </c>
      <c r="L37" s="21">
        <f>IF(OR($A37="",$B37="",$C37=""),"",'OddsRatio_working_3-way'!I36)</f>
        <v>3.5577495711144671</v>
      </c>
      <c r="M37" s="22">
        <f>IF(OR($A37="",$B37="",$C37=""),"",'OddsRatio_working_3-way'!J36)</f>
        <v>2.440691595158353</v>
      </c>
      <c r="N37" s="23">
        <f t="shared" si="16"/>
        <v>30.96480774742431</v>
      </c>
      <c r="O37" s="24">
        <f t="shared" si="17"/>
        <v>28.182462703452853</v>
      </c>
      <c r="P37" s="24">
        <f t="shared" si="18"/>
        <v>40.852729549122834</v>
      </c>
      <c r="Q37" t="s">
        <v>88</v>
      </c>
      <c r="R37" t="s">
        <v>125</v>
      </c>
      <c r="S37" t="s">
        <v>462</v>
      </c>
      <c r="T37" s="35">
        <v>100</v>
      </c>
      <c r="U37" s="35">
        <f t="shared" si="19"/>
        <v>67.948717948717942</v>
      </c>
      <c r="V37" s="35">
        <f t="shared" si="20"/>
        <v>68.55345911949685</v>
      </c>
      <c r="W37" s="35">
        <f t="shared" si="21"/>
        <v>60.629921259842511</v>
      </c>
      <c r="X37" s="35">
        <f t="shared" si="22"/>
        <v>70.816619620660617</v>
      </c>
      <c r="Y37" s="35">
        <f t="shared" si="23"/>
        <v>71.421360791439525</v>
      </c>
      <c r="Z37" s="35">
        <f t="shared" si="24"/>
        <v>63.497822931785187</v>
      </c>
      <c r="AA37" s="35">
        <f t="shared" si="25"/>
        <v>-2.8679016719426755</v>
      </c>
      <c r="AB37" s="35">
        <f t="shared" si="26"/>
        <v>-2.8679016719426755</v>
      </c>
      <c r="AC37" s="35">
        <f t="shared" si="27"/>
        <v>-2.8679016719426755</v>
      </c>
      <c r="AF37">
        <v>2.0499999999999998</v>
      </c>
      <c r="AG37">
        <v>1.85</v>
      </c>
      <c r="AJ37" t="s">
        <v>85</v>
      </c>
    </row>
    <row r="38" spans="1:36" ht="15" x14ac:dyDescent="0.25">
      <c r="A38">
        <v>3.12</v>
      </c>
      <c r="B38">
        <v>3.18</v>
      </c>
      <c r="C38">
        <v>2.54</v>
      </c>
      <c r="D38" s="20">
        <f t="shared" si="3"/>
        <v>2.8679016719426631E-2</v>
      </c>
      <c r="E38" s="17">
        <f>IF(OR($A38="",$B38="",$C38=""),"",A38*'MPTO_working_3-way'!$I37)</f>
        <v>3.2094785321646113</v>
      </c>
      <c r="F38" s="21">
        <f>IF(OR($A38="",$B38="",$C38=""),"",B38*'MPTO_working_3-way'!$I37)</f>
        <v>3.271199273167777</v>
      </c>
      <c r="G38" s="22">
        <f>IF(OR($A38="",$B38="",$C38=""),"",C38*'MPTO_working_3-way'!$I37)</f>
        <v>2.6128447024673438</v>
      </c>
      <c r="H38" s="17">
        <f>IF(OR($A38="",$B38="",$C38=""),"",'MPTO_working_3-way'!E37)</f>
        <v>3.2159185573577691</v>
      </c>
      <c r="I38" s="21">
        <f>IF(OR($A38="",$B38="",$C38=""),"",'MPTO_working_3-way'!F37)</f>
        <v>3.2797021507861643</v>
      </c>
      <c r="J38" s="22">
        <f>IF(OR($A38="",$B38="",$C38=""),"",'MPTO_working_3-way'!G37)</f>
        <v>2.6032100197837176</v>
      </c>
      <c r="K38" s="17">
        <f>IF(OR($A38="",$B38="",$C38=""),"",'OddsRatio_working_3-way'!H37)</f>
        <v>3.2130700426080052</v>
      </c>
      <c r="L38" s="21">
        <f>IF(OR($A38="",$B38="",$C38=""),"",'OddsRatio_working_3-way'!I37)</f>
        <v>3.275704100417665</v>
      </c>
      <c r="M38" s="22">
        <f>IF(OR($A38="",$B38="",$C38=""),"",'OddsRatio_working_3-way'!J37)</f>
        <v>2.6076074837812873</v>
      </c>
      <c r="N38" s="23">
        <f t="shared" si="16"/>
        <v>31.157709577373517</v>
      </c>
      <c r="O38" s="24">
        <f t="shared" si="17"/>
        <v>30.569828264592878</v>
      </c>
      <c r="P38" s="24">
        <f t="shared" si="18"/>
        <v>38.272462158033612</v>
      </c>
      <c r="Q38" t="s">
        <v>103</v>
      </c>
      <c r="R38" t="s">
        <v>86</v>
      </c>
      <c r="S38" t="s">
        <v>462</v>
      </c>
      <c r="T38" s="35">
        <v>100</v>
      </c>
      <c r="U38" s="35">
        <f t="shared" si="19"/>
        <v>69.135802469135797</v>
      </c>
      <c r="V38" s="35">
        <f t="shared" si="20"/>
        <v>70.588235294117652</v>
      </c>
      <c r="W38" s="35">
        <f t="shared" si="21"/>
        <v>57.446808510638299</v>
      </c>
      <c r="X38" s="35">
        <f t="shared" si="22"/>
        <v>71.964956195244056</v>
      </c>
      <c r="Y38" s="35">
        <f t="shared" si="23"/>
        <v>73.417389020225897</v>
      </c>
      <c r="Z38" s="35">
        <f t="shared" si="24"/>
        <v>60.275962236746551</v>
      </c>
      <c r="AA38" s="35">
        <f t="shared" si="25"/>
        <v>-2.8291537261082595</v>
      </c>
      <c r="AB38" s="35">
        <f t="shared" si="26"/>
        <v>-2.8291537261082453</v>
      </c>
      <c r="AC38" s="35">
        <f t="shared" si="27"/>
        <v>-2.8291537261082524</v>
      </c>
      <c r="AF38">
        <v>2.25</v>
      </c>
      <c r="AG38">
        <v>1.69</v>
      </c>
      <c r="AJ38" t="s">
        <v>85</v>
      </c>
    </row>
    <row r="39" spans="1:36" ht="15" x14ac:dyDescent="0.25">
      <c r="A39">
        <v>3.24</v>
      </c>
      <c r="B39">
        <v>3.4</v>
      </c>
      <c r="C39">
        <v>2.35</v>
      </c>
      <c r="D39" s="20">
        <f t="shared" si="3"/>
        <v>2.8291537261082578E-2</v>
      </c>
      <c r="E39" s="17">
        <f>IF(OR($A39="",$B39="",$C39=""),"",A39*'MPTO_working_3-way'!$I38)</f>
        <v>3.3316645807259078</v>
      </c>
      <c r="F39" s="21">
        <f>IF(OR($A39="",$B39="",$C39=""),"",B39*'MPTO_working_3-way'!$I38)</f>
        <v>3.4961912266876807</v>
      </c>
      <c r="G39" s="22">
        <f>IF(OR($A39="",$B39="",$C39=""),"",C39*'MPTO_working_3-way'!$I38)</f>
        <v>2.416485112563544</v>
      </c>
      <c r="H39" s="17">
        <f>IF(OR($A39="",$B39="",$C39=""),"",'MPTO_working_3-way'!E38)</f>
        <v>3.3421179467759154</v>
      </c>
      <c r="I39" s="21">
        <f>IF(OR($A39="",$B39="",$C39=""),"",'MPTO_working_3-way'!F38)</f>
        <v>3.5126279986973983</v>
      </c>
      <c r="J39" s="22">
        <f>IF(OR($A39="",$B39="",$C39=""),"",'MPTO_working_3-way'!G38)</f>
        <v>2.4032603448489276</v>
      </c>
      <c r="K39" s="17">
        <f>IF(OR($A39="",$B39="",$C39=""),"",'OddsRatio_working_3-way'!H38)</f>
        <v>3.3379520197511985</v>
      </c>
      <c r="L39" s="21">
        <f>IF(OR($A39="",$B39="",$C39=""),"",'OddsRatio_working_3-way'!I38)</f>
        <v>3.5049485925905692</v>
      </c>
      <c r="M39" s="22">
        <f>IF(OR($A39="",$B39="",$C39=""),"",'OddsRatio_working_3-way'!J38)</f>
        <v>2.409033583332195</v>
      </c>
      <c r="N39" s="23">
        <f t="shared" si="16"/>
        <v>30.015026296018029</v>
      </c>
      <c r="O39" s="24">
        <f t="shared" si="17"/>
        <v>28.602554470323067</v>
      </c>
      <c r="P39" s="24">
        <f t="shared" si="18"/>
        <v>41.382419233658901</v>
      </c>
      <c r="Q39" t="s">
        <v>126</v>
      </c>
      <c r="R39" t="s">
        <v>104</v>
      </c>
      <c r="S39" t="s">
        <v>462</v>
      </c>
      <c r="T39" s="35">
        <v>100</v>
      </c>
      <c r="U39" s="35">
        <f t="shared" si="19"/>
        <v>58.677685950413228</v>
      </c>
      <c r="V39" s="35">
        <f t="shared" si="20"/>
        <v>68.454258675078862</v>
      </c>
      <c r="W39" s="35">
        <f t="shared" si="21"/>
        <v>70.059880239520965</v>
      </c>
      <c r="X39" s="35">
        <f t="shared" si="22"/>
        <v>61.485861085400174</v>
      </c>
      <c r="Y39" s="35">
        <f t="shared" si="23"/>
        <v>71.262433810065829</v>
      </c>
      <c r="Z39" s="35">
        <f t="shared" si="24"/>
        <v>72.868055374507918</v>
      </c>
      <c r="AA39" s="35">
        <f t="shared" si="25"/>
        <v>-2.8081751349869464</v>
      </c>
      <c r="AB39" s="35">
        <f t="shared" si="26"/>
        <v>-2.8081751349869677</v>
      </c>
      <c r="AC39" s="35">
        <f t="shared" si="27"/>
        <v>-2.8081751349869535</v>
      </c>
      <c r="AF39">
        <v>2.14</v>
      </c>
      <c r="AG39">
        <v>1.76</v>
      </c>
      <c r="AJ39" t="s">
        <v>85</v>
      </c>
    </row>
    <row r="40" spans="1:36" ht="15" x14ac:dyDescent="0.25">
      <c r="A40">
        <v>2.42</v>
      </c>
      <c r="B40">
        <v>3.17</v>
      </c>
      <c r="C40">
        <v>3.34</v>
      </c>
      <c r="D40" s="20">
        <f t="shared" si="3"/>
        <v>2.8081751349869677E-2</v>
      </c>
      <c r="E40" s="17">
        <f>IF(OR($A40="",$B40="",$C40=""),"",A40*'MPTO_working_3-way'!$I39)</f>
        <v>2.4879578382666847</v>
      </c>
      <c r="F40" s="21">
        <f>IF(OR($A40="",$B40="",$C40=""),"",B40*'MPTO_working_3-way'!$I39)</f>
        <v>3.259019151779087</v>
      </c>
      <c r="G40" s="22">
        <f>IF(OR($A40="",$B40="",$C40=""),"",C40*'MPTO_working_3-way'!$I39)</f>
        <v>3.4337930495085645</v>
      </c>
      <c r="H40" s="17">
        <f>IF(OR($A40="",$B40="",$C40=""),"",'MPTO_working_3-way'!E39)</f>
        <v>2.4760899057836725</v>
      </c>
      <c r="I40" s="21">
        <f>IF(OR($A40="",$B40="",$C40=""),"",'MPTO_working_3-way'!F39)</f>
        <v>3.266940078225582</v>
      </c>
      <c r="J40" s="22">
        <f>IF(OR($A40="",$B40="",$C40=""),"",'MPTO_working_3-way'!G39)</f>
        <v>3.4477930067250138</v>
      </c>
      <c r="K40" s="17">
        <f>IF(OR($A40="",$B40="",$C40=""),"",'OddsRatio_working_3-way'!H39)</f>
        <v>2.481365895686757</v>
      </c>
      <c r="L40" s="21">
        <f>IF(OR($A40="",$B40="",$C40=""),"",'OddsRatio_working_3-way'!I39)</f>
        <v>3.2637774603100449</v>
      </c>
      <c r="M40" s="22">
        <f>IF(OR($A40="",$B40="",$C40=""),"",'OddsRatio_working_3-way'!J39)</f>
        <v>3.4411240816246562</v>
      </c>
      <c r="N40" s="23">
        <f t="shared" si="16"/>
        <v>40.193607167261405</v>
      </c>
      <c r="O40" s="24">
        <f t="shared" si="17"/>
        <v>30.684078657656972</v>
      </c>
      <c r="P40" s="24">
        <f t="shared" si="18"/>
        <v>29.122314175081616</v>
      </c>
      <c r="Q40" t="s">
        <v>120</v>
      </c>
      <c r="R40" t="s">
        <v>90</v>
      </c>
      <c r="S40" t="s">
        <v>462</v>
      </c>
      <c r="T40" s="35">
        <v>100</v>
      </c>
      <c r="U40" s="35">
        <f t="shared" si="19"/>
        <v>48.717948717948723</v>
      </c>
      <c r="V40" s="35">
        <f t="shared" si="20"/>
        <v>72.29916897506925</v>
      </c>
      <c r="W40" s="35">
        <f t="shared" si="21"/>
        <v>76.019184652278184</v>
      </c>
      <c r="X40" s="35">
        <f t="shared" si="22"/>
        <v>51.68164637265258</v>
      </c>
      <c r="Y40" s="35">
        <f t="shared" si="23"/>
        <v>75.2628666297731</v>
      </c>
      <c r="Z40" s="35">
        <f t="shared" si="24"/>
        <v>78.982882306982034</v>
      </c>
      <c r="AA40" s="35">
        <f t="shared" si="25"/>
        <v>-2.9636976547038572</v>
      </c>
      <c r="AB40" s="35">
        <f t="shared" si="26"/>
        <v>-2.96369765470385</v>
      </c>
      <c r="AC40" s="35">
        <f t="shared" si="27"/>
        <v>-2.96369765470385</v>
      </c>
      <c r="AF40">
        <v>2.42</v>
      </c>
      <c r="AG40">
        <v>1.61</v>
      </c>
      <c r="AJ40" t="s">
        <v>85</v>
      </c>
    </row>
    <row r="41" spans="1:36" s="35" customFormat="1" ht="15" x14ac:dyDescent="0.25">
      <c r="A41">
        <v>1.95</v>
      </c>
      <c r="B41">
        <v>3.61</v>
      </c>
      <c r="C41">
        <v>4.17</v>
      </c>
      <c r="D41" s="20">
        <f t="shared" si="3"/>
        <v>2.9636976547038563E-2</v>
      </c>
      <c r="E41" s="17">
        <f>IF(OR($A41="",$B41="",$C41=""),"",A41*'MPTO_working_3-way'!$I40)</f>
        <v>2.0077921042667253</v>
      </c>
      <c r="F41" s="21">
        <f>IF(OR($A41="",$B41="",$C41=""),"",B41*'MPTO_working_3-way'!$I40)</f>
        <v>3.7169894853348091</v>
      </c>
      <c r="G41" s="22">
        <f>IF(OR($A41="",$B41="",$C41=""),"",C41*'MPTO_working_3-way'!$I40)</f>
        <v>4.2935861922011505</v>
      </c>
      <c r="H41" s="17">
        <f>IF(OR($A41="",$B41="",$C41=""),"",'MPTO_working_3-way'!E40)</f>
        <v>1.9883027329521958</v>
      </c>
      <c r="I41" s="21">
        <f>IF(OR($A41="",$B41="",$C41=""),"",'MPTO_working_3-way'!F40)</f>
        <v>3.7435052327327472</v>
      </c>
      <c r="J41" s="22">
        <f>IF(OR($A41="",$B41="",$C41=""),"",'MPTO_working_3-way'!G40)</f>
        <v>4.3491656054777357</v>
      </c>
      <c r="K41" s="17">
        <f>IF(OR($A41="",$B41="",$C41=""),"",'OddsRatio_working_3-way'!H40)</f>
        <v>1.9958965149762933</v>
      </c>
      <c r="L41" s="21">
        <f>IF(OR($A41="",$B41="",$C41=""),"",'OddsRatio_working_3-way'!I40)</f>
        <v>3.7360946358822389</v>
      </c>
      <c r="M41" s="22">
        <f>IF(OR($A41="",$B41="",$C41=""),"",'OddsRatio_working_3-way'!J40)</f>
        <v>4.323149423657739</v>
      </c>
      <c r="N41" s="23">
        <f t="shared" si="16"/>
        <v>49.805953408966836</v>
      </c>
      <c r="O41" s="24">
        <f t="shared" si="17"/>
        <v>26.903492838638599</v>
      </c>
      <c r="P41" s="24">
        <f t="shared" si="18"/>
        <v>23.290553752394565</v>
      </c>
      <c r="Q41" t="s">
        <v>89</v>
      </c>
      <c r="R41" t="s">
        <v>100</v>
      </c>
      <c r="S41" t="s">
        <v>462</v>
      </c>
      <c r="T41" s="35">
        <v>100</v>
      </c>
      <c r="U41" s="35">
        <f t="shared" si="19"/>
        <v>75.609756097560975</v>
      </c>
      <c r="V41" s="35">
        <f t="shared" si="20"/>
        <v>71.751412429378533</v>
      </c>
      <c r="W41" s="35">
        <f t="shared" si="21"/>
        <v>48.186528497409334</v>
      </c>
      <c r="X41" s="35">
        <f t="shared" si="22"/>
        <v>80.062059073212154</v>
      </c>
      <c r="Y41" s="35">
        <f t="shared" si="23"/>
        <v>76.203715405029698</v>
      </c>
      <c r="Z41" s="35">
        <f t="shared" si="24"/>
        <v>52.638831473060499</v>
      </c>
      <c r="AA41" s="35">
        <f t="shared" si="25"/>
        <v>-4.4523029756511789</v>
      </c>
      <c r="AB41" s="35">
        <f t="shared" si="26"/>
        <v>-4.4523029756511647</v>
      </c>
      <c r="AC41" s="35">
        <f t="shared" si="27"/>
        <v>-4.4523029756511647</v>
      </c>
      <c r="AD41" s="36"/>
      <c r="AE41" s="36"/>
      <c r="AF41">
        <v>2.04</v>
      </c>
      <c r="AG41">
        <v>1.86</v>
      </c>
      <c r="AH41" s="36"/>
      <c r="AI41" s="36"/>
      <c r="AJ41" t="s">
        <v>85</v>
      </c>
    </row>
    <row r="42" spans="1:36" ht="15" x14ac:dyDescent="0.25">
      <c r="A42">
        <v>4.0999999999999996</v>
      </c>
      <c r="B42">
        <v>3.54</v>
      </c>
      <c r="C42">
        <v>1.93</v>
      </c>
      <c r="D42" s="20">
        <f t="shared" si="3"/>
        <v>4.4523029756511789E-2</v>
      </c>
      <c r="E42" s="17">
        <f>IF(OR($A42="",$B42="",$C42=""),"",A42*'MPTO_working_3-way'!$I41)</f>
        <v>4.2825444220016982</v>
      </c>
      <c r="F42" s="21">
        <f>IF(OR($A42="",$B42="",$C42=""),"",B42*'MPTO_working_3-way'!$I41)</f>
        <v>3.6976115253380519</v>
      </c>
      <c r="G42" s="22">
        <f>IF(OR($A42="",$B42="",$C42=""),"",C42*'MPTO_working_3-way'!$I41)</f>
        <v>2.0159294474300675</v>
      </c>
      <c r="H42" s="17">
        <f>IF(OR($A42="",$B42="",$C42=""),"",'MPTO_working_3-way'!E41)</f>
        <v>4.3656411465903915</v>
      </c>
      <c r="I42" s="21">
        <f>IF(OR($A42="",$B42="",$C42=""),"",'MPTO_working_3-way'!F41)</f>
        <v>3.736294350568341</v>
      </c>
      <c r="J42" s="22">
        <f>IF(OR($A42="",$B42="",$C42=""),"",'MPTO_working_3-way'!G41)</f>
        <v>1.986911399552002</v>
      </c>
      <c r="K42" s="17">
        <f>IF(OR($A42="",$B42="",$C42=""),"",'OddsRatio_working_3-way'!H41)</f>
        <v>4.3268253808402468</v>
      </c>
      <c r="L42" s="21">
        <f>IF(OR($A42="",$B42="",$C42=""),"",'OddsRatio_working_3-way'!I41)</f>
        <v>3.7258504733336224</v>
      </c>
      <c r="M42" s="22">
        <f>IF(OR($A42="",$B42="",$C42=""),"",'OddsRatio_working_3-way'!J41)</f>
        <v>1.998047614252074</v>
      </c>
      <c r="N42" s="23">
        <f t="shared" si="16"/>
        <v>23.350604254388362</v>
      </c>
      <c r="O42" s="24">
        <f t="shared" si="17"/>
        <v>27.044485153387647</v>
      </c>
      <c r="P42" s="24">
        <f t="shared" si="18"/>
        <v>49.60491059222398</v>
      </c>
      <c r="Q42" t="s">
        <v>247</v>
      </c>
      <c r="R42" t="s">
        <v>248</v>
      </c>
      <c r="S42" t="s">
        <v>462</v>
      </c>
      <c r="T42" s="35">
        <v>100</v>
      </c>
      <c r="U42" s="35">
        <f t="shared" si="19"/>
        <v>55.357142857142868</v>
      </c>
      <c r="V42" s="35">
        <f t="shared" si="20"/>
        <v>69.879518072289159</v>
      </c>
      <c r="W42" s="35">
        <f t="shared" si="21"/>
        <v>70.414201183431956</v>
      </c>
      <c r="X42" s="35">
        <f t="shared" si="22"/>
        <v>59.706280744278892</v>
      </c>
      <c r="Y42" s="35">
        <f t="shared" si="23"/>
        <v>74.228655959425183</v>
      </c>
      <c r="Z42" s="35">
        <f t="shared" si="24"/>
        <v>74.76333907056798</v>
      </c>
      <c r="AA42" s="35">
        <f t="shared" si="25"/>
        <v>-4.349137887136024</v>
      </c>
      <c r="AB42" s="35">
        <f t="shared" si="26"/>
        <v>-4.349137887136024</v>
      </c>
      <c r="AC42" s="35">
        <f t="shared" si="27"/>
        <v>-4.349137887136024</v>
      </c>
      <c r="AF42">
        <v>2.13</v>
      </c>
      <c r="AG42">
        <v>1.74</v>
      </c>
      <c r="AJ42" t="s">
        <v>70</v>
      </c>
    </row>
    <row r="43" spans="1:36" ht="15" x14ac:dyDescent="0.25">
      <c r="A43">
        <v>2.2400000000000002</v>
      </c>
      <c r="B43">
        <v>3.32</v>
      </c>
      <c r="C43">
        <v>3.38</v>
      </c>
      <c r="D43" s="20">
        <f t="shared" si="3"/>
        <v>4.3491378871360231E-2</v>
      </c>
      <c r="E43" s="17">
        <f>IF(OR($A43="",$B43="",$C43=""),"",A43*'MPTO_working_3-way'!$I42)</f>
        <v>2.3374206886718469</v>
      </c>
      <c r="F43" s="21">
        <f>IF(OR($A43="",$B43="",$C43=""),"",B43*'MPTO_working_3-way'!$I42)</f>
        <v>3.4643913778529156</v>
      </c>
      <c r="G43" s="22">
        <f>IF(OR($A43="",$B43="",$C43=""),"",C43*'MPTO_working_3-way'!$I42)</f>
        <v>3.5270008605851975</v>
      </c>
      <c r="H43" s="17">
        <f>IF(OR($A43="",$B43="",$C43=""),"",'MPTO_working_3-way'!E42)</f>
        <v>2.3151822152708323</v>
      </c>
      <c r="I43" s="21">
        <f>IF(OR($A43="",$B43="",$C43=""),"",'MPTO_working_3-way'!F42)</f>
        <v>3.4878729258462746</v>
      </c>
      <c r="J43" s="22">
        <f>IF(OR($A43="",$B43="",$C43=""),"",'MPTO_working_3-way'!G42)</f>
        <v>3.554154594690794</v>
      </c>
      <c r="K43" s="17">
        <f>IF(OR($A43="",$B43="",$C43=""),"",'OddsRatio_working_3-way'!H42)</f>
        <v>2.3245511324818047</v>
      </c>
      <c r="L43" s="21">
        <f>IF(OR($A43="",$B43="",$C43=""),"",'OddsRatio_working_3-way'!I42)</f>
        <v>3.4781924414175696</v>
      </c>
      <c r="M43" s="22">
        <f>IF(OR($A43="",$B43="",$C43=""),"",'OddsRatio_working_3-way'!J42)</f>
        <v>3.5422836252473342</v>
      </c>
      <c r="N43" s="23">
        <f t="shared" si="16"/>
        <v>42.782200262299085</v>
      </c>
      <c r="O43" s="24">
        <f t="shared" si="17"/>
        <v>28.865098972153604</v>
      </c>
      <c r="P43" s="24">
        <f t="shared" si="18"/>
        <v>28.352700765547322</v>
      </c>
      <c r="Q43" t="s">
        <v>105</v>
      </c>
      <c r="R43" t="s">
        <v>249</v>
      </c>
      <c r="S43" t="s">
        <v>462</v>
      </c>
      <c r="T43" s="35">
        <v>100</v>
      </c>
      <c r="U43" s="35">
        <f t="shared" si="19"/>
        <v>48.979591836734699</v>
      </c>
      <c r="V43" s="35">
        <f t="shared" si="20"/>
        <v>71.428571428571431</v>
      </c>
      <c r="W43" s="35">
        <f t="shared" si="21"/>
        <v>74.937343358395992</v>
      </c>
      <c r="X43" s="35">
        <f t="shared" si="22"/>
        <v>53.634085213032577</v>
      </c>
      <c r="Y43" s="35">
        <f t="shared" si="23"/>
        <v>76.083064804869309</v>
      </c>
      <c r="Z43" s="35">
        <f t="shared" si="24"/>
        <v>79.591836734693871</v>
      </c>
      <c r="AA43" s="35">
        <f t="shared" si="25"/>
        <v>-4.6544933762978786</v>
      </c>
      <c r="AB43" s="35">
        <f t="shared" si="26"/>
        <v>-4.6544933762978786</v>
      </c>
      <c r="AC43" s="35">
        <f t="shared" si="27"/>
        <v>-4.6544933762978786</v>
      </c>
      <c r="AF43">
        <v>2.12</v>
      </c>
      <c r="AG43">
        <v>1.74</v>
      </c>
      <c r="AJ43" t="s">
        <v>70</v>
      </c>
    </row>
    <row r="44" spans="1:36" ht="15" x14ac:dyDescent="0.25">
      <c r="A44">
        <v>1.96</v>
      </c>
      <c r="B44">
        <v>3.5</v>
      </c>
      <c r="C44">
        <v>3.99</v>
      </c>
      <c r="D44" s="20">
        <f t="shared" si="3"/>
        <v>4.6544933762978857E-2</v>
      </c>
      <c r="E44" s="17">
        <f>IF(OR($A44="",$B44="",$C44=""),"",A44*'MPTO_working_3-way'!$I43)</f>
        <v>2.0512280701754384</v>
      </c>
      <c r="F44" s="21">
        <f>IF(OR($A44="",$B44="",$C44=""),"",B44*'MPTO_working_3-way'!$I43)</f>
        <v>3.662907268170426</v>
      </c>
      <c r="G44" s="22">
        <f>IF(OR($A44="",$B44="",$C44=""),"",C44*'MPTO_working_3-way'!$I43)</f>
        <v>4.1757142857142862</v>
      </c>
      <c r="H44" s="17">
        <f>IF(OR($A44="",$B44="",$C44=""),"",'MPTO_working_3-way'!E43)</f>
        <v>2.0214716525934859</v>
      </c>
      <c r="I44" s="21">
        <f>IF(OR($A44="",$B44="",$C44=""),"",'MPTO_working_3-way'!F43)</f>
        <v>3.7009717314487633</v>
      </c>
      <c r="J44" s="22">
        <f>IF(OR($A44="",$B44="",$C44=""),"",'MPTO_working_3-way'!G43)</f>
        <v>4.2532994923857865</v>
      </c>
      <c r="K44" s="17">
        <f>IF(OR($A44="",$B44="",$C44=""),"",'OddsRatio_working_3-way'!H43)</f>
        <v>2.0329899390154544</v>
      </c>
      <c r="L44" s="21">
        <f>IF(OR($A44="",$B44="",$C44=""),"",'OddsRatio_working_3-way'!I43)</f>
        <v>3.690077966186081</v>
      </c>
      <c r="M44" s="22">
        <f>IF(OR($A44="",$B44="",$C44=""),"",'OddsRatio_working_3-way'!J43)</f>
        <v>4.2173332475585532</v>
      </c>
      <c r="N44" s="23">
        <f t="shared" si="16"/>
        <v>48.751282928498121</v>
      </c>
      <c r="O44" s="24">
        <f t="shared" si="17"/>
        <v>27.300718439958949</v>
      </c>
      <c r="P44" s="24">
        <f t="shared" si="18"/>
        <v>23.947998631542934</v>
      </c>
      <c r="Q44" t="s">
        <v>250</v>
      </c>
      <c r="R44" t="s">
        <v>251</v>
      </c>
      <c r="S44" t="s">
        <v>462</v>
      </c>
      <c r="T44" s="35">
        <v>100</v>
      </c>
      <c r="U44" s="35">
        <f t="shared" si="19"/>
        <v>83.792544570502429</v>
      </c>
      <c r="V44" s="35">
        <f t="shared" si="20"/>
        <v>76.019184652278184</v>
      </c>
      <c r="W44" s="35">
        <f t="shared" si="21"/>
        <v>35.064935064935064</v>
      </c>
      <c r="X44" s="35">
        <f t="shared" si="22"/>
        <v>88.915880282786759</v>
      </c>
      <c r="Y44" s="35">
        <f t="shared" si="23"/>
        <v>81.142520364562515</v>
      </c>
      <c r="Z44" s="35">
        <f t="shared" si="24"/>
        <v>40.188270777219394</v>
      </c>
      <c r="AA44" s="35">
        <f t="shared" si="25"/>
        <v>-5.1233357122843302</v>
      </c>
      <c r="AB44" s="35">
        <f t="shared" si="26"/>
        <v>-5.1233357122843302</v>
      </c>
      <c r="AC44" s="35">
        <f t="shared" si="27"/>
        <v>-5.1233357122843302</v>
      </c>
      <c r="AF44">
        <v>2.08</v>
      </c>
      <c r="AG44">
        <v>1.76</v>
      </c>
      <c r="AJ44" t="s">
        <v>70</v>
      </c>
    </row>
    <row r="45" spans="1:36" ht="15" x14ac:dyDescent="0.25">
      <c r="A45">
        <v>6.17</v>
      </c>
      <c r="B45">
        <v>4.17</v>
      </c>
      <c r="C45">
        <v>1.54</v>
      </c>
      <c r="D45" s="20">
        <f t="shared" si="3"/>
        <v>5.1233357122843159E-2</v>
      </c>
      <c r="E45" s="17">
        <f>IF(OR($A45="",$B45="",$C45=""),"",A45*'MPTO_working_3-way'!$I44)</f>
        <v>6.4861098134479418</v>
      </c>
      <c r="F45" s="21">
        <f>IF(OR($A45="",$B45="",$C45=""),"",B45*'MPTO_working_3-way'!$I44)</f>
        <v>4.3836430992022555</v>
      </c>
      <c r="G45" s="22">
        <f>IF(OR($A45="",$B45="",$C45=""),"",C45*'MPTO_working_3-way'!$I44)</f>
        <v>1.6188993699691785</v>
      </c>
      <c r="H45" s="17">
        <f>IF(OR($A45="",$B45="",$C45=""),"",'MPTO_working_3-way'!E44)</f>
        <v>6.8967054213866481</v>
      </c>
      <c r="I45" s="21">
        <f>IF(OR($A45="",$B45="",$C45=""),"",'MPTO_working_3-way'!F44)</f>
        <v>4.4897335285434332</v>
      </c>
      <c r="J45" s="22">
        <f>IF(OR($A45="",$B45="",$C45=""),"",'MPTO_working_3-way'!G44)</f>
        <v>1.5815956329964755</v>
      </c>
      <c r="K45" s="17">
        <f>IF(OR($A45="",$B45="",$C45=""),"",'OddsRatio_working_3-way'!H44)</f>
        <v>6.6844723357731013</v>
      </c>
      <c r="L45" s="21">
        <f>IF(OR($A45="",$B45="",$C45=""),"",'OddsRatio_working_3-way'!I44)</f>
        <v>4.4854501555900832</v>
      </c>
      <c r="M45" s="22">
        <f>IF(OR($A45="",$B45="",$C45=""),"",'OddsRatio_working_3-way'!J44)</f>
        <v>1.5937359886494147</v>
      </c>
      <c r="N45" s="23">
        <f t="shared" si="16"/>
        <v>15.417561971070167</v>
      </c>
      <c r="O45" s="24">
        <f t="shared" si="17"/>
        <v>22.812076105876002</v>
      </c>
      <c r="P45" s="24">
        <f t="shared" si="18"/>
        <v>61.770361923053841</v>
      </c>
      <c r="Q45" t="s">
        <v>84</v>
      </c>
      <c r="R45" t="s">
        <v>252</v>
      </c>
      <c r="S45" t="s">
        <v>462</v>
      </c>
      <c r="T45" s="35">
        <v>100</v>
      </c>
      <c r="U45" s="35">
        <f t="shared" si="19"/>
        <v>47.368421052631575</v>
      </c>
      <c r="V45" s="35">
        <f t="shared" si="20"/>
        <v>72.972972972972968</v>
      </c>
      <c r="W45" s="35">
        <f t="shared" si="21"/>
        <v>74.937343358395992</v>
      </c>
      <c r="X45" s="35">
        <f t="shared" si="22"/>
        <v>52.089683668631025</v>
      </c>
      <c r="Y45" s="35">
        <f t="shared" si="23"/>
        <v>77.694235588972433</v>
      </c>
      <c r="Z45" s="35">
        <f t="shared" si="24"/>
        <v>79.658605974395442</v>
      </c>
      <c r="AA45" s="35">
        <f t="shared" si="25"/>
        <v>-4.72126261599945</v>
      </c>
      <c r="AB45" s="35">
        <f t="shared" si="26"/>
        <v>-4.7212626159994642</v>
      </c>
      <c r="AC45" s="35">
        <f t="shared" si="27"/>
        <v>-4.72126261599945</v>
      </c>
      <c r="AF45">
        <v>1.85</v>
      </c>
      <c r="AG45">
        <v>1.99</v>
      </c>
      <c r="AJ45" t="s">
        <v>70</v>
      </c>
    </row>
    <row r="46" spans="1:36" s="35" customFormat="1" ht="15" x14ac:dyDescent="0.25">
      <c r="A46">
        <v>1.9</v>
      </c>
      <c r="B46">
        <v>3.7</v>
      </c>
      <c r="C46">
        <v>3.99</v>
      </c>
      <c r="D46" s="20">
        <f t="shared" si="3"/>
        <v>4.7212626159994553E-2</v>
      </c>
      <c r="E46" s="17">
        <f>IF(OR($A46="",$B46="",$C46=""),"",A46*'MPTO_working_3-way'!$I45)</f>
        <v>1.9897039897039897</v>
      </c>
      <c r="F46" s="21">
        <f>IF(OR($A46="",$B46="",$C46=""),"",B46*'MPTO_working_3-way'!$I45)</f>
        <v>3.8746867167919801</v>
      </c>
      <c r="G46" s="22">
        <f>IF(OR($A46="",$B46="",$C46=""),"",C46*'MPTO_working_3-way'!$I45)</f>
        <v>4.1783783783783788</v>
      </c>
      <c r="H46" s="17">
        <f>IF(OR($A46="",$B46="",$C46=""),"",'MPTO_working_3-way'!E45)</f>
        <v>1.9585636580727896</v>
      </c>
      <c r="I46" s="21">
        <f>IF(OR($A46="",$B46="",$C46=""),"",'MPTO_working_3-way'!F45)</f>
        <v>3.9287678523906684</v>
      </c>
      <c r="J46" s="22">
        <f>IF(OR($A46="",$B46="",$C46=""),"",'MPTO_working_3-way'!G45)</f>
        <v>4.2573296164567909</v>
      </c>
      <c r="K46" s="17">
        <f>IF(OR($A46="",$B46="",$C46=""),"",'OddsRatio_working_3-way'!H45)</f>
        <v>1.9703001042830086</v>
      </c>
      <c r="L46" s="21">
        <f>IF(OR($A46="",$B46="",$C46=""),"",'OddsRatio_working_3-way'!I45)</f>
        <v>3.9109003128490274</v>
      </c>
      <c r="M46" s="22">
        <f>IF(OR($A46="",$B46="",$C46=""),"",'OddsRatio_working_3-way'!J45)</f>
        <v>4.2235525686735524</v>
      </c>
      <c r="N46" s="23">
        <f t="shared" si="16"/>
        <v>50.258732212160417</v>
      </c>
      <c r="O46" s="24">
        <f t="shared" si="17"/>
        <v>25.808538163001295</v>
      </c>
      <c r="P46" s="24">
        <f t="shared" si="18"/>
        <v>23.932729624838288</v>
      </c>
      <c r="Q46" t="s">
        <v>110</v>
      </c>
      <c r="R46" t="s">
        <v>253</v>
      </c>
      <c r="S46" t="s">
        <v>462</v>
      </c>
      <c r="T46" s="35">
        <v>100</v>
      </c>
      <c r="U46" s="35">
        <f t="shared" si="19"/>
        <v>82.206405693950188</v>
      </c>
      <c r="V46" s="35">
        <f t="shared" si="20"/>
        <v>73.045822102425873</v>
      </c>
      <c r="W46" s="35">
        <f t="shared" si="21"/>
        <v>39.759036144578317</v>
      </c>
      <c r="X46" s="35">
        <f t="shared" si="22"/>
        <v>87.195141752995809</v>
      </c>
      <c r="Y46" s="35">
        <f t="shared" si="23"/>
        <v>78.034558161471509</v>
      </c>
      <c r="Z46" s="35">
        <f t="shared" si="24"/>
        <v>44.747772203623946</v>
      </c>
      <c r="AA46" s="35">
        <f t="shared" si="25"/>
        <v>-4.9887360590456211</v>
      </c>
      <c r="AB46" s="35">
        <f t="shared" si="26"/>
        <v>-4.9887360590456353</v>
      </c>
      <c r="AC46" s="35">
        <f t="shared" si="27"/>
        <v>-4.9887360590456282</v>
      </c>
      <c r="AD46" s="36"/>
      <c r="AE46" s="36"/>
      <c r="AF46">
        <v>1.96</v>
      </c>
      <c r="AG46">
        <v>1.88</v>
      </c>
      <c r="AH46" s="36"/>
      <c r="AI46" s="36"/>
      <c r="AJ46" t="s">
        <v>70</v>
      </c>
    </row>
    <row r="47" spans="1:36" ht="15" x14ac:dyDescent="0.25">
      <c r="A47">
        <v>5.62</v>
      </c>
      <c r="B47">
        <v>3.71</v>
      </c>
      <c r="C47">
        <v>1.66</v>
      </c>
      <c r="D47" s="20">
        <f t="shared" si="3"/>
        <v>4.9887360590456398E-2</v>
      </c>
      <c r="E47" s="17">
        <f>IF(OR($A47="",$B47="",$C47=""),"",A47*'MPTO_working_3-way'!$I46)</f>
        <v>5.9003669665183649</v>
      </c>
      <c r="F47" s="21">
        <f>IF(OR($A47="",$B47="",$C47=""),"",B47*'MPTO_working_3-way'!$I46)</f>
        <v>3.8950821077905933</v>
      </c>
      <c r="G47" s="22">
        <f>IF(OR($A47="",$B47="",$C47=""),"",C47*'MPTO_working_3-way'!$I46)</f>
        <v>1.7428130185801576</v>
      </c>
      <c r="H47" s="17">
        <f>IF(OR($A47="",$B47="",$C47=""),"",'MPTO_working_3-way'!E46)</f>
        <v>6.1993657940005491</v>
      </c>
      <c r="I47" s="21">
        <f>IF(OR($A47="",$B47="",$C47=""),"",'MPTO_working_3-way'!F46)</f>
        <v>3.9539341558783976</v>
      </c>
      <c r="J47" s="22">
        <f>IF(OR($A47="",$B47="",$C47=""),"",'MPTO_working_3-way'!G46)</f>
        <v>1.7071240313763338</v>
      </c>
      <c r="K47" s="17">
        <f>IF(OR($A47="",$B47="",$C47=""),"",'OddsRatio_working_3-way'!H46)</f>
        <v>6.0374879839315572</v>
      </c>
      <c r="L47" s="21">
        <f>IF(OR($A47="",$B47="",$C47=""),"",'OddsRatio_working_3-way'!I46)</f>
        <v>3.9548901377607191</v>
      </c>
      <c r="M47" s="22">
        <f>IF(OR($A47="",$B47="",$C47=""),"",'OddsRatio_working_3-way'!J46)</f>
        <v>1.7196411405616507</v>
      </c>
      <c r="N47" s="23">
        <f t="shared" si="16"/>
        <v>16.948098409378613</v>
      </c>
      <c r="O47" s="24">
        <f t="shared" si="17"/>
        <v>25.673399746821506</v>
      </c>
      <c r="P47" s="24">
        <f t="shared" si="18"/>
        <v>57.378501843799881</v>
      </c>
      <c r="Q47" t="s">
        <v>75</v>
      </c>
      <c r="R47" t="s">
        <v>94</v>
      </c>
      <c r="S47" t="s">
        <v>462</v>
      </c>
      <c r="T47" s="35">
        <v>100</v>
      </c>
      <c r="U47" s="35">
        <f t="shared" si="19"/>
        <v>70.059880239520965</v>
      </c>
      <c r="V47" s="35">
        <f t="shared" si="20"/>
        <v>70.845481049562679</v>
      </c>
      <c r="W47" s="35">
        <f t="shared" si="21"/>
        <v>54.545454545454554</v>
      </c>
      <c r="X47" s="35">
        <f t="shared" si="22"/>
        <v>74.60906440498276</v>
      </c>
      <c r="Y47" s="35">
        <f t="shared" si="23"/>
        <v>75.394665215024489</v>
      </c>
      <c r="Z47" s="35">
        <f t="shared" si="24"/>
        <v>59.094638710916357</v>
      </c>
      <c r="AA47" s="35">
        <f t="shared" si="25"/>
        <v>-4.5491841654617957</v>
      </c>
      <c r="AB47" s="35">
        <f t="shared" si="26"/>
        <v>-4.5491841654618099</v>
      </c>
      <c r="AC47" s="35">
        <f t="shared" si="27"/>
        <v>-4.5491841654618028</v>
      </c>
      <c r="AF47">
        <v>1.96</v>
      </c>
      <c r="AG47">
        <v>1.88</v>
      </c>
      <c r="AJ47" t="s">
        <v>70</v>
      </c>
    </row>
    <row r="48" spans="1:36" ht="15" x14ac:dyDescent="0.25">
      <c r="A48">
        <v>3.34</v>
      </c>
      <c r="B48">
        <v>3.43</v>
      </c>
      <c r="C48">
        <v>2.2000000000000002</v>
      </c>
      <c r="D48" s="20">
        <f t="shared" si="3"/>
        <v>4.549184165461817E-2</v>
      </c>
      <c r="E48" s="17">
        <f>IF(OR($A48="",$B48="",$C48=""),"",A48*'MPTO_working_3-way'!$I47)</f>
        <v>3.4919427511264245</v>
      </c>
      <c r="F48" s="21">
        <f>IF(OR($A48="",$B48="",$C48=""),"",B48*'MPTO_working_3-way'!$I47)</f>
        <v>3.5860370168753404</v>
      </c>
      <c r="G48" s="22">
        <f>IF(OR($A48="",$B48="",$C48=""),"",C48*'MPTO_working_3-way'!$I47)</f>
        <v>2.3000820516401603</v>
      </c>
      <c r="H48" s="17">
        <f>IF(OR($A48="",$B48="",$C48=""),"",'MPTO_working_3-way'!E47)</f>
        <v>3.5181877063612301</v>
      </c>
      <c r="I48" s="21">
        <f>IF(OR($A48="",$B48="",$C48=""),"",'MPTO_working_3-way'!F47)</f>
        <v>3.6181905534840633</v>
      </c>
      <c r="J48" s="22">
        <f>IF(OR($A48="",$B48="",$C48=""),"",'MPTO_working_3-way'!G47)</f>
        <v>2.2759264632755847</v>
      </c>
      <c r="K48" s="17">
        <f>IF(OR($A48="",$B48="",$C48=""),"",'OddsRatio_working_3-way'!H47)</f>
        <v>3.5076627685121835</v>
      </c>
      <c r="L48" s="21">
        <f>IF(OR($A48="",$B48="",$C48=""),"",'OddsRatio_working_3-way'!I47)</f>
        <v>3.6041113365318842</v>
      </c>
      <c r="M48" s="22">
        <f>IF(OR($A48="",$B48="",$C48=""),"",'OddsRatio_working_3-way'!J47)</f>
        <v>2.2859809069293253</v>
      </c>
      <c r="N48" s="23">
        <f t="shared" si="16"/>
        <v>28.637353796176118</v>
      </c>
      <c r="O48" s="24">
        <f t="shared" si="17"/>
        <v>27.885936349629226</v>
      </c>
      <c r="P48" s="24">
        <f t="shared" si="18"/>
        <v>43.476709854194645</v>
      </c>
      <c r="Q48" t="s">
        <v>106</v>
      </c>
      <c r="R48" t="s">
        <v>254</v>
      </c>
      <c r="S48" t="s">
        <v>462</v>
      </c>
      <c r="T48" s="35">
        <v>100</v>
      </c>
      <c r="U48" s="35">
        <f t="shared" si="19"/>
        <v>63.099630996309962</v>
      </c>
      <c r="V48" s="35">
        <f t="shared" si="20"/>
        <v>68.652037617554868</v>
      </c>
      <c r="W48" s="35">
        <f t="shared" si="21"/>
        <v>63.898916967509031</v>
      </c>
      <c r="X48" s="35">
        <f t="shared" si="22"/>
        <v>67.449045414936123</v>
      </c>
      <c r="Y48" s="35">
        <f t="shared" si="23"/>
        <v>73.001452036181007</v>
      </c>
      <c r="Z48" s="35">
        <f t="shared" si="24"/>
        <v>68.248331386135177</v>
      </c>
      <c r="AA48" s="35">
        <f t="shared" si="25"/>
        <v>-4.3494144186261607</v>
      </c>
      <c r="AB48" s="35">
        <f t="shared" si="26"/>
        <v>-4.3494144186261394</v>
      </c>
      <c r="AC48" s="35">
        <f t="shared" si="27"/>
        <v>-4.3494144186261465</v>
      </c>
      <c r="AF48">
        <v>2.0699999999999998</v>
      </c>
      <c r="AG48">
        <v>1.77</v>
      </c>
      <c r="AJ48" t="s">
        <v>70</v>
      </c>
    </row>
    <row r="49" spans="1:36" ht="15" x14ac:dyDescent="0.25">
      <c r="A49">
        <v>2.71</v>
      </c>
      <c r="B49">
        <v>3.19</v>
      </c>
      <c r="C49">
        <v>2.77</v>
      </c>
      <c r="D49" s="20">
        <f t="shared" si="3"/>
        <v>4.3494144186261519E-2</v>
      </c>
      <c r="E49" s="17">
        <f>IF(OR($A49="",$B49="",$C49=""),"",A49*'MPTO_working_3-way'!$I48)</f>
        <v>2.8278691307447685</v>
      </c>
      <c r="F49" s="21">
        <f>IF(OR($A49="",$B49="",$C49=""),"",B49*'MPTO_working_3-way'!$I48)</f>
        <v>3.328746319954174</v>
      </c>
      <c r="G49" s="22">
        <f>IF(OR($A49="",$B49="",$C49=""),"",C49*'MPTO_working_3-way'!$I48)</f>
        <v>2.8904787793959446</v>
      </c>
      <c r="H49" s="17">
        <f>IF(OR($A49="",$B49="",$C49=""),"",'MPTO_working_3-way'!E48)</f>
        <v>2.8208295767294094</v>
      </c>
      <c r="I49" s="21">
        <f>IF(OR($A49="",$B49="",$C49=""),"",'MPTO_working_3-way'!F48)</f>
        <v>3.3446877034149334</v>
      </c>
      <c r="J49" s="22">
        <f>IF(OR($A49="",$B49="",$C49=""),"",'MPTO_working_3-way'!G48)</f>
        <v>2.8858964263012998</v>
      </c>
      <c r="K49" s="17">
        <f>IF(OR($A49="",$B49="",$C49=""),"",'OddsRatio_working_3-way'!H48)</f>
        <v>2.8243517659819202</v>
      </c>
      <c r="L49" s="21">
        <f>IF(OR($A49="",$B49="",$C49=""),"",'OddsRatio_working_3-way'!I48)</f>
        <v>3.336450507310178</v>
      </c>
      <c r="M49" s="22">
        <f>IF(OR($A49="",$B49="",$C49=""),"",'OddsRatio_working_3-way'!J48)</f>
        <v>2.8883641086479517</v>
      </c>
      <c r="N49" s="23">
        <f t="shared" si="16"/>
        <v>35.362315360634547</v>
      </c>
      <c r="O49" s="24">
        <f t="shared" si="17"/>
        <v>30.041340008564148</v>
      </c>
      <c r="P49" s="24">
        <f t="shared" si="18"/>
        <v>34.596344630801305</v>
      </c>
      <c r="Q49" t="s">
        <v>255</v>
      </c>
      <c r="R49" t="s">
        <v>256</v>
      </c>
      <c r="S49" t="s">
        <v>462</v>
      </c>
      <c r="T49" s="35">
        <v>100</v>
      </c>
      <c r="U49" s="35">
        <f t="shared" si="19"/>
        <v>45.652173913043477</v>
      </c>
      <c r="V49" s="35">
        <f t="shared" si="20"/>
        <v>73.333333333333329</v>
      </c>
      <c r="W49" s="35">
        <f t="shared" si="21"/>
        <v>76.24703087885986</v>
      </c>
      <c r="X49" s="35">
        <f t="shared" si="22"/>
        <v>50.419635787806818</v>
      </c>
      <c r="Y49" s="35">
        <f t="shared" si="23"/>
        <v>78.100795208096656</v>
      </c>
      <c r="Z49" s="35">
        <f t="shared" si="24"/>
        <v>81.014492753623173</v>
      </c>
      <c r="AA49" s="35">
        <f t="shared" si="25"/>
        <v>-4.7674618747633417</v>
      </c>
      <c r="AB49" s="35">
        <f t="shared" si="26"/>
        <v>-4.7674618747633275</v>
      </c>
      <c r="AC49" s="35">
        <f t="shared" si="27"/>
        <v>-4.7674618747633133</v>
      </c>
      <c r="AF49">
        <v>1.95</v>
      </c>
      <c r="AG49">
        <v>1.88</v>
      </c>
      <c r="AJ49" t="s">
        <v>70</v>
      </c>
    </row>
    <row r="50" spans="1:36" ht="15" x14ac:dyDescent="0.25">
      <c r="A50">
        <v>1.84</v>
      </c>
      <c r="B50">
        <v>3.75</v>
      </c>
      <c r="C50">
        <v>4.21</v>
      </c>
      <c r="D50" s="20">
        <f t="shared" si="3"/>
        <v>4.7674618747633346E-2</v>
      </c>
      <c r="E50" s="17">
        <f>IF(OR($A50="",$B50="",$C50=""),"",A50*'MPTO_working_3-way'!$I49)</f>
        <v>1.9277212984956453</v>
      </c>
      <c r="F50" s="21">
        <f>IF(OR($A50="",$B50="",$C50=""),"",B50*'MPTO_working_3-way'!$I49)</f>
        <v>3.928779820303625</v>
      </c>
      <c r="G50" s="22">
        <f>IF(OR($A50="",$B50="",$C50=""),"",C50*'MPTO_working_3-way'!$I49)</f>
        <v>4.4107101449275365</v>
      </c>
      <c r="H50" s="17">
        <f>IF(OR($A50="",$B50="",$C50=""),"",'MPTO_working_3-way'!E49)</f>
        <v>1.8954229885857463</v>
      </c>
      <c r="I50" s="21">
        <f>IF(OR($A50="",$B50="",$C50=""),"",'MPTO_working_3-way'!F49)</f>
        <v>3.9876363004077002</v>
      </c>
      <c r="J50" s="22">
        <f>IF(OR($A50="",$B50="",$C50=""),"",'MPTO_working_3-way'!G49)</f>
        <v>4.511858597677465</v>
      </c>
      <c r="K50" s="17">
        <f>IF(OR($A50="",$B50="",$C50=""),"",'OddsRatio_working_3-way'!H49)</f>
        <v>1.907336392129289</v>
      </c>
      <c r="L50" s="21">
        <f>IF(OR($A50="",$B50="",$C50=""),"",'OddsRatio_working_3-way'!I49)</f>
        <v>3.9704465218518386</v>
      </c>
      <c r="M50" s="22">
        <f>IF(OR($A50="",$B50="",$C50=""),"",'OddsRatio_working_3-way'!J49)</f>
        <v>4.4673212127797841</v>
      </c>
      <c r="N50" s="23">
        <f t="shared" si="16"/>
        <v>51.87471865255521</v>
      </c>
      <c r="O50" s="24">
        <f t="shared" si="17"/>
        <v>25.453195285520426</v>
      </c>
      <c r="P50" s="24">
        <f t="shared" si="18"/>
        <v>22.672086061924364</v>
      </c>
      <c r="Q50" t="s">
        <v>121</v>
      </c>
      <c r="R50" t="s">
        <v>108</v>
      </c>
      <c r="S50" t="s">
        <v>462</v>
      </c>
      <c r="T50" s="35">
        <v>100</v>
      </c>
      <c r="U50" s="35">
        <f t="shared" si="19"/>
        <v>56.521739130434774</v>
      </c>
      <c r="V50" s="35">
        <f t="shared" si="20"/>
        <v>70.674486803519059</v>
      </c>
      <c r="W50" s="35">
        <f t="shared" si="21"/>
        <v>68.253968253968253</v>
      </c>
      <c r="X50" s="35">
        <f t="shared" si="22"/>
        <v>61.071544942512681</v>
      </c>
      <c r="Y50" s="35">
        <f t="shared" si="23"/>
        <v>75.224292615596966</v>
      </c>
      <c r="Z50" s="35">
        <f t="shared" si="24"/>
        <v>72.803774066046159</v>
      </c>
      <c r="AA50" s="35">
        <f t="shared" si="25"/>
        <v>-4.5498058120779064</v>
      </c>
      <c r="AB50" s="35">
        <f t="shared" si="26"/>
        <v>-4.5498058120779064</v>
      </c>
      <c r="AC50" s="35">
        <f t="shared" si="27"/>
        <v>-4.5498058120779064</v>
      </c>
      <c r="AF50">
        <v>1.88</v>
      </c>
      <c r="AG50">
        <v>1.96</v>
      </c>
      <c r="AJ50" t="s">
        <v>70</v>
      </c>
    </row>
    <row r="51" spans="1:36" ht="15" x14ac:dyDescent="0.25">
      <c r="A51">
        <v>2.2999999999999998</v>
      </c>
      <c r="B51">
        <v>3.41</v>
      </c>
      <c r="C51">
        <v>3.15</v>
      </c>
      <c r="D51" s="20">
        <f t="shared" si="3"/>
        <v>4.5498058120779117E-2</v>
      </c>
      <c r="E51" s="17">
        <f>IF(OR($A51="",$B51="",$C51=""),"",A51*'MPTO_working_3-way'!$I50)</f>
        <v>2.4046455336777917</v>
      </c>
      <c r="F51" s="21">
        <f>IF(OR($A51="",$B51="",$C51=""),"",B51*'MPTO_working_3-way'!$I50)</f>
        <v>3.5651483781918571</v>
      </c>
      <c r="G51" s="22">
        <f>IF(OR($A51="",$B51="",$C51=""),"",C51*'MPTO_working_3-way'!$I50)</f>
        <v>3.2933188830804543</v>
      </c>
      <c r="H51" s="17">
        <f>IF(OR($A51="",$B51="",$C51=""),"",'MPTO_working_3-way'!E50)</f>
        <v>2.3831278968632286</v>
      </c>
      <c r="I51" s="21">
        <f>IF(OR($A51="",$B51="",$C51=""),"",'MPTO_working_3-way'!F50)</f>
        <v>3.5959696180913552</v>
      </c>
      <c r="J51" s="22">
        <f>IF(OR($A51="",$B51="",$C51=""),"",'MPTO_working_3-way'!G50)</f>
        <v>3.3080346084235854</v>
      </c>
      <c r="K51" s="17">
        <f>IF(OR($A51="",$B51="",$C51=""),"",'OddsRatio_working_3-way'!H50)</f>
        <v>2.3923806099020597</v>
      </c>
      <c r="L51" s="21">
        <f>IF(OR($A51="",$B51="",$C51=""),"",'OddsRatio_working_3-way'!I50)</f>
        <v>3.5812594383568976</v>
      </c>
      <c r="M51" s="22">
        <f>IF(OR($A51="",$B51="",$C51=""),"",'OddsRatio_working_3-way'!J50)</f>
        <v>3.3027833163764839</v>
      </c>
      <c r="N51" s="23">
        <f t="shared" si="16"/>
        <v>41.586170851158563</v>
      </c>
      <c r="O51" s="24">
        <f t="shared" si="17"/>
        <v>28.049323447995505</v>
      </c>
      <c r="P51" s="24">
        <f t="shared" si="18"/>
        <v>30.364505700845928</v>
      </c>
      <c r="Q51" t="s">
        <v>107</v>
      </c>
      <c r="R51" t="s">
        <v>122</v>
      </c>
      <c r="S51" t="s">
        <v>462</v>
      </c>
      <c r="T51" s="35">
        <v>100</v>
      </c>
      <c r="U51" s="35">
        <f t="shared" si="19"/>
        <v>38.271604938271601</v>
      </c>
      <c r="V51" s="35">
        <f t="shared" si="20"/>
        <v>72.972972972972968</v>
      </c>
      <c r="W51" s="35">
        <f t="shared" si="21"/>
        <v>83.922829581993568</v>
      </c>
      <c r="X51" s="35">
        <f t="shared" si="22"/>
        <v>43.104197445033456</v>
      </c>
      <c r="Y51" s="35">
        <f t="shared" si="23"/>
        <v>77.805565479734824</v>
      </c>
      <c r="Z51" s="35">
        <f t="shared" si="24"/>
        <v>88.755422088755424</v>
      </c>
      <c r="AA51" s="35">
        <f t="shared" si="25"/>
        <v>-4.8325925067618556</v>
      </c>
      <c r="AB51" s="35">
        <f t="shared" si="26"/>
        <v>-4.8325925067618556</v>
      </c>
      <c r="AC51" s="35">
        <f t="shared" si="27"/>
        <v>-4.8325925067618556</v>
      </c>
      <c r="AF51">
        <v>2.02</v>
      </c>
      <c r="AG51">
        <v>1.83</v>
      </c>
      <c r="AJ51" t="s">
        <v>70</v>
      </c>
    </row>
    <row r="52" spans="1:36" ht="15" x14ac:dyDescent="0.25">
      <c r="A52">
        <v>1.62</v>
      </c>
      <c r="B52">
        <v>3.7</v>
      </c>
      <c r="C52">
        <v>6.22</v>
      </c>
      <c r="D52" s="20">
        <f t="shared" si="3"/>
        <v>4.8325925067618458E-2</v>
      </c>
      <c r="E52" s="17">
        <f>IF(OR($A52="",$B52="",$C52=""),"",A52*'MPTO_working_3-way'!$I51)</f>
        <v>1.698287998609542</v>
      </c>
      <c r="F52" s="21">
        <f>IF(OR($A52="",$B52="",$C52=""),"",B52*'MPTO_working_3-way'!$I51)</f>
        <v>3.8788059227501885</v>
      </c>
      <c r="G52" s="22">
        <f>IF(OR($A52="",$B52="",$C52=""),"",C52*'MPTO_working_3-way'!$I51)</f>
        <v>6.5205872539205867</v>
      </c>
      <c r="H52" s="17">
        <f>IF(OR($A52="",$B52="",$C52=""),"",'MPTO_working_3-way'!E51)</f>
        <v>1.6634083022854753</v>
      </c>
      <c r="I52" s="21">
        <f>IF(OR($A52="",$B52="",$C52=""),"",'MPTO_working_3-way'!F51)</f>
        <v>3.934504219156957</v>
      </c>
      <c r="J52" s="22">
        <f>IF(OR($A52="",$B52="",$C52=""),"",'MPTO_working_3-way'!G51)</f>
        <v>6.9126146148274312</v>
      </c>
      <c r="K52" s="17">
        <f>IF(OR($A52="",$B52="",$C52=""),"",'OddsRatio_working_3-way'!H51)</f>
        <v>1.6755880107626524</v>
      </c>
      <c r="L52" s="21">
        <f>IF(OR($A52="",$B52="",$C52=""),"",'OddsRatio_working_3-way'!I51)</f>
        <v>3.9420768210631612</v>
      </c>
      <c r="M52" s="22">
        <f>IF(OR($A52="",$B52="",$C52=""),"",'OddsRatio_working_3-way'!J51)</f>
        <v>6.6880151873887783</v>
      </c>
      <c r="N52" s="23">
        <f t="shared" si="16"/>
        <v>58.882827931348572</v>
      </c>
      <c r="O52" s="24">
        <f t="shared" si="17"/>
        <v>25.781130067239104</v>
      </c>
      <c r="P52" s="24">
        <f t="shared" si="18"/>
        <v>15.336042001412329</v>
      </c>
      <c r="Q52" t="s">
        <v>93</v>
      </c>
      <c r="R52" t="s">
        <v>109</v>
      </c>
      <c r="S52" t="s">
        <v>462</v>
      </c>
      <c r="T52" s="35">
        <v>100</v>
      </c>
      <c r="U52" s="35">
        <f t="shared" si="19"/>
        <v>28.571428571428573</v>
      </c>
      <c r="V52" s="35">
        <f t="shared" si="20"/>
        <v>77.528089887640448</v>
      </c>
      <c r="W52" s="35">
        <f t="shared" si="21"/>
        <v>88.597491448118589</v>
      </c>
      <c r="X52" s="35">
        <f t="shared" si="22"/>
        <v>33.874418664240963</v>
      </c>
      <c r="Y52" s="35">
        <f t="shared" si="23"/>
        <v>82.831079980452841</v>
      </c>
      <c r="Z52" s="35">
        <f t="shared" si="24"/>
        <v>93.900481540930983</v>
      </c>
      <c r="AA52" s="35">
        <f t="shared" si="25"/>
        <v>-5.3029900928123901</v>
      </c>
      <c r="AB52" s="35">
        <f t="shared" si="26"/>
        <v>-5.3029900928123936</v>
      </c>
      <c r="AC52" s="35">
        <f t="shared" si="27"/>
        <v>-5.3029900928123936</v>
      </c>
      <c r="AF52">
        <v>2.1</v>
      </c>
      <c r="AG52">
        <v>1.75</v>
      </c>
      <c r="AJ52" t="s">
        <v>70</v>
      </c>
    </row>
    <row r="53" spans="1:36" s="35" customFormat="1" ht="15" x14ac:dyDescent="0.25">
      <c r="A53">
        <v>1.4</v>
      </c>
      <c r="B53">
        <v>4.45</v>
      </c>
      <c r="C53">
        <v>8.77</v>
      </c>
      <c r="D53" s="20">
        <f t="shared" si="3"/>
        <v>5.3029900928123874E-2</v>
      </c>
      <c r="E53" s="17">
        <f>IF(OR($A53="",$B53="",$C53=""),"",A53*'MPTO_working_3-way'!$I52)</f>
        <v>1.4742418612993733</v>
      </c>
      <c r="F53" s="21">
        <f>IF(OR($A53="",$B53="",$C53=""),"",B53*'MPTO_working_3-way'!$I52)</f>
        <v>4.6859830591301517</v>
      </c>
      <c r="G53" s="22">
        <f>IF(OR($A53="",$B53="",$C53=""),"",C53*'MPTO_working_3-way'!$I52)</f>
        <v>9.2350722311396467</v>
      </c>
      <c r="H53" s="17">
        <f>IF(OR($A53="",$B53="",$C53=""),"",'MPTO_working_3-way'!E52)</f>
        <v>1.4355253581778578</v>
      </c>
      <c r="I53" s="21">
        <f>IF(OR($A53="",$B53="",$C53=""),"",'MPTO_working_3-way'!F52)</f>
        <v>4.8299269814890113</v>
      </c>
      <c r="J53" s="22">
        <f>IF(OR($A53="",$B53="",$C53=""),"",'MPTO_working_3-way'!G52)</f>
        <v>10.378993959196077</v>
      </c>
      <c r="K53" s="17">
        <f>IF(OR($A53="",$B53="",$C53=""),"",'OddsRatio_working_3-way'!H52)</f>
        <v>1.4473012375799164</v>
      </c>
      <c r="L53" s="21">
        <f>IF(OR($A53="",$B53="",$C53=""),"",'OddsRatio_working_3-way'!I52)</f>
        <v>4.8579731741267773</v>
      </c>
      <c r="M53" s="22">
        <f>IF(OR($A53="",$B53="",$C53=""),"",'OddsRatio_working_3-way'!J52)</f>
        <v>9.6888265399898685</v>
      </c>
      <c r="N53" s="23">
        <f t="shared" si="16"/>
        <v>67.831475028026659</v>
      </c>
      <c r="O53" s="24">
        <f t="shared" si="17"/>
        <v>21.340239334660073</v>
      </c>
      <c r="P53" s="24">
        <f t="shared" si="18"/>
        <v>10.828285637313265</v>
      </c>
      <c r="Q53" t="s">
        <v>92</v>
      </c>
      <c r="R53" t="s">
        <v>91</v>
      </c>
      <c r="S53" t="s">
        <v>462</v>
      </c>
      <c r="T53" s="35">
        <v>100</v>
      </c>
      <c r="U53" s="35">
        <f t="shared" si="19"/>
        <v>58.333333333333336</v>
      </c>
      <c r="V53" s="35">
        <f t="shared" si="20"/>
        <v>68.253968253968253</v>
      </c>
      <c r="W53" s="35">
        <f t="shared" si="21"/>
        <v>69.040247678018574</v>
      </c>
      <c r="X53" s="35">
        <f t="shared" si="22"/>
        <v>62.705784068013173</v>
      </c>
      <c r="Y53" s="35">
        <f t="shared" si="23"/>
        <v>72.626418988648098</v>
      </c>
      <c r="Z53" s="35">
        <f t="shared" si="24"/>
        <v>73.412698412698418</v>
      </c>
      <c r="AA53" s="35">
        <f t="shared" si="25"/>
        <v>-4.3724507346798376</v>
      </c>
      <c r="AB53" s="35">
        <f t="shared" si="26"/>
        <v>-4.3724507346798447</v>
      </c>
      <c r="AC53" s="35">
        <f t="shared" si="27"/>
        <v>-4.3724507346798447</v>
      </c>
      <c r="AD53" s="36"/>
      <c r="AE53" s="36"/>
      <c r="AF53">
        <v>1.91</v>
      </c>
      <c r="AG53">
        <v>1.93</v>
      </c>
      <c r="AH53" s="36"/>
      <c r="AI53" s="36"/>
      <c r="AJ53" t="s">
        <v>70</v>
      </c>
    </row>
    <row r="54" spans="1:36" ht="15" x14ac:dyDescent="0.25">
      <c r="A54">
        <v>2.4</v>
      </c>
      <c r="B54">
        <v>3.15</v>
      </c>
      <c r="C54">
        <v>3.23</v>
      </c>
      <c r="D54" s="20">
        <f t="shared" si="3"/>
        <v>4.3724507346798447E-2</v>
      </c>
      <c r="E54" s="17">
        <f>IF(OR($A54="",$B54="",$C54=""),"",A54*'MPTO_working_3-way'!$I53)</f>
        <v>2.5049388176323162</v>
      </c>
      <c r="F54" s="21">
        <f>IF(OR($A54="",$B54="",$C54=""),"",B54*'MPTO_working_3-way'!$I53)</f>
        <v>3.287732198142415</v>
      </c>
      <c r="G54" s="22">
        <f>IF(OR($A54="",$B54="",$C54=""),"",C54*'MPTO_working_3-way'!$I53)</f>
        <v>3.371230158730159</v>
      </c>
      <c r="H54" s="17">
        <f>IF(OR($A54="",$B54="",$C54=""),"",'MPTO_working_3-way'!E53)</f>
        <v>2.4869940724746908</v>
      </c>
      <c r="I54" s="21">
        <f>IF(OR($A54="",$B54="",$C54=""),"",'MPTO_working_3-way'!F53)</f>
        <v>3.3015778586011546</v>
      </c>
      <c r="J54" s="22">
        <f>IF(OR($A54="",$B54="",$C54=""),"",'MPTO_working_3-way'!G53)</f>
        <v>3.3895698282922226</v>
      </c>
      <c r="K54" s="17">
        <f>IF(OR($A54="",$B54="",$C54=""),"",'OddsRatio_working_3-way'!H53)</f>
        <v>2.4948909952240719</v>
      </c>
      <c r="L54" s="21">
        <f>IF(OR($A54="",$B54="",$C54=""),"",'OddsRatio_working_3-way'!I53)</f>
        <v>3.2957254569512546</v>
      </c>
      <c r="M54" s="22">
        <f>IF(OR($A54="",$B54="",$C54=""),"",'OddsRatio_working_3-way'!J53)</f>
        <v>3.3811477995354871</v>
      </c>
      <c r="N54" s="23">
        <f t="shared" si="16"/>
        <v>39.921134718380316</v>
      </c>
      <c r="O54" s="24">
        <f t="shared" si="17"/>
        <v>30.416102642575481</v>
      </c>
      <c r="P54" s="24">
        <f t="shared" si="18"/>
        <v>29.6627626390442</v>
      </c>
      <c r="Q54" t="s">
        <v>96</v>
      </c>
      <c r="R54" t="s">
        <v>78</v>
      </c>
      <c r="S54" t="s">
        <v>462</v>
      </c>
      <c r="T54" s="35">
        <v>100</v>
      </c>
      <c r="U54" s="35">
        <f t="shared" si="19"/>
        <v>62.825278810408925</v>
      </c>
      <c r="V54" s="35">
        <f t="shared" si="20"/>
        <v>68.152866242038215</v>
      </c>
      <c r="W54" s="35">
        <f t="shared" si="21"/>
        <v>64.539007092198588</v>
      </c>
      <c r="X54" s="35">
        <f t="shared" si="22"/>
        <v>67.308126665763197</v>
      </c>
      <c r="Y54" s="35">
        <f t="shared" si="23"/>
        <v>72.635714097392494</v>
      </c>
      <c r="Z54" s="35">
        <f t="shared" si="24"/>
        <v>69.021854947552868</v>
      </c>
      <c r="AA54" s="35">
        <f t="shared" si="25"/>
        <v>-4.4828478553542723</v>
      </c>
      <c r="AB54" s="35">
        <f t="shared" si="26"/>
        <v>-4.4828478553542794</v>
      </c>
      <c r="AC54" s="35">
        <f t="shared" si="27"/>
        <v>-4.4828478553542794</v>
      </c>
      <c r="AF54">
        <v>2.2999999999999998</v>
      </c>
      <c r="AG54">
        <v>1.63</v>
      </c>
      <c r="AJ54" t="s">
        <v>71</v>
      </c>
    </row>
    <row r="55" spans="1:36" ht="15" x14ac:dyDescent="0.25">
      <c r="A55">
        <v>2.69</v>
      </c>
      <c r="B55">
        <v>3.14</v>
      </c>
      <c r="C55">
        <v>2.82</v>
      </c>
      <c r="D55" s="20">
        <f t="shared" si="3"/>
        <v>4.4828478553542883E-2</v>
      </c>
      <c r="E55" s="17">
        <f>IF(OR($A55="",$B55="",$C55=""),"",A55*'MPTO_working_3-way'!$I54)</f>
        <v>2.8105886073090303</v>
      </c>
      <c r="F55" s="21">
        <f>IF(OR($A55="",$B55="",$C55=""),"",B55*'MPTO_working_3-way'!$I54)</f>
        <v>3.280761422658125</v>
      </c>
      <c r="G55" s="22">
        <f>IF(OR($A55="",$B55="",$C55=""),"",C55*'MPTO_working_3-way'!$I54)</f>
        <v>2.9464163095209908</v>
      </c>
      <c r="H55" s="17">
        <f>IF(OR($A55="",$B55="",$C55=""),"",'MPTO_working_3-way'!E54)</f>
        <v>2.802656133293318</v>
      </c>
      <c r="I55" s="21">
        <f>IF(OR($A55="",$B55="",$C55=""),"",'MPTO_working_3-way'!F54)</f>
        <v>3.2945834162455285</v>
      </c>
      <c r="J55" s="22">
        <f>IF(OR($A55="",$B55="",$C55=""),"",'MPTO_working_3-way'!G54)</f>
        <v>2.9440590256794534</v>
      </c>
      <c r="K55" s="17">
        <f>IF(OR($A55="",$B55="",$C55=""),"",'OddsRatio_working_3-way'!H54)</f>
        <v>2.8065044963073333</v>
      </c>
      <c r="L55" s="21">
        <f>IF(OR($A55="",$B55="",$C55=""),"",'OddsRatio_working_3-way'!I54)</f>
        <v>3.2875264036081031</v>
      </c>
      <c r="M55" s="22">
        <f>IF(OR($A55="",$B55="",$C55=""),"",'OddsRatio_working_3-way'!J54)</f>
        <v>2.9454663806386669</v>
      </c>
      <c r="N55" s="23">
        <f t="shared" si="16"/>
        <v>35.579735767784243</v>
      </c>
      <c r="O55" s="24">
        <f t="shared" si="17"/>
        <v>30.480729049471211</v>
      </c>
      <c r="P55" s="24">
        <f t="shared" si="18"/>
        <v>33.939535182744542</v>
      </c>
      <c r="Q55" t="s">
        <v>76</v>
      </c>
      <c r="R55" t="s">
        <v>97</v>
      </c>
      <c r="S55" t="s">
        <v>462</v>
      </c>
      <c r="T55" s="35">
        <v>100</v>
      </c>
      <c r="U55" s="35">
        <f t="shared" si="19"/>
        <v>63.898916967509031</v>
      </c>
      <c r="V55" s="35">
        <f t="shared" si="20"/>
        <v>71.509971509971507</v>
      </c>
      <c r="W55" s="35">
        <f t="shared" si="21"/>
        <v>60.15936254980079</v>
      </c>
      <c r="X55" s="35">
        <f t="shared" si="22"/>
        <v>68.330665940227703</v>
      </c>
      <c r="Y55" s="35">
        <f t="shared" si="23"/>
        <v>75.941720482690187</v>
      </c>
      <c r="Z55" s="35">
        <f t="shared" si="24"/>
        <v>64.591111522519469</v>
      </c>
      <c r="AA55" s="35">
        <f t="shared" si="25"/>
        <v>-4.4317489727186725</v>
      </c>
      <c r="AB55" s="35">
        <f t="shared" si="26"/>
        <v>-4.4317489727186796</v>
      </c>
      <c r="AC55" s="35">
        <f t="shared" si="27"/>
        <v>-4.4317489727186796</v>
      </c>
      <c r="AF55">
        <v>2.33</v>
      </c>
      <c r="AG55">
        <v>1.62</v>
      </c>
      <c r="AJ55" t="s">
        <v>71</v>
      </c>
    </row>
    <row r="56" spans="1:36" ht="15" x14ac:dyDescent="0.25">
      <c r="A56">
        <v>2.77</v>
      </c>
      <c r="B56">
        <v>3.51</v>
      </c>
      <c r="C56">
        <v>2.5099999999999998</v>
      </c>
      <c r="D56" s="20">
        <f t="shared" si="3"/>
        <v>4.4317489727186743E-2</v>
      </c>
      <c r="E56" s="17">
        <f>IF(OR($A56="",$B56="",$C56=""),"",A56*'MPTO_working_3-way'!$I55)</f>
        <v>2.8927594465443072</v>
      </c>
      <c r="F56" s="21">
        <f>IF(OR($A56="",$B56="",$C56=""),"",B56*'MPTO_working_3-way'!$I55)</f>
        <v>3.6655543889424251</v>
      </c>
      <c r="G56" s="22">
        <f>IF(OR($A56="",$B56="",$C56=""),"",C56*'MPTO_working_3-way'!$I55)</f>
        <v>2.6212368992152384</v>
      </c>
      <c r="H56" s="17">
        <f>IF(OR($A56="",$B56="",$C56=""),"",'MPTO_working_3-way'!E55)</f>
        <v>2.8881839545947328</v>
      </c>
      <c r="I56" s="21">
        <f>IF(OR($A56="",$B56="",$C56=""),"",'MPTO_working_3-way'!F55)</f>
        <v>3.7019516066910869</v>
      </c>
      <c r="J56" s="22">
        <f>IF(OR($A56="",$B56="",$C56=""),"",'MPTO_working_3-way'!G55)</f>
        <v>2.6066519604720786</v>
      </c>
      <c r="K56" s="17">
        <f>IF(OR($A56="",$B56="",$C56=""),"",'OddsRatio_working_3-way'!H55)</f>
        <v>2.8915493763329545</v>
      </c>
      <c r="L56" s="21">
        <f>IF(OR($A56="",$B56="",$C56=""),"",'OddsRatio_working_3-way'!I55)</f>
        <v>3.682366629715093</v>
      </c>
      <c r="M56" s="22">
        <f>IF(OR($A56="",$B56="",$C56=""),"",'OddsRatio_working_3-way'!J55)</f>
        <v>2.6136946656851765</v>
      </c>
      <c r="N56" s="23">
        <f t="shared" si="16"/>
        <v>34.569068686115635</v>
      </c>
      <c r="O56" s="24">
        <f t="shared" si="17"/>
        <v>27.281002923230858</v>
      </c>
      <c r="P56" s="24">
        <f t="shared" si="18"/>
        <v>38.149928390653507</v>
      </c>
      <c r="Q56" t="s">
        <v>77</v>
      </c>
      <c r="R56" t="s">
        <v>82</v>
      </c>
      <c r="S56" t="s">
        <v>462</v>
      </c>
      <c r="T56" s="35">
        <v>100</v>
      </c>
      <c r="U56" s="35">
        <f t="shared" si="19"/>
        <v>60.317460317460316</v>
      </c>
      <c r="V56" s="35">
        <f t="shared" si="20"/>
        <v>68.75</v>
      </c>
      <c r="W56" s="35">
        <f t="shared" si="21"/>
        <v>66.442953020134226</v>
      </c>
      <c r="X56" s="35">
        <f t="shared" si="22"/>
        <v>64.807046979865774</v>
      </c>
      <c r="Y56" s="35">
        <f t="shared" si="23"/>
        <v>73.239586662405458</v>
      </c>
      <c r="Z56" s="35">
        <f t="shared" si="24"/>
        <v>70.932539682539669</v>
      </c>
      <c r="AA56" s="35">
        <f t="shared" si="25"/>
        <v>-4.4895866624054577</v>
      </c>
      <c r="AB56" s="35">
        <f t="shared" si="26"/>
        <v>-4.4895866624054577</v>
      </c>
      <c r="AC56" s="35">
        <f t="shared" si="27"/>
        <v>-4.4895866624054435</v>
      </c>
      <c r="AF56">
        <v>1.94</v>
      </c>
      <c r="AG56">
        <v>1.89</v>
      </c>
      <c r="AJ56" t="s">
        <v>71</v>
      </c>
    </row>
    <row r="57" spans="1:36" ht="15" x14ac:dyDescent="0.25">
      <c r="A57">
        <v>2.52</v>
      </c>
      <c r="B57">
        <v>3.2</v>
      </c>
      <c r="C57">
        <v>2.98</v>
      </c>
      <c r="D57" s="20">
        <f t="shared" si="3"/>
        <v>4.4895866624054426E-2</v>
      </c>
      <c r="E57" s="17">
        <f>IF(OR($A57="",$B57="",$C57=""),"",A57*'MPTO_working_3-way'!$I56)</f>
        <v>2.633137583892617</v>
      </c>
      <c r="F57" s="21">
        <f>IF(OR($A57="",$B57="",$C57=""),"",B57*'MPTO_working_3-way'!$I56)</f>
        <v>3.3436667731969743</v>
      </c>
      <c r="G57" s="22">
        <f>IF(OR($A57="",$B57="",$C57=""),"",C57*'MPTO_working_3-way'!$I56)</f>
        <v>3.1137896825396822</v>
      </c>
      <c r="H57" s="17">
        <f>IF(OR($A57="",$B57="",$C57=""),"",'MPTO_working_3-way'!E56)</f>
        <v>2.6187600620724525</v>
      </c>
      <c r="I57" s="21">
        <f>IF(OR($A57="",$B57="",$C57=""),"",'MPTO_working_3-way'!F56)</f>
        <v>3.3609523951604481</v>
      </c>
      <c r="J57" s="22">
        <f>IF(OR($A57="",$B57="",$C57=""),"",'MPTO_working_3-way'!G56)</f>
        <v>3.1191011858200013</v>
      </c>
      <c r="K57" s="17">
        <f>IF(OR($A57="",$B57="",$C57=""),"",'OddsRatio_working_3-way'!H56)</f>
        <v>2.6253147319381722</v>
      </c>
      <c r="L57" s="21">
        <f>IF(OR($A57="",$B57="",$C57=""),"",'OddsRatio_working_3-way'!I56)</f>
        <v>3.3524292172789343</v>
      </c>
      <c r="M57" s="22">
        <f>IF(OR($A57="",$B57="",$C57=""),"",'OddsRatio_working_3-way'!J56)</f>
        <v>3.1171862955510403</v>
      </c>
      <c r="N57" s="23">
        <f t="shared" si="16"/>
        <v>37.977506611017311</v>
      </c>
      <c r="O57" s="24">
        <f t="shared" si="17"/>
        <v>29.907286456176124</v>
      </c>
      <c r="P57" s="24">
        <f t="shared" si="18"/>
        <v>32.115206932806579</v>
      </c>
      <c r="Q57" t="s">
        <v>95</v>
      </c>
      <c r="R57" t="s">
        <v>117</v>
      </c>
      <c r="S57" t="s">
        <v>462</v>
      </c>
      <c r="T57" s="35">
        <v>100</v>
      </c>
      <c r="U57" s="35">
        <f t="shared" si="19"/>
        <v>58.50622406639004</v>
      </c>
      <c r="V57" s="35">
        <f t="shared" si="20"/>
        <v>68.652037617554868</v>
      </c>
      <c r="W57" s="35">
        <f t="shared" si="21"/>
        <v>68.35443037974683</v>
      </c>
      <c r="X57" s="35">
        <f t="shared" si="22"/>
        <v>62.993532002698302</v>
      </c>
      <c r="Y57" s="35">
        <f t="shared" si="23"/>
        <v>73.139345553863123</v>
      </c>
      <c r="Z57" s="35">
        <f t="shared" si="24"/>
        <v>72.8417383160551</v>
      </c>
      <c r="AA57" s="35">
        <f t="shared" si="25"/>
        <v>-4.4873079363082624</v>
      </c>
      <c r="AB57" s="35">
        <f t="shared" si="26"/>
        <v>-4.4873079363082553</v>
      </c>
      <c r="AC57" s="35">
        <f t="shared" si="27"/>
        <v>-4.4873079363082695</v>
      </c>
      <c r="AF57">
        <v>2.2799999999999998</v>
      </c>
      <c r="AG57">
        <v>1.64</v>
      </c>
      <c r="AJ57" t="s">
        <v>71</v>
      </c>
    </row>
    <row r="58" spans="1:36" ht="15" x14ac:dyDescent="0.25">
      <c r="A58">
        <v>2.41</v>
      </c>
      <c r="B58">
        <v>3.19</v>
      </c>
      <c r="C58">
        <v>3.16</v>
      </c>
      <c r="D58" s="20">
        <f t="shared" si="3"/>
        <v>4.4873079363082491E-2</v>
      </c>
      <c r="E58" s="17">
        <f>IF(OR($A58="",$B58="",$C58=""),"",A58*'MPTO_working_3-way'!$I57)</f>
        <v>2.5181441212650291</v>
      </c>
      <c r="F58" s="21">
        <f>IF(OR($A58="",$B58="",$C58=""),"",B58*'MPTO_working_3-way'!$I57)</f>
        <v>3.333145123168233</v>
      </c>
      <c r="G58" s="22">
        <f>IF(OR($A58="",$B58="",$C58=""),"",C58*'MPTO_working_3-way'!$I57)</f>
        <v>3.3017989307873408</v>
      </c>
      <c r="H58" s="17">
        <f>IF(OR($A58="",$B58="",$C58=""),"",'MPTO_working_3-way'!E57)</f>
        <v>2.5001245923647932</v>
      </c>
      <c r="I58" s="21">
        <f>IF(OR($A58="",$B58="",$C58=""),"",'MPTO_working_3-way'!F57)</f>
        <v>3.3498376405500396</v>
      </c>
      <c r="J58" s="22">
        <f>IF(OR($A58="",$B58="",$C58=""),"",'MPTO_working_3-way'!G57)</f>
        <v>3.3167715533083295</v>
      </c>
      <c r="K58" s="17">
        <f>IF(OR($A58="",$B58="",$C58=""),"",'OddsRatio_working_3-way'!H57)</f>
        <v>2.5080689985199021</v>
      </c>
      <c r="L58" s="21">
        <f>IF(OR($A58="",$B58="",$C58=""),"",'OddsRatio_working_3-way'!I57)</f>
        <v>3.342319933871337</v>
      </c>
      <c r="M58" s="22">
        <f>IF(OR($A58="",$B58="",$C58=""),"",'OddsRatio_working_3-way'!J57)</f>
        <v>3.3102333594347439</v>
      </c>
      <c r="N58" s="23">
        <f t="shared" si="16"/>
        <v>39.711785816994237</v>
      </c>
      <c r="O58" s="24">
        <f t="shared" si="17"/>
        <v>30.001693987133581</v>
      </c>
      <c r="P58" s="24">
        <f t="shared" si="18"/>
        <v>30.286520195872193</v>
      </c>
      <c r="Q58" t="s">
        <v>99</v>
      </c>
      <c r="R58" t="s">
        <v>68</v>
      </c>
      <c r="S58" t="s">
        <v>462</v>
      </c>
      <c r="T58" s="35">
        <v>100</v>
      </c>
      <c r="U58" s="35">
        <f t="shared" si="19"/>
        <v>39.393939393939398</v>
      </c>
      <c r="V58" s="35">
        <f t="shared" si="20"/>
        <v>74.489795918367349</v>
      </c>
      <c r="W58" s="35">
        <f t="shared" si="21"/>
        <v>81.024667931688811</v>
      </c>
      <c r="X58" s="35">
        <f t="shared" si="22"/>
        <v>44.485536149943847</v>
      </c>
      <c r="Y58" s="35">
        <f t="shared" si="23"/>
        <v>79.581392674371813</v>
      </c>
      <c r="Z58" s="35">
        <f t="shared" si="24"/>
        <v>86.116264687693274</v>
      </c>
      <c r="AA58" s="35">
        <f t="shared" si="25"/>
        <v>-5.0915967560044493</v>
      </c>
      <c r="AB58" s="35">
        <f t="shared" si="26"/>
        <v>-5.0915967560044635</v>
      </c>
      <c r="AC58" s="35">
        <f t="shared" si="27"/>
        <v>-5.0915967560044635</v>
      </c>
      <c r="AF58">
        <v>2.19</v>
      </c>
      <c r="AG58">
        <v>1.69</v>
      </c>
      <c r="AJ58" t="s">
        <v>71</v>
      </c>
    </row>
    <row r="59" spans="1:36" ht="15" x14ac:dyDescent="0.25">
      <c r="A59">
        <v>1.65</v>
      </c>
      <c r="B59">
        <v>3.92</v>
      </c>
      <c r="C59">
        <v>5.27</v>
      </c>
      <c r="D59" s="20">
        <f t="shared" si="3"/>
        <v>5.0915967560044573E-2</v>
      </c>
      <c r="E59" s="17">
        <f>IF(OR($A59="",$B59="",$C59=""),"",A59*'MPTO_working_3-way'!$I58)</f>
        <v>1.7340113464740734</v>
      </c>
      <c r="F59" s="21">
        <f>IF(OR($A59="",$B59="",$C59=""),"",B59*'MPTO_working_3-way'!$I58)</f>
        <v>4.1195905928353742</v>
      </c>
      <c r="G59" s="22">
        <f>IF(OR($A59="",$B59="",$C59=""),"",C59*'MPTO_working_3-way'!$I58)</f>
        <v>5.5383271490414341</v>
      </c>
      <c r="H59" s="17">
        <f>IF(OR($A59="",$B59="",$C59=""),"",'MPTO_working_3-way'!E58)</f>
        <v>1.6975374695009897</v>
      </c>
      <c r="I59" s="21">
        <f>IF(OR($A59="",$B59="",$C59=""),"",'MPTO_working_3-way'!F58)</f>
        <v>4.1993859790332699</v>
      </c>
      <c r="J59" s="22">
        <f>IF(OR($A59="",$B59="",$C59=""),"",'MPTO_working_3-way'!G58)</f>
        <v>5.7876623089958041</v>
      </c>
      <c r="K59" s="17">
        <f>IF(OR($A59="",$B59="",$C59=""),"",'OddsRatio_working_3-way'!H58)</f>
        <v>1.7100423286084749</v>
      </c>
      <c r="L59" s="21">
        <f>IF(OR($A59="",$B59="",$C59=""),"",'OddsRatio_working_3-way'!I58)</f>
        <v>4.1897286146719175</v>
      </c>
      <c r="M59" s="22">
        <f>IF(OR($A59="",$B59="",$C59=""),"",'OddsRatio_working_3-way'!J58)</f>
        <v>5.6644319125510574</v>
      </c>
      <c r="N59" s="23">
        <f t="shared" si="16"/>
        <v>57.669749510774139</v>
      </c>
      <c r="O59" s="24">
        <f t="shared" si="17"/>
        <v>24.274256809381971</v>
      </c>
      <c r="P59" s="24">
        <f t="shared" si="18"/>
        <v>18.055993679843894</v>
      </c>
      <c r="Q59" t="s">
        <v>81</v>
      </c>
      <c r="R59" t="s">
        <v>74</v>
      </c>
      <c r="S59" t="s">
        <v>462</v>
      </c>
      <c r="T59" s="35">
        <v>100</v>
      </c>
      <c r="U59" s="35">
        <f t="shared" si="19"/>
        <v>60.784313725490193</v>
      </c>
      <c r="V59" s="35">
        <f t="shared" si="20"/>
        <v>67.21311475409837</v>
      </c>
      <c r="W59" s="35">
        <f t="shared" si="21"/>
        <v>67.637540453074436</v>
      </c>
      <c r="X59" s="35">
        <f t="shared" si="22"/>
        <v>65.149344792827208</v>
      </c>
      <c r="Y59" s="35">
        <f t="shared" si="23"/>
        <v>71.578145821435385</v>
      </c>
      <c r="Z59" s="35">
        <f t="shared" si="24"/>
        <v>72.00257152041145</v>
      </c>
      <c r="AA59" s="35">
        <f t="shared" si="25"/>
        <v>-4.3650310673370143</v>
      </c>
      <c r="AB59" s="35">
        <f t="shared" si="26"/>
        <v>-4.3650310673370143</v>
      </c>
      <c r="AC59" s="35">
        <f t="shared" si="27"/>
        <v>-4.3650310673370143</v>
      </c>
      <c r="AF59">
        <v>2.06</v>
      </c>
      <c r="AG59">
        <v>1.78</v>
      </c>
      <c r="AJ59" t="s">
        <v>71</v>
      </c>
    </row>
    <row r="60" spans="1:36" s="35" customFormat="1" ht="15" x14ac:dyDescent="0.25">
      <c r="A60">
        <v>2.5499999999999998</v>
      </c>
      <c r="B60">
        <v>3.05</v>
      </c>
      <c r="C60">
        <v>3.09</v>
      </c>
      <c r="D60" s="20">
        <f t="shared" si="3"/>
        <v>4.3650310673370107E-2</v>
      </c>
      <c r="E60" s="17">
        <f>IF(OR($A60="",$B60="",$C60=""),"",A60*'MPTO_working_3-way'!$I59)</f>
        <v>2.6613082922170936</v>
      </c>
      <c r="F60" s="21">
        <f>IF(OR($A60="",$B60="",$C60=""),"",B60*'MPTO_working_3-way'!$I59)</f>
        <v>3.1831334475537787</v>
      </c>
      <c r="G60" s="22">
        <f>IF(OR($A60="",$B60="",$C60=""),"",C60*'MPTO_working_3-way'!$I59)</f>
        <v>3.2248794599807136</v>
      </c>
      <c r="H60" s="17">
        <f>IF(OR($A60="",$B60="",$C60=""),"",'MPTO_working_3-way'!E59)</f>
        <v>2.6482576799001634</v>
      </c>
      <c r="I60" s="21">
        <f>IF(OR($A60="",$B60="",$C60=""),"",'MPTO_working_3-way'!F59)</f>
        <v>3.1916379198719755</v>
      </c>
      <c r="J60" s="22">
        <f>IF(OR($A60="",$B60="",$C60=""),"",'MPTO_working_3-way'!G59)</f>
        <v>3.2354659674938491</v>
      </c>
      <c r="K60" s="17">
        <f>IF(OR($A60="",$B60="",$C60=""),"",'OddsRatio_working_3-way'!H59)</f>
        <v>2.6542136440937854</v>
      </c>
      <c r="L60" s="21">
        <f>IF(OR($A60="",$B60="",$C60=""),"",'OddsRatio_working_3-way'!I59)</f>
        <v>3.1878309486401686</v>
      </c>
      <c r="M60" s="22">
        <f>IF(OR($A60="",$B60="",$C60=""),"",'OddsRatio_working_3-way'!J59)</f>
        <v>3.2305203330038781</v>
      </c>
      <c r="N60" s="23">
        <f t="shared" si="16"/>
        <v>37.575503857424799</v>
      </c>
      <c r="O60" s="24">
        <f t="shared" si="17"/>
        <v>31.415585192273188</v>
      </c>
      <c r="P60" s="24">
        <f t="shared" si="18"/>
        <v>31.008910950302017</v>
      </c>
      <c r="Q60" t="s">
        <v>79</v>
      </c>
      <c r="R60" t="s">
        <v>115</v>
      </c>
      <c r="S60" t="s">
        <v>462</v>
      </c>
      <c r="T60" s="35">
        <v>100</v>
      </c>
      <c r="U60" s="35">
        <f t="shared" si="19"/>
        <v>73.890339425587456</v>
      </c>
      <c r="V60" s="35">
        <f t="shared" si="20"/>
        <v>72.752043596730246</v>
      </c>
      <c r="W60" s="35">
        <f t="shared" si="21"/>
        <v>48.717948717948723</v>
      </c>
      <c r="X60" s="35">
        <f t="shared" si="22"/>
        <v>78.530007685321053</v>
      </c>
      <c r="Y60" s="35">
        <f t="shared" si="23"/>
        <v>77.391711856463814</v>
      </c>
      <c r="Z60" s="35">
        <f t="shared" si="24"/>
        <v>53.357616977682284</v>
      </c>
      <c r="AA60" s="35">
        <f t="shared" si="25"/>
        <v>-4.6396682597335968</v>
      </c>
      <c r="AB60" s="35">
        <f t="shared" si="26"/>
        <v>-4.6396682597335683</v>
      </c>
      <c r="AC60" s="35">
        <f t="shared" si="27"/>
        <v>-4.6396682597335612</v>
      </c>
      <c r="AD60" s="36"/>
      <c r="AE60" s="36"/>
      <c r="AF60">
        <v>2.23</v>
      </c>
      <c r="AG60">
        <v>1.67</v>
      </c>
      <c r="AH60" s="36"/>
      <c r="AI60" s="36"/>
      <c r="AJ60" t="s">
        <v>71</v>
      </c>
    </row>
    <row r="61" spans="1:36" ht="15" x14ac:dyDescent="0.25">
      <c r="A61">
        <v>3.83</v>
      </c>
      <c r="B61">
        <v>3.67</v>
      </c>
      <c r="C61">
        <v>1.95</v>
      </c>
      <c r="D61" s="20">
        <f t="shared" si="3"/>
        <v>4.6396682597335648E-2</v>
      </c>
      <c r="E61" s="17">
        <f>IF(OR($A61="",$B61="",$C61=""),"",A61*'MPTO_working_3-way'!$I60)</f>
        <v>4.0076992943477956</v>
      </c>
      <c r="F61" s="21">
        <f>IF(OR($A61="",$B61="",$C61=""),"",B61*'MPTO_working_3-way'!$I60)</f>
        <v>3.8402758251322218</v>
      </c>
      <c r="G61" s="22">
        <f>IF(OR($A61="",$B61="",$C61=""),"",C61*'MPTO_working_3-way'!$I60)</f>
        <v>2.0404735310648046</v>
      </c>
      <c r="H61" s="17">
        <f>IF(OR($A61="",$B61="",$C61=""),"",'MPTO_working_3-way'!E60)</f>
        <v>4.0711466276393038</v>
      </c>
      <c r="I61" s="21">
        <f>IF(OR($A61="",$B61="",$C61=""),"",'MPTO_working_3-way'!F60)</f>
        <v>3.8908385834158037</v>
      </c>
      <c r="J61" s="22">
        <f>IF(OR($A61="",$B61="",$C61=""),"",'MPTO_working_3-way'!G60)</f>
        <v>2.0106364600769329</v>
      </c>
      <c r="K61" s="17">
        <f>IF(OR($A61="",$B61="",$C61=""),"",'OddsRatio_working_3-way'!H60)</f>
        <v>4.044730401474145</v>
      </c>
      <c r="L61" s="21">
        <f>IF(OR($A61="",$B61="",$C61=""),"",'OddsRatio_working_3-way'!I60)</f>
        <v>3.872590166761825</v>
      </c>
      <c r="M61" s="22">
        <f>IF(OR($A61="",$B61="",$C61=""),"",'OddsRatio_working_3-way'!J60)</f>
        <v>2.0220826436043944</v>
      </c>
      <c r="N61" s="23">
        <f t="shared" si="16"/>
        <v>24.951971856030628</v>
      </c>
      <c r="O61" s="24">
        <f t="shared" si="17"/>
        <v>26.039796242124609</v>
      </c>
      <c r="P61" s="24">
        <f t="shared" si="18"/>
        <v>49.008231901844766</v>
      </c>
      <c r="Q61" t="s">
        <v>113</v>
      </c>
      <c r="R61" t="s">
        <v>116</v>
      </c>
      <c r="S61" t="s">
        <v>462</v>
      </c>
      <c r="T61" s="35">
        <v>100</v>
      </c>
      <c r="U61" s="35">
        <f t="shared" si="19"/>
        <v>35.064935064935064</v>
      </c>
      <c r="V61" s="35">
        <f t="shared" si="20"/>
        <v>75.308641975308646</v>
      </c>
      <c r="W61" s="35">
        <f t="shared" si="21"/>
        <v>84.80243161094225</v>
      </c>
      <c r="X61" s="35">
        <f t="shared" si="22"/>
        <v>39.888926413749111</v>
      </c>
      <c r="Y61" s="35">
        <f t="shared" si="23"/>
        <v>80.132633324122679</v>
      </c>
      <c r="Z61" s="35">
        <f t="shared" si="24"/>
        <v>89.626422959756297</v>
      </c>
      <c r="AA61" s="35">
        <f t="shared" si="25"/>
        <v>-4.8239913488140473</v>
      </c>
      <c r="AB61" s="35">
        <f t="shared" si="26"/>
        <v>-4.8239913488140331</v>
      </c>
      <c r="AC61" s="35">
        <f t="shared" si="27"/>
        <v>-4.8239913488140473</v>
      </c>
      <c r="AF61">
        <v>2</v>
      </c>
      <c r="AG61">
        <v>1.84</v>
      </c>
      <c r="AJ61" t="s">
        <v>71</v>
      </c>
    </row>
    <row r="62" spans="1:36" ht="15" x14ac:dyDescent="0.25">
      <c r="A62">
        <v>1.54</v>
      </c>
      <c r="B62">
        <v>4.05</v>
      </c>
      <c r="C62">
        <v>6.58</v>
      </c>
      <c r="D62" s="20">
        <f t="shared" si="3"/>
        <v>4.8239913488140385E-2</v>
      </c>
      <c r="E62" s="17">
        <f>IF(OR($A62="",$B62="",$C62=""),"",A62*'MPTO_working_3-way'!$I61)</f>
        <v>1.6142894667717362</v>
      </c>
      <c r="F62" s="21">
        <f>IF(OR($A62="",$B62="",$C62=""),"",B62*'MPTO_working_3-way'!$I61)</f>
        <v>4.2453716496269687</v>
      </c>
      <c r="G62" s="22">
        <f>IF(OR($A62="",$B62="",$C62=""),"",C62*'MPTO_working_3-way'!$I61)</f>
        <v>6.8974186307519636</v>
      </c>
      <c r="H62" s="17">
        <f>IF(OR($A62="",$B62="",$C62=""),"",'MPTO_working_3-way'!E61)</f>
        <v>1.5791035878393058</v>
      </c>
      <c r="I62" s="21">
        <f>IF(OR($A62="",$B62="",$C62=""),"",'MPTO_working_3-way'!F61)</f>
        <v>4.3321247887920622</v>
      </c>
      <c r="J62" s="22">
        <f>IF(OR($A62="",$B62="",$C62=""),"",'MPTO_working_3-way'!G61)</f>
        <v>7.3585838723443411</v>
      </c>
      <c r="K62" s="17">
        <f>IF(OR($A62="",$B62="",$C62=""),"",'OddsRatio_working_3-way'!H61)</f>
        <v>1.5907332106696686</v>
      </c>
      <c r="L62" s="21">
        <f>IF(OR($A62="",$B62="",$C62=""),"",'OddsRatio_working_3-way'!I61)</f>
        <v>4.3365486898934966</v>
      </c>
      <c r="M62" s="22">
        <f>IF(OR($A62="",$B62="",$C62=""),"",'OddsRatio_working_3-way'!J61)</f>
        <v>7.1042431769199066</v>
      </c>
      <c r="N62" s="23">
        <f t="shared" si="16"/>
        <v>61.94675865659984</v>
      </c>
      <c r="O62" s="24">
        <f t="shared" si="17"/>
        <v>23.555063785472534</v>
      </c>
      <c r="P62" s="24">
        <f t="shared" si="18"/>
        <v>14.498177557927624</v>
      </c>
      <c r="Q62" t="s">
        <v>80</v>
      </c>
      <c r="R62" t="s">
        <v>112</v>
      </c>
      <c r="S62" t="s">
        <v>462</v>
      </c>
      <c r="T62" s="35">
        <v>100</v>
      </c>
      <c r="U62" s="35">
        <f t="shared" si="19"/>
        <v>57.805907172995774</v>
      </c>
      <c r="V62" s="35">
        <f t="shared" si="20"/>
        <v>68.75</v>
      </c>
      <c r="W62" s="35">
        <f t="shared" si="21"/>
        <v>68.944099378881987</v>
      </c>
      <c r="X62" s="35">
        <f t="shared" si="22"/>
        <v>62.305900621118006</v>
      </c>
      <c r="Y62" s="35">
        <f t="shared" si="23"/>
        <v>73.249993448122225</v>
      </c>
      <c r="Z62" s="35">
        <f t="shared" si="24"/>
        <v>73.444092827004212</v>
      </c>
      <c r="AA62" s="35">
        <f t="shared" si="25"/>
        <v>-4.4999934481222326</v>
      </c>
      <c r="AB62" s="35">
        <f t="shared" si="26"/>
        <v>-4.4999934481222255</v>
      </c>
      <c r="AC62" s="35">
        <f t="shared" si="27"/>
        <v>-4.4999934481222255</v>
      </c>
      <c r="AF62">
        <v>2.09</v>
      </c>
      <c r="AG62">
        <v>1.76</v>
      </c>
      <c r="AJ62" t="s">
        <v>71</v>
      </c>
    </row>
    <row r="63" spans="1:36" ht="15" x14ac:dyDescent="0.25">
      <c r="A63">
        <v>2.37</v>
      </c>
      <c r="B63">
        <v>3.2</v>
      </c>
      <c r="C63">
        <v>3.22</v>
      </c>
      <c r="D63" s="20">
        <f t="shared" si="3"/>
        <v>4.4999934481222192E-2</v>
      </c>
      <c r="E63" s="17">
        <f>IF(OR($A63="",$B63="",$C63=""),"",A63*'MPTO_working_3-way'!$I62)</f>
        <v>2.4766498447204968</v>
      </c>
      <c r="F63" s="21">
        <f>IF(OR($A63="",$B63="",$C63=""),"",B63*'MPTO_working_3-way'!$I62)</f>
        <v>3.343999790339911</v>
      </c>
      <c r="G63" s="22">
        <f>IF(OR($A63="",$B63="",$C63=""),"",C63*'MPTO_working_3-way'!$I62)</f>
        <v>3.3648997890295358</v>
      </c>
      <c r="H63" s="17">
        <f>IF(OR($A63="",$B63="",$C63=""),"",'MPTO_working_3-way'!E62)</f>
        <v>2.4573589847140918</v>
      </c>
      <c r="I63" s="21">
        <f>IF(OR($A63="",$B63="",$C63=""),"",'MPTO_working_3-way'!F62)</f>
        <v>3.3613442910575131</v>
      </c>
      <c r="J63" s="22">
        <f>IF(OR($A63="",$B63="",$C63=""),"",'MPTO_working_3-way'!G62)</f>
        <v>3.3834188946791861</v>
      </c>
      <c r="K63" s="17">
        <f>IF(OR($A63="",$B63="",$C63=""),"",'OddsRatio_working_3-way'!H62)</f>
        <v>2.4657756140979536</v>
      </c>
      <c r="L63" s="21">
        <f>IF(OR($A63="",$B63="",$C63=""),"",'OddsRatio_working_3-way'!I62)</f>
        <v>3.3538002562156919</v>
      </c>
      <c r="M63" s="22">
        <f>IF(OR($A63="",$B63="",$C63=""),"",'OddsRatio_working_3-way'!J62)</f>
        <v>3.3751984403631066</v>
      </c>
      <c r="N63" s="23">
        <f t="shared" si="16"/>
        <v>40.377124854032623</v>
      </c>
      <c r="O63" s="24">
        <f t="shared" si="17"/>
        <v>29.90430809501791</v>
      </c>
      <c r="P63" s="24">
        <f t="shared" si="18"/>
        <v>29.718567050949474</v>
      </c>
      <c r="Q63" t="s">
        <v>114</v>
      </c>
      <c r="R63" t="s">
        <v>69</v>
      </c>
      <c r="S63" t="s">
        <v>462</v>
      </c>
      <c r="T63" s="35">
        <v>100</v>
      </c>
      <c r="U63" s="35">
        <f t="shared" si="19"/>
        <v>45.355191256830594</v>
      </c>
      <c r="V63" s="35">
        <f t="shared" si="20"/>
        <v>72.972972972972968</v>
      </c>
      <c r="W63" s="35">
        <f t="shared" si="21"/>
        <v>74.226804123711347</v>
      </c>
      <c r="X63" s="35">
        <f t="shared" si="22"/>
        <v>52.800222903315685</v>
      </c>
      <c r="Y63" s="35">
        <f t="shared" si="23"/>
        <v>80.418004619458046</v>
      </c>
      <c r="Z63" s="35">
        <f t="shared" si="24"/>
        <v>81.671835770196409</v>
      </c>
      <c r="AA63" s="35">
        <f t="shared" si="25"/>
        <v>-7.4450316464850914</v>
      </c>
      <c r="AB63" s="35">
        <f t="shared" si="26"/>
        <v>-7.4450316464850772</v>
      </c>
      <c r="AC63" s="35">
        <f t="shared" si="27"/>
        <v>-7.445031646485063</v>
      </c>
      <c r="AF63">
        <v>2.3199999999999998</v>
      </c>
      <c r="AG63">
        <v>1.63</v>
      </c>
      <c r="AJ63" t="s">
        <v>71</v>
      </c>
    </row>
    <row r="64" spans="1:36" ht="15" x14ac:dyDescent="0.25">
      <c r="A64">
        <v>1.83</v>
      </c>
      <c r="B64">
        <v>3.7</v>
      </c>
      <c r="C64">
        <v>3.88</v>
      </c>
      <c r="D64" s="20">
        <f t="shared" si="3"/>
        <v>7.4450316464850674E-2</v>
      </c>
      <c r="E64" s="17">
        <f>IF(OR($A64="",$B64="",$C64=""),"",A64*'MPTO_working_3-way'!$I63)</f>
        <v>1.9662440791306768</v>
      </c>
      <c r="F64" s="21">
        <f>IF(OR($A64="",$B64="",$C64=""),"",B64*'MPTO_working_3-way'!$I63)</f>
        <v>3.9754661709199475</v>
      </c>
      <c r="G64" s="22">
        <f>IF(OR($A64="",$B64="",$C64=""),"",C64*'MPTO_working_3-way'!$I63)</f>
        <v>4.1688672278836201</v>
      </c>
      <c r="H64" s="17">
        <f>IF(OR($A64="",$B64="",$C64=""),"",'MPTO_working_3-way'!E63)</f>
        <v>1.9170628194924701</v>
      </c>
      <c r="I64" s="21">
        <f>IF(OR($A64="",$B64="",$C64=""),"",'MPTO_working_3-way'!F63)</f>
        <v>4.0740914579680414</v>
      </c>
      <c r="J64" s="22">
        <f>IF(OR($A64="",$B64="",$C64=""),"",'MPTO_working_3-way'!G63)</f>
        <v>4.293408319841717</v>
      </c>
      <c r="K64" s="17">
        <f>IF(OR($A64="",$B64="",$C64=""),"",'OddsRatio_working_3-way'!H63)</f>
        <v>1.9347461644216291</v>
      </c>
      <c r="L64" s="21">
        <f>IF(OR($A64="",$B64="",$C64=""),"",'OddsRatio_working_3-way'!I63)</f>
        <v>4.0407405348655399</v>
      </c>
      <c r="M64" s="22">
        <f>IF(OR($A64="",$B64="",$C64=""),"",'OddsRatio_working_3-way'!J63)</f>
        <v>4.2434565705232412</v>
      </c>
      <c r="N64" s="23">
        <f t="shared" si="16"/>
        <v>50.858385823703223</v>
      </c>
      <c r="O64" s="24">
        <f t="shared" si="17"/>
        <v>25.15428271820997</v>
      </c>
      <c r="P64" s="24">
        <f t="shared" si="18"/>
        <v>23.987331458086832</v>
      </c>
      <c r="Q64" t="s">
        <v>257</v>
      </c>
      <c r="R64" t="s">
        <v>258</v>
      </c>
      <c r="S64" t="s">
        <v>462</v>
      </c>
      <c r="T64" s="35">
        <v>100</v>
      </c>
      <c r="U64" s="35">
        <f t="shared" si="19"/>
        <v>56.331877729257641</v>
      </c>
      <c r="V64" s="35">
        <f t="shared" si="20"/>
        <v>72.222222222222229</v>
      </c>
      <c r="W64" s="35">
        <f t="shared" si="21"/>
        <v>65.870307167235495</v>
      </c>
      <c r="X64" s="35">
        <f t="shared" si="22"/>
        <v>61.907470610542283</v>
      </c>
      <c r="Y64" s="35">
        <f t="shared" si="23"/>
        <v>77.797815103506863</v>
      </c>
      <c r="Z64" s="35">
        <f t="shared" si="24"/>
        <v>71.445900048520144</v>
      </c>
      <c r="AA64" s="35">
        <f t="shared" si="25"/>
        <v>-5.575592881284642</v>
      </c>
      <c r="AB64" s="35">
        <f t="shared" si="26"/>
        <v>-5.5755928812846349</v>
      </c>
      <c r="AC64" s="35">
        <f t="shared" si="27"/>
        <v>-5.5755928812846491</v>
      </c>
      <c r="AF64">
        <v>1.76</v>
      </c>
      <c r="AG64">
        <v>2</v>
      </c>
      <c r="AJ64" t="s">
        <v>72</v>
      </c>
    </row>
    <row r="65" spans="1:36" ht="15" x14ac:dyDescent="0.25">
      <c r="A65">
        <v>2.29</v>
      </c>
      <c r="B65">
        <v>3.6</v>
      </c>
      <c r="C65">
        <v>2.93</v>
      </c>
      <c r="D65" s="20">
        <f t="shared" si="3"/>
        <v>5.5755928812846411E-2</v>
      </c>
      <c r="E65" s="17">
        <f>IF(OR($A65="",$B65="",$C65=""),"",A65*'MPTO_working_3-way'!$I64)</f>
        <v>2.4176810769814181</v>
      </c>
      <c r="F65" s="21">
        <f>IF(OR($A65="",$B65="",$C65=""),"",B65*'MPTO_working_3-way'!$I64)</f>
        <v>3.8007213437262473</v>
      </c>
      <c r="G65" s="22">
        <f>IF(OR($A65="",$B65="",$C65=""),"",C65*'MPTO_working_3-way'!$I64)</f>
        <v>3.09336487142164</v>
      </c>
      <c r="H65" s="17">
        <f>IF(OR($A65="",$B65="",$C65=""),"",'MPTO_working_3-way'!E64)</f>
        <v>2.3917956829042404</v>
      </c>
      <c r="I65" s="21">
        <f>IF(OR($A65="",$B65="",$C65=""),"",'MPTO_working_3-way'!F64)</f>
        <v>3.8581368009915713</v>
      </c>
      <c r="J65" s="22">
        <f>IF(OR($A65="",$B65="",$C65=""),"",'MPTO_working_3-way'!G64)</f>
        <v>3.0987418548980941</v>
      </c>
      <c r="K65" s="17">
        <f>IF(OR($A65="",$B65="",$C65=""),"",'OddsRatio_working_3-way'!H64)</f>
        <v>2.4031601618853551</v>
      </c>
      <c r="L65" s="21">
        <f>IF(OR($A65="",$B65="",$C65=""),"",'OddsRatio_working_3-way'!I64)</f>
        <v>3.8280747448852113</v>
      </c>
      <c r="M65" s="22">
        <f>IF(OR($A65="",$B65="",$C65=""),"",'OddsRatio_working_3-way'!J64)</f>
        <v>3.0993016375494076</v>
      </c>
      <c r="N65" s="23">
        <f t="shared" si="16"/>
        <v>41.361948419125007</v>
      </c>
      <c r="O65" s="24">
        <f t="shared" si="17"/>
        <v>26.310794966610068</v>
      </c>
      <c r="P65" s="24">
        <f t="shared" si="18"/>
        <v>32.327256614264932</v>
      </c>
      <c r="Q65" t="s">
        <v>182</v>
      </c>
      <c r="R65" t="s">
        <v>259</v>
      </c>
      <c r="S65" t="s">
        <v>462</v>
      </c>
      <c r="T65" s="35">
        <v>100</v>
      </c>
      <c r="U65" s="35">
        <f t="shared" si="19"/>
        <v>60</v>
      </c>
      <c r="V65" s="35">
        <f t="shared" si="20"/>
        <v>67.741935483870961</v>
      </c>
      <c r="W65" s="35">
        <f t="shared" si="21"/>
        <v>66.777408637873762</v>
      </c>
      <c r="X65" s="35">
        <f t="shared" si="22"/>
        <v>65.480655878255277</v>
      </c>
      <c r="Y65" s="35">
        <f t="shared" si="23"/>
        <v>73.222591362126252</v>
      </c>
      <c r="Z65" s="35">
        <f t="shared" si="24"/>
        <v>72.258064516129039</v>
      </c>
      <c r="AA65" s="35">
        <f t="shared" si="25"/>
        <v>-5.480655878255277</v>
      </c>
      <c r="AB65" s="35">
        <f t="shared" si="26"/>
        <v>-5.4806558782552912</v>
      </c>
      <c r="AC65" s="35">
        <f t="shared" si="27"/>
        <v>-5.480655878255277</v>
      </c>
      <c r="AF65">
        <v>1.82</v>
      </c>
      <c r="AG65">
        <v>1.99</v>
      </c>
      <c r="AJ65" t="s">
        <v>72</v>
      </c>
    </row>
    <row r="66" spans="1:36" ht="15" x14ac:dyDescent="0.25">
      <c r="A66">
        <v>2.5</v>
      </c>
      <c r="B66">
        <v>3.1</v>
      </c>
      <c r="C66">
        <v>3.01</v>
      </c>
      <c r="D66" s="20">
        <f t="shared" si="3"/>
        <v>5.4806558782552806E-2</v>
      </c>
      <c r="E66" s="17">
        <f>IF(OR($A66="",$B66="",$C66=""),"",A66*'MPTO_working_3-way'!$I65)</f>
        <v>2.637016396956382</v>
      </c>
      <c r="F66" s="21">
        <f>IF(OR($A66="",$B66="",$C66=""),"",B66*'MPTO_working_3-way'!$I65)</f>
        <v>3.2699003322259137</v>
      </c>
      <c r="G66" s="22">
        <f>IF(OR($A66="",$B66="",$C66=""),"",C66*'MPTO_working_3-way'!$I65)</f>
        <v>3.1749677419354838</v>
      </c>
      <c r="H66" s="17">
        <f>IF(OR($A66="",$B66="",$C66=""),"",'MPTO_working_3-way'!E65)</f>
        <v>2.6196447622077899</v>
      </c>
      <c r="I66" s="21">
        <f>IF(OR($A66="",$B66="",$C66=""),"",'MPTO_working_3-way'!F65)</f>
        <v>3.2861033503157797</v>
      </c>
      <c r="J66" s="22">
        <f>IF(OR($A66="",$B66="",$C66=""),"",'MPTO_working_3-way'!G65)</f>
        <v>3.1851489429488202</v>
      </c>
      <c r="K66" s="17">
        <f>IF(OR($A66="",$B66="",$C66=""),"",'OddsRatio_working_3-way'!H65)</f>
        <v>2.6274725892063606</v>
      </c>
      <c r="L66" s="21">
        <f>IF(OR($A66="",$B66="",$C66=""),"",'OddsRatio_working_3-way'!I65)</f>
        <v>3.2784616248889056</v>
      </c>
      <c r="M66" s="22">
        <f>IF(OR($A66="",$B66="",$C66=""),"",'OddsRatio_working_3-way'!J65)</f>
        <v>3.1808132695365234</v>
      </c>
      <c r="N66" s="23">
        <f t="shared" si="16"/>
        <v>37.921645127204748</v>
      </c>
      <c r="O66" s="24">
        <f t="shared" si="17"/>
        <v>30.58197187677802</v>
      </c>
      <c r="P66" s="24">
        <f t="shared" si="18"/>
        <v>31.496382996017232</v>
      </c>
      <c r="Q66" t="s">
        <v>180</v>
      </c>
      <c r="R66" t="s">
        <v>260</v>
      </c>
      <c r="S66" t="s">
        <v>462</v>
      </c>
      <c r="T66" s="35">
        <v>100</v>
      </c>
      <c r="U66" s="35">
        <f t="shared" si="19"/>
        <v>71.83098591549296</v>
      </c>
      <c r="V66" s="35">
        <f t="shared" si="20"/>
        <v>72.826086956521735</v>
      </c>
      <c r="W66" s="35">
        <f t="shared" si="21"/>
        <v>49.748743718592962</v>
      </c>
      <c r="X66" s="35">
        <f t="shared" si="22"/>
        <v>77.425169324885289</v>
      </c>
      <c r="Y66" s="35">
        <f t="shared" si="23"/>
        <v>78.420270365914078</v>
      </c>
      <c r="Z66" s="35">
        <f t="shared" si="24"/>
        <v>55.342927127985298</v>
      </c>
      <c r="AA66" s="35">
        <f t="shared" si="25"/>
        <v>-5.5941834093923291</v>
      </c>
      <c r="AB66" s="35">
        <f t="shared" si="26"/>
        <v>-5.5941834093923433</v>
      </c>
      <c r="AC66" s="35">
        <f t="shared" si="27"/>
        <v>-5.5941834093923362</v>
      </c>
      <c r="AF66">
        <v>2.34</v>
      </c>
      <c r="AG66">
        <v>1.59</v>
      </c>
      <c r="AJ66" t="s">
        <v>72</v>
      </c>
    </row>
    <row r="67" spans="1:36" ht="15" x14ac:dyDescent="0.25">
      <c r="A67">
        <v>3.55</v>
      </c>
      <c r="B67">
        <v>3.68</v>
      </c>
      <c r="C67">
        <v>1.99</v>
      </c>
      <c r="D67" s="20">
        <f t="shared" si="3"/>
        <v>5.5941834093923282E-2</v>
      </c>
      <c r="E67" s="17">
        <f>IF(OR($A67="",$B67="",$C67=""),"",A67*'MPTO_working_3-way'!$I66)</f>
        <v>3.7485935110334276</v>
      </c>
      <c r="F67" s="21">
        <f>IF(OR($A67="",$B67="",$C67=""),"",B67*'MPTO_working_3-way'!$I66)</f>
        <v>3.885865949465638</v>
      </c>
      <c r="G67" s="22">
        <f>IF(OR($A67="",$B67="",$C67=""),"",C67*'MPTO_working_3-way'!$I66)</f>
        <v>2.1013242498469071</v>
      </c>
      <c r="H67" s="17">
        <f>IF(OR($A67="",$B67="",$C67=""),"",'MPTO_working_3-way'!E66)</f>
        <v>3.8016617873719358</v>
      </c>
      <c r="I67" s="21">
        <f>IF(OR($A67="",$B67="",$C67=""),"",'MPTO_working_3-way'!F66)</f>
        <v>3.9511346987409799</v>
      </c>
      <c r="J67" s="22">
        <f>IF(OR($A67="",$B67="",$C67=""),"",'MPTO_working_3-way'!G66)</f>
        <v>2.0666909395018132</v>
      </c>
      <c r="K67" s="17">
        <f>IF(OR($A67="",$B67="",$C67=""),"",'OddsRatio_working_3-way'!H66)</f>
        <v>3.7820723344674692</v>
      </c>
      <c r="L67" s="21">
        <f>IF(OR($A67="",$B67="",$C67=""),"",'OddsRatio_working_3-way'!I66)</f>
        <v>3.9239034730873801</v>
      </c>
      <c r="M67" s="22">
        <f>IF(OR($A67="",$B67="",$C67=""),"",'OddsRatio_working_3-way'!J66)</f>
        <v>2.080098671028547</v>
      </c>
      <c r="N67" s="23">
        <f t="shared" si="16"/>
        <v>26.676672118666605</v>
      </c>
      <c r="O67" s="24">
        <f t="shared" si="17"/>
        <v>25.734289679691969</v>
      </c>
      <c r="P67" s="24">
        <f t="shared" si="18"/>
        <v>47.589038201641436</v>
      </c>
      <c r="Q67" t="s">
        <v>183</v>
      </c>
      <c r="R67" t="s">
        <v>261</v>
      </c>
      <c r="S67" t="s">
        <v>462</v>
      </c>
      <c r="T67" s="35">
        <v>100</v>
      </c>
      <c r="U67" s="35">
        <f t="shared" si="19"/>
        <v>31.03448275862069</v>
      </c>
      <c r="V67" s="35">
        <f t="shared" si="20"/>
        <v>77.477477477477478</v>
      </c>
      <c r="W67" s="35">
        <f t="shared" si="21"/>
        <v>85.11904761904762</v>
      </c>
      <c r="X67" s="35">
        <f t="shared" si="22"/>
        <v>37.403474903474901</v>
      </c>
      <c r="Y67" s="35">
        <f t="shared" si="23"/>
        <v>83.846469622331696</v>
      </c>
      <c r="Z67" s="35">
        <f t="shared" si="24"/>
        <v>91.488039763901824</v>
      </c>
      <c r="AA67" s="35">
        <f t="shared" si="25"/>
        <v>-6.3689921448542108</v>
      </c>
      <c r="AB67" s="35">
        <f t="shared" si="26"/>
        <v>-6.3689921448542179</v>
      </c>
      <c r="AC67" s="35">
        <f t="shared" si="27"/>
        <v>-6.3689921448542037</v>
      </c>
      <c r="AF67">
        <v>1.89</v>
      </c>
      <c r="AG67">
        <v>1.91</v>
      </c>
      <c r="AJ67" t="s">
        <v>72</v>
      </c>
    </row>
    <row r="68" spans="1:36" ht="15" x14ac:dyDescent="0.25">
      <c r="A68">
        <v>1.45</v>
      </c>
      <c r="B68">
        <v>4.4400000000000004</v>
      </c>
      <c r="C68">
        <v>6.72</v>
      </c>
      <c r="D68" s="20">
        <f t="shared" ref="D68:D131" si="28">IF(OR($A68="",$B68="",$C68=""),"",(1/A68)+(1/B68)+(1/C68)-1)</f>
        <v>6.368992144854202E-2</v>
      </c>
      <c r="E68" s="17">
        <f>IF(OR($A68="",$B68="",$C68=""),"",A68*'MPTO_working_3-way'!$I67)</f>
        <v>1.5423503861003858</v>
      </c>
      <c r="F68" s="21">
        <f>IF(OR($A68="",$B68="",$C68=""),"",B68*'MPTO_working_3-way'!$I67)</f>
        <v>4.7227832512315269</v>
      </c>
      <c r="G68" s="22">
        <f>IF(OR($A68="",$B68="",$C68=""),"",C68*'MPTO_working_3-way'!$I67)</f>
        <v>7.1479962721342023</v>
      </c>
      <c r="H68" s="17">
        <f>IF(OR($A68="",$B68="",$C68=""),"",'MPTO_working_3-way'!E67)</f>
        <v>1.496053712663806</v>
      </c>
      <c r="I68" s="21">
        <f>IF(OR($A68="",$B68="",$C68=""),"",'MPTO_working_3-way'!F67)</f>
        <v>4.9020748919043857</v>
      </c>
      <c r="J68" s="22">
        <f>IF(OR($A68="",$B68="",$C68=""),"",'MPTO_working_3-way'!G67)</f>
        <v>7.8382468040699171</v>
      </c>
      <c r="K68" s="17">
        <f>IF(OR($A68="",$B68="",$C68=""),"",'OddsRatio_working_3-way'!H67)</f>
        <v>1.5100315317422661</v>
      </c>
      <c r="L68" s="21">
        <f>IF(OR($A68="",$B68="",$C68=""),"",'OddsRatio_working_3-way'!I67)</f>
        <v>4.8989077093186575</v>
      </c>
      <c r="M68" s="22">
        <f>IF(OR($A68="",$B68="",$C68=""),"",'OddsRatio_working_3-way'!J67)</f>
        <v>7.483067470146139</v>
      </c>
      <c r="N68" s="23">
        <f t="shared" si="16"/>
        <v>64.836110459203638</v>
      </c>
      <c r="O68" s="24">
        <f t="shared" si="17"/>
        <v>21.173954992307493</v>
      </c>
      <c r="P68" s="24">
        <f t="shared" si="18"/>
        <v>13.989934548488881</v>
      </c>
      <c r="Q68" t="s">
        <v>262</v>
      </c>
      <c r="R68" t="s">
        <v>263</v>
      </c>
      <c r="S68" t="s">
        <v>462</v>
      </c>
      <c r="T68" s="35">
        <v>100</v>
      </c>
      <c r="U68" s="35">
        <f t="shared" si="19"/>
        <v>63.768115942028999</v>
      </c>
      <c r="V68" s="35">
        <f t="shared" si="20"/>
        <v>71.181556195965413</v>
      </c>
      <c r="W68" s="35">
        <f t="shared" si="21"/>
        <v>59.514170040485837</v>
      </c>
      <c r="X68" s="35">
        <f t="shared" si="22"/>
        <v>69.30427376354875</v>
      </c>
      <c r="Y68" s="35">
        <f t="shared" si="23"/>
        <v>76.717714017485193</v>
      </c>
      <c r="Z68" s="35">
        <f t="shared" si="24"/>
        <v>65.050327862005602</v>
      </c>
      <c r="AA68" s="35">
        <f t="shared" si="25"/>
        <v>-5.5361578215197511</v>
      </c>
      <c r="AB68" s="35">
        <f t="shared" si="26"/>
        <v>-5.5361578215197795</v>
      </c>
      <c r="AC68" s="35">
        <f t="shared" si="27"/>
        <v>-5.5361578215197653</v>
      </c>
      <c r="AF68">
        <v>1.88</v>
      </c>
      <c r="AG68">
        <v>1.92</v>
      </c>
      <c r="AJ68" t="s">
        <v>72</v>
      </c>
    </row>
    <row r="69" spans="1:36" ht="15" x14ac:dyDescent="0.25">
      <c r="A69">
        <v>2.76</v>
      </c>
      <c r="B69">
        <v>3.47</v>
      </c>
      <c r="C69">
        <v>2.4700000000000002</v>
      </c>
      <c r="D69" s="20">
        <f t="shared" si="28"/>
        <v>5.5361578215197715E-2</v>
      </c>
      <c r="E69" s="17">
        <f>IF(OR($A69="",$B69="",$C69=""),"",A69*'MPTO_working_3-way'!$I68)</f>
        <v>2.9127979558739456</v>
      </c>
      <c r="F69" s="21">
        <f>IF(OR($A69="",$B69="",$C69=""),"",B69*'MPTO_working_3-way'!$I68)</f>
        <v>3.6621046764067362</v>
      </c>
      <c r="G69" s="22">
        <f>IF(OR($A69="",$B69="",$C69=""),"",C69*'MPTO_working_3-way'!$I68)</f>
        <v>2.6067430981915387</v>
      </c>
      <c r="H69" s="17">
        <f>IF(OR($A69="",$B69="",$C69=""),"",'MPTO_working_3-way'!E68)</f>
        <v>2.9081181706377768</v>
      </c>
      <c r="I69" s="21">
        <f>IF(OR($A69="",$B69="",$C69=""),"",'MPTO_working_3-way'!F68)</f>
        <v>3.70740316155316</v>
      </c>
      <c r="J69" s="22">
        <f>IF(OR($A69="",$B69="",$C69=""),"",'MPTO_working_3-way'!G68)</f>
        <v>2.5879619797021256</v>
      </c>
      <c r="K69" s="17">
        <f>IF(OR($A69="",$B69="",$C69=""),"",'OddsRatio_working_3-way'!H68)</f>
        <v>2.9119054156048305</v>
      </c>
      <c r="L69" s="21">
        <f>IF(OR($A69="",$B69="",$C69=""),"",'OddsRatio_working_3-way'!I68)</f>
        <v>3.6831854412181428</v>
      </c>
      <c r="M69" s="22">
        <f>IF(OR($A69="",$B69="",$C69=""),"",'OddsRatio_working_3-way'!J68)</f>
        <v>2.5968755459881261</v>
      </c>
      <c r="N69" s="23">
        <f t="shared" ref="N69:N132" si="29">(1/E69)* 100</f>
        <v>34.331251777467124</v>
      </c>
      <c r="O69" s="24">
        <f t="shared" ref="O69:O132" si="30">(1/F69)* 100</f>
        <v>27.306701701962321</v>
      </c>
      <c r="P69" s="24">
        <f t="shared" ref="P69:P132" si="31">(1/G69)* 100</f>
        <v>38.362046520570544</v>
      </c>
      <c r="Q69" t="s">
        <v>185</v>
      </c>
      <c r="R69" t="s">
        <v>187</v>
      </c>
      <c r="S69" t="s">
        <v>462</v>
      </c>
      <c r="T69" s="35">
        <v>100</v>
      </c>
      <c r="U69" s="35">
        <f t="shared" ref="U69:U132" si="32">(1/A70)*((T69*A70)-T69)</f>
        <v>76.580796252927385</v>
      </c>
      <c r="V69" s="35">
        <f t="shared" ref="V69:V132" si="33">(1/B70)*((T69*B70)-T69)</f>
        <v>71.988795518207283</v>
      </c>
      <c r="W69" s="35">
        <f t="shared" ref="W69:W132" si="34">(1/C70)*((T69*C70)-T69)</f>
        <v>45.652173913043477</v>
      </c>
      <c r="X69" s="35">
        <f t="shared" ref="X69:X132" si="35">((1/B70)+(1/C70))*T69</f>
        <v>82.359030568749233</v>
      </c>
      <c r="Y69" s="35">
        <f t="shared" ref="Y69:Y132" si="36">((1/A70)+(1/C70))*T69</f>
        <v>77.767029834029117</v>
      </c>
      <c r="Z69" s="35">
        <f t="shared" ref="Z69:Z132" si="37">((1/A70)+(1/B70))*T69</f>
        <v>51.430408228865318</v>
      </c>
      <c r="AA69" s="35">
        <f t="shared" ref="AA69:AA132" si="38">U69-X69</f>
        <v>-5.7782343158218481</v>
      </c>
      <c r="AB69" s="35">
        <f t="shared" ref="AB69:AB132" si="39">V69-Y69</f>
        <v>-5.7782343158218339</v>
      </c>
      <c r="AC69" s="35">
        <f t="shared" ref="AC69:AC132" si="40">W69-Z69</f>
        <v>-5.778234315821841</v>
      </c>
      <c r="AF69">
        <v>1.83</v>
      </c>
      <c r="AG69">
        <v>1.99</v>
      </c>
      <c r="AJ69" t="s">
        <v>72</v>
      </c>
    </row>
    <row r="70" spans="1:36" ht="15" x14ac:dyDescent="0.25">
      <c r="A70">
        <v>4.2699999999999996</v>
      </c>
      <c r="B70">
        <v>3.57</v>
      </c>
      <c r="C70">
        <v>1.84</v>
      </c>
      <c r="D70" s="20">
        <f t="shared" si="28"/>
        <v>5.7782343158218286E-2</v>
      </c>
      <c r="E70" s="17">
        <f>IF(OR($A70="",$B70="",$C70=""),"",A70*'MPTO_working_3-way'!$I69)</f>
        <v>4.5167306052855913</v>
      </c>
      <c r="F70" s="21">
        <f>IF(OR($A70="",$B70="",$C70=""),"",B70*'MPTO_working_3-way'!$I69)</f>
        <v>3.7762829650748393</v>
      </c>
      <c r="G70" s="22">
        <f>IF(OR($A70="",$B70="",$C70=""),"",C70*'MPTO_working_3-way'!$I69)</f>
        <v>1.9463195114111218</v>
      </c>
      <c r="H70" s="17">
        <f>IF(OR($A70="",$B70="",$C70=""),"",'MPTO_working_3-way'!E69)</f>
        <v>4.6526504179329535</v>
      </c>
      <c r="I70" s="21">
        <f>IF(OR($A70="",$B70="",$C70=""),"",'MPTO_working_3-way'!F69)</f>
        <v>3.8336022818742284</v>
      </c>
      <c r="J70" s="22">
        <f>IF(OR($A70="",$B70="",$C70=""),"",'MPTO_working_3-way'!G69)</f>
        <v>1.9076052182567893</v>
      </c>
      <c r="K70" s="17">
        <f>IF(OR($A70="",$B70="",$C70=""),"",'OddsRatio_working_3-way'!H69)</f>
        <v>4.5887070879134493</v>
      </c>
      <c r="L70" s="21">
        <f>IF(OR($A70="",$B70="",$C70=""),"",'OddsRatio_working_3-way'!I69)</f>
        <v>3.8204823290328935</v>
      </c>
      <c r="M70" s="22">
        <f>IF(OR($A70="",$B70="",$C70=""),"",'OddsRatio_working_3-way'!J69)</f>
        <v>1.9218697106566662</v>
      </c>
      <c r="N70" s="23">
        <f t="shared" si="29"/>
        <v>22.139907986315919</v>
      </c>
      <c r="O70" s="24">
        <f t="shared" si="30"/>
        <v>26.481066415005312</v>
      </c>
      <c r="P70" s="24">
        <f t="shared" si="31"/>
        <v>51.379025598678773</v>
      </c>
      <c r="Q70" t="s">
        <v>264</v>
      </c>
      <c r="R70" t="s">
        <v>265</v>
      </c>
      <c r="S70" t="s">
        <v>462</v>
      </c>
      <c r="T70" s="35">
        <v>100</v>
      </c>
      <c r="U70" s="35">
        <f t="shared" si="32"/>
        <v>49.238578680203041</v>
      </c>
      <c r="V70" s="35">
        <f t="shared" si="33"/>
        <v>70.674486803519059</v>
      </c>
      <c r="W70" s="35">
        <f t="shared" si="34"/>
        <v>74.358974358974365</v>
      </c>
      <c r="X70" s="35">
        <f t="shared" si="35"/>
        <v>54.966538837506576</v>
      </c>
      <c r="Y70" s="35">
        <f t="shared" si="36"/>
        <v>76.402446960822587</v>
      </c>
      <c r="Z70" s="35">
        <f t="shared" si="37"/>
        <v>80.086934516277893</v>
      </c>
      <c r="AA70" s="35">
        <f t="shared" si="38"/>
        <v>-5.727960157303535</v>
      </c>
      <c r="AB70" s="35">
        <f t="shared" si="39"/>
        <v>-5.7279601573035279</v>
      </c>
      <c r="AC70" s="35">
        <f t="shared" si="40"/>
        <v>-5.7279601573035279</v>
      </c>
      <c r="AF70">
        <v>1.9</v>
      </c>
      <c r="AG70">
        <v>1.9</v>
      </c>
      <c r="AJ70" t="s">
        <v>72</v>
      </c>
    </row>
    <row r="71" spans="1:36" ht="15" x14ac:dyDescent="0.25">
      <c r="A71">
        <v>1.97</v>
      </c>
      <c r="B71">
        <v>3.41</v>
      </c>
      <c r="C71">
        <v>3.9</v>
      </c>
      <c r="D71" s="20">
        <f t="shared" si="28"/>
        <v>5.7279601573035244E-2</v>
      </c>
      <c r="E71" s="17">
        <f>IF(OR($A71="",$B71="",$C71=""),"",A71*'MPTO_working_3-way'!$I70)</f>
        <v>2.0828408150988795</v>
      </c>
      <c r="F71" s="21">
        <f>IF(OR($A71="",$B71="",$C71=""),"",B71*'MPTO_working_3-way'!$I70)</f>
        <v>3.6053234413640505</v>
      </c>
      <c r="G71" s="22">
        <f>IF(OR($A71="",$B71="",$C71=""),"",C71*'MPTO_working_3-way'!$I70)</f>
        <v>4.1233904461348372</v>
      </c>
      <c r="H71" s="17">
        <f>IF(OR($A71="",$B71="",$C71=""),"",'MPTO_working_3-way'!E70)</f>
        <v>2.0469948560187912</v>
      </c>
      <c r="I71" s="21">
        <f>IF(OR($A71="",$B71="",$C71=""),"",'MPTO_working_3-way'!F70)</f>
        <v>3.6474794102373593</v>
      </c>
      <c r="J71" s="22">
        <f>IF(OR($A71="",$B71="",$C71=""),"",'MPTO_working_3-way'!G70)</f>
        <v>4.2137721465782194</v>
      </c>
      <c r="K71" s="17">
        <f>IF(OR($A71="",$B71="",$C71=""),"",'OddsRatio_working_3-way'!H70)</f>
        <v>2.0608512700046884</v>
      </c>
      <c r="L71" s="21">
        <f>IF(OR($A71="",$B71="",$C71=""),"",'OddsRatio_working_3-way'!I70)</f>
        <v>3.6357232584652586</v>
      </c>
      <c r="M71" s="22">
        <f>IF(OR($A71="",$B71="",$C71=""),"",'OddsRatio_working_3-way'!J70)</f>
        <v>4.171617198983089</v>
      </c>
      <c r="N71" s="23">
        <f t="shared" si="29"/>
        <v>48.011350303432891</v>
      </c>
      <c r="O71" s="24">
        <f t="shared" si="30"/>
        <v>27.736762492012552</v>
      </c>
      <c r="P71" s="24">
        <f t="shared" si="31"/>
        <v>24.251887204554563</v>
      </c>
      <c r="Q71" t="s">
        <v>178</v>
      </c>
      <c r="R71" t="s">
        <v>266</v>
      </c>
      <c r="S71" t="s">
        <v>462</v>
      </c>
      <c r="T71" s="35">
        <v>100</v>
      </c>
      <c r="U71" s="35">
        <f t="shared" si="32"/>
        <v>39.024390243902438</v>
      </c>
      <c r="V71" s="35">
        <f t="shared" si="33"/>
        <v>73.821989528795811</v>
      </c>
      <c r="W71" s="35">
        <f t="shared" si="34"/>
        <v>81.096408317580341</v>
      </c>
      <c r="X71" s="35">
        <f t="shared" si="35"/>
        <v>45.081602153623848</v>
      </c>
      <c r="Y71" s="35">
        <f t="shared" si="36"/>
        <v>79.879201438517228</v>
      </c>
      <c r="Z71" s="35">
        <f t="shared" si="37"/>
        <v>87.153620227301758</v>
      </c>
      <c r="AA71" s="35">
        <f t="shared" si="38"/>
        <v>-6.0572119097214099</v>
      </c>
      <c r="AB71" s="35">
        <f t="shared" si="39"/>
        <v>-6.057211909721417</v>
      </c>
      <c r="AC71" s="35">
        <f t="shared" si="40"/>
        <v>-6.057211909721417</v>
      </c>
      <c r="AF71">
        <v>1.96</v>
      </c>
      <c r="AG71">
        <v>1.85</v>
      </c>
      <c r="AJ71" t="s">
        <v>72</v>
      </c>
    </row>
    <row r="72" spans="1:36" ht="15" x14ac:dyDescent="0.25">
      <c r="A72">
        <v>1.64</v>
      </c>
      <c r="B72">
        <v>3.82</v>
      </c>
      <c r="C72">
        <v>5.29</v>
      </c>
      <c r="D72" s="20">
        <f t="shared" si="28"/>
        <v>6.0572119097214161E-2</v>
      </c>
      <c r="E72" s="17">
        <f>IF(OR($A72="",$B72="",$C72=""),"",A72*'MPTO_working_3-way'!$I71)</f>
        <v>1.7393382753194311</v>
      </c>
      <c r="F72" s="21">
        <f>IF(OR($A72="",$B72="",$C72=""),"",B72*'MPTO_working_3-way'!$I71)</f>
        <v>4.0513854949513579</v>
      </c>
      <c r="G72" s="22">
        <f>IF(OR($A72="",$B72="",$C72=""),"",C72*'MPTO_working_3-way'!$I71)</f>
        <v>5.6104265100242632</v>
      </c>
      <c r="H72" s="17">
        <f>IF(OR($A72="",$B72="",$C72=""),"",'MPTO_working_3-way'!E71)</f>
        <v>1.6961646917107536</v>
      </c>
      <c r="I72" s="21">
        <f>IF(OR($A72="",$B72="",$C72=""),"",'MPTO_working_3-way'!F71)</f>
        <v>4.139254482378238</v>
      </c>
      <c r="J72" s="22">
        <f>IF(OR($A72="",$B72="",$C72=""),"",'MPTO_working_3-way'!G71)</f>
        <v>5.9225843438776895</v>
      </c>
      <c r="K72" s="17">
        <f>IF(OR($A72="",$B72="",$C72=""),"",'OddsRatio_working_3-way'!H71)</f>
        <v>1.7108134112710196</v>
      </c>
      <c r="L72" s="21">
        <f>IF(OR($A72="",$B72="",$C72=""),"",'OddsRatio_working_3-way'!I71)</f>
        <v>4.1320215934129294</v>
      </c>
      <c r="M72" s="22">
        <f>IF(OR($A72="",$B72="",$C72=""),"",'OddsRatio_working_3-way'!J71)</f>
        <v>5.7646711474260526</v>
      </c>
      <c r="N72" s="23">
        <f t="shared" si="29"/>
        <v>57.493129093381732</v>
      </c>
      <c r="O72" s="24">
        <f t="shared" si="30"/>
        <v>24.682914061032996</v>
      </c>
      <c r="P72" s="24">
        <f t="shared" si="31"/>
        <v>17.823956845585261</v>
      </c>
      <c r="Q72" t="s">
        <v>267</v>
      </c>
      <c r="R72" t="s">
        <v>268</v>
      </c>
      <c r="S72" t="s">
        <v>462</v>
      </c>
      <c r="T72" s="35">
        <v>100</v>
      </c>
      <c r="U72" s="35">
        <f t="shared" si="32"/>
        <v>48.979591836734699</v>
      </c>
      <c r="V72" s="35">
        <f t="shared" si="33"/>
        <v>71.83098591549296</v>
      </c>
      <c r="W72" s="35">
        <f t="shared" si="34"/>
        <v>73.474801061007966</v>
      </c>
      <c r="X72" s="35">
        <f t="shared" si="35"/>
        <v>54.694213023499081</v>
      </c>
      <c r="Y72" s="35">
        <f t="shared" si="36"/>
        <v>77.54560710225735</v>
      </c>
      <c r="Z72" s="35">
        <f t="shared" si="37"/>
        <v>79.189422247772342</v>
      </c>
      <c r="AA72" s="35">
        <f t="shared" si="38"/>
        <v>-5.7146211867643828</v>
      </c>
      <c r="AB72" s="35">
        <f t="shared" si="39"/>
        <v>-5.7146211867643899</v>
      </c>
      <c r="AC72" s="35">
        <f t="shared" si="40"/>
        <v>-5.7146211867643757</v>
      </c>
      <c r="AF72">
        <v>2.02</v>
      </c>
      <c r="AG72">
        <v>1.8</v>
      </c>
      <c r="AJ72" t="s">
        <v>72</v>
      </c>
    </row>
    <row r="73" spans="1:36" ht="15" x14ac:dyDescent="0.25">
      <c r="A73">
        <v>1.96</v>
      </c>
      <c r="B73">
        <v>3.55</v>
      </c>
      <c r="C73">
        <v>3.77</v>
      </c>
      <c r="D73" s="20">
        <f t="shared" si="28"/>
        <v>5.7146211867643792E-2</v>
      </c>
      <c r="E73" s="17">
        <f>IF(OR($A73="",$B73="",$C73=""),"",A73*'MPTO_working_3-way'!$I72)</f>
        <v>2.0720065752605819</v>
      </c>
      <c r="F73" s="21">
        <f>IF(OR($A73="",$B73="",$C73=""),"",B73*'MPTO_working_3-way'!$I72)</f>
        <v>3.7528690521301353</v>
      </c>
      <c r="G73" s="22">
        <f>IF(OR($A73="",$B73="",$C73=""),"",C73*'MPTO_working_3-way'!$I72)</f>
        <v>3.9854412187410171</v>
      </c>
      <c r="H73" s="17">
        <f>IF(OR($A73="",$B73="",$C73=""),"",'MPTO_working_3-way'!E72)</f>
        <v>2.036015715835831</v>
      </c>
      <c r="I73" s="21">
        <f>IF(OR($A73="",$B73="",$C73=""),"",'MPTO_working_3-way'!F72)</f>
        <v>3.8074727992661308</v>
      </c>
      <c r="J73" s="22">
        <f>IF(OR($A73="",$B73="",$C73=""),"",'MPTO_working_3-way'!G72)</f>
        <v>4.0616847725104979</v>
      </c>
      <c r="K73" s="17">
        <f>IF(OR($A73="",$B73="",$C73=""),"",'OddsRatio_working_3-way'!H72)</f>
        <v>2.0498012506774583</v>
      </c>
      <c r="L73" s="21">
        <f>IF(OR($A73="",$B73="",$C73=""),"",'OddsRatio_working_3-way'!I72)</f>
        <v>3.788534572111999</v>
      </c>
      <c r="M73" s="22">
        <f>IF(OR($A73="",$B73="",$C73=""),"",'OddsRatio_working_3-way'!J72)</f>
        <v>4.0291140253922491</v>
      </c>
      <c r="N73" s="23">
        <f t="shared" si="29"/>
        <v>48.262395107227732</v>
      </c>
      <c r="O73" s="24">
        <f t="shared" si="30"/>
        <v>26.646280115539824</v>
      </c>
      <c r="P73" s="24">
        <f t="shared" si="31"/>
        <v>25.091324777232455</v>
      </c>
      <c r="Q73" t="s">
        <v>184</v>
      </c>
      <c r="R73" t="s">
        <v>269</v>
      </c>
      <c r="S73" t="s">
        <v>462</v>
      </c>
      <c r="T73" s="35">
        <v>100</v>
      </c>
      <c r="U73" s="35">
        <f t="shared" si="32"/>
        <v>23.664122137404579</v>
      </c>
      <c r="V73" s="35">
        <f t="shared" si="33"/>
        <v>79.633401221995925</v>
      </c>
      <c r="W73" s="35">
        <f t="shared" si="34"/>
        <v>90.338164251207729</v>
      </c>
      <c r="X73" s="35">
        <f t="shared" si="35"/>
        <v>30.028434526796342</v>
      </c>
      <c r="Y73" s="35">
        <f t="shared" si="36"/>
        <v>85.997713611387681</v>
      </c>
      <c r="Z73" s="35">
        <f t="shared" si="37"/>
        <v>96.702476640599485</v>
      </c>
      <c r="AA73" s="35">
        <f t="shared" si="38"/>
        <v>-6.3643123893917632</v>
      </c>
      <c r="AB73" s="35">
        <f t="shared" si="39"/>
        <v>-6.3643123893917561</v>
      </c>
      <c r="AC73" s="35">
        <f t="shared" si="40"/>
        <v>-6.3643123893917561</v>
      </c>
      <c r="AF73">
        <v>1.95</v>
      </c>
      <c r="AG73">
        <v>1.85</v>
      </c>
      <c r="AJ73" t="s">
        <v>72</v>
      </c>
    </row>
    <row r="74" spans="1:36" ht="15" x14ac:dyDescent="0.25">
      <c r="A74">
        <v>1.31</v>
      </c>
      <c r="B74">
        <v>4.91</v>
      </c>
      <c r="C74">
        <v>10.35</v>
      </c>
      <c r="D74" s="20">
        <f t="shared" si="28"/>
        <v>6.3643123893917686E-2</v>
      </c>
      <c r="E74" s="17">
        <f>IF(OR($A74="",$B74="",$C74=""),"",A74*'MPTO_working_3-way'!$I73)</f>
        <v>1.3933724923010322</v>
      </c>
      <c r="F74" s="21">
        <f>IF(OR($A74="",$B74="",$C74=""),"",B74*'MPTO_working_3-way'!$I73)</f>
        <v>5.2224877383191357</v>
      </c>
      <c r="G74" s="22">
        <f>IF(OR($A74="",$B74="",$C74=""),"",C74*'MPTO_working_3-way'!$I73)</f>
        <v>11.008706332302047</v>
      </c>
      <c r="H74" s="17">
        <f>IF(OR($A74="",$B74="",$C74=""),"",'MPTO_working_3-way'!E73)</f>
        <v>1.3474466621555381</v>
      </c>
      <c r="I74" s="21">
        <f>IF(OR($A74="",$B74="",$C74=""),"",'MPTO_working_3-way'!F73)</f>
        <v>5.4809052260053113</v>
      </c>
      <c r="J74" s="22">
        <f>IF(OR($A74="",$B74="",$C74=""),"",'MPTO_working_3-way'!G73)</f>
        <v>13.261898935783449</v>
      </c>
      <c r="K74" s="17">
        <f>IF(OR($A74="",$B74="",$C74=""),"",'OddsRatio_working_3-way'!H73)</f>
        <v>1.3600937597606755</v>
      </c>
      <c r="L74" s="21">
        <f>IF(OR($A74="",$B74="",$C74=""),"",'OddsRatio_working_3-way'!I73)</f>
        <v>5.541827744078196</v>
      </c>
      <c r="M74" s="22">
        <f>IF(OR($A74="",$B74="",$C74=""),"",'OddsRatio_working_3-way'!J73)</f>
        <v>11.860892431491338</v>
      </c>
      <c r="N74" s="23">
        <f t="shared" si="29"/>
        <v>71.768317913940436</v>
      </c>
      <c r="O74" s="24">
        <f t="shared" si="30"/>
        <v>19.14796262062362</v>
      </c>
      <c r="P74" s="24">
        <f t="shared" si="31"/>
        <v>9.083719465435939</v>
      </c>
      <c r="Q74" t="s">
        <v>186</v>
      </c>
      <c r="R74" t="s">
        <v>270</v>
      </c>
      <c r="S74" t="s">
        <v>462</v>
      </c>
      <c r="T74" s="35">
        <v>100</v>
      </c>
      <c r="U74" s="35">
        <f t="shared" si="32"/>
        <v>41.860465116279073</v>
      </c>
      <c r="V74" s="35">
        <f t="shared" si="33"/>
        <v>73.544973544973558</v>
      </c>
      <c r="W74" s="35">
        <f t="shared" si="34"/>
        <v>82.238010657193612</v>
      </c>
      <c r="X74" s="35">
        <f t="shared" si="35"/>
        <v>44.21701579783285</v>
      </c>
      <c r="Y74" s="35">
        <f t="shared" si="36"/>
        <v>75.901524226527329</v>
      </c>
      <c r="Z74" s="35">
        <f t="shared" si="37"/>
        <v>84.594561338747383</v>
      </c>
      <c r="AA74" s="35">
        <f t="shared" si="38"/>
        <v>-2.3565506815537773</v>
      </c>
      <c r="AB74" s="35">
        <f t="shared" si="39"/>
        <v>-2.3565506815537702</v>
      </c>
      <c r="AC74" s="35">
        <f t="shared" si="40"/>
        <v>-2.3565506815537702</v>
      </c>
      <c r="AF74">
        <v>1.66</v>
      </c>
      <c r="AG74">
        <v>2.21</v>
      </c>
      <c r="AJ74" t="s">
        <v>72</v>
      </c>
    </row>
    <row r="75" spans="1:36" ht="15" x14ac:dyDescent="0.25">
      <c r="A75">
        <v>1.72</v>
      </c>
      <c r="B75">
        <v>3.78</v>
      </c>
      <c r="C75">
        <v>5.63</v>
      </c>
      <c r="D75" s="20">
        <f t="shared" si="28"/>
        <v>2.3565506815537818E-2</v>
      </c>
      <c r="E75" s="17">
        <f>IF(OR($A75="",$B75="",$C75=""),"",A75*'MPTO_working_3-way'!$I74)</f>
        <v>1.760532671722725</v>
      </c>
      <c r="F75" s="21">
        <f>IF(OR($A75="",$B75="",$C75=""),"",B75*'MPTO_working_3-way'!$I74)</f>
        <v>3.8690776157627327</v>
      </c>
      <c r="G75" s="22">
        <f>IF(OR($A75="",$B75="",$C75=""),"",C75*'MPTO_working_3-way'!$I74)</f>
        <v>5.7626738033714782</v>
      </c>
      <c r="H75" s="17">
        <f>IF(OR($A75="",$B75="",$C75=""),"",'MPTO_working_3-way'!E74)</f>
        <v>1.7435570079442877</v>
      </c>
      <c r="I75" s="21">
        <f>IF(OR($A75="",$B75="",$C75=""),"",'MPTO_working_3-way'!F74)</f>
        <v>3.8956724031552485</v>
      </c>
      <c r="J75" s="22">
        <f>IF(OR($A75="",$B75="",$C75=""),"",'MPTO_working_3-way'!G74)</f>
        <v>5.8905052448722817</v>
      </c>
      <c r="K75" s="17">
        <f>IF(OR($A75="",$B75="",$C75=""),"",'OddsRatio_working_3-way'!H74)</f>
        <v>1.7498031752076511</v>
      </c>
      <c r="L75" s="21">
        <f>IF(OR($A75="",$B75="",$C75=""),"",'OddsRatio_working_3-way'!I74)</f>
        <v>3.8950733709406524</v>
      </c>
      <c r="M75" s="22">
        <f>IF(OR($A75="",$B75="",$C75=""),"",'OddsRatio_working_3-way'!J74)</f>
        <v>5.8216509739047568</v>
      </c>
      <c r="N75" s="23">
        <f t="shared" si="29"/>
        <v>56.800990749093863</v>
      </c>
      <c r="O75" s="24">
        <f t="shared" si="30"/>
        <v>25.845953462550646</v>
      </c>
      <c r="P75" s="24">
        <f t="shared" si="31"/>
        <v>17.353055788355494</v>
      </c>
      <c r="Q75" t="s">
        <v>271</v>
      </c>
      <c r="R75" t="s">
        <v>272</v>
      </c>
      <c r="S75" t="s">
        <v>462</v>
      </c>
      <c r="T75" s="35">
        <v>100</v>
      </c>
      <c r="U75" s="35">
        <f t="shared" si="32"/>
        <v>66.88741721854305</v>
      </c>
      <c r="V75" s="35">
        <f t="shared" si="33"/>
        <v>66.777408637873762</v>
      </c>
      <c r="W75" s="35">
        <f t="shared" si="34"/>
        <v>64.157706093189958</v>
      </c>
      <c r="X75" s="35">
        <f t="shared" si="35"/>
        <v>69.06488526893628</v>
      </c>
      <c r="Y75" s="35">
        <f t="shared" si="36"/>
        <v>68.954876688266992</v>
      </c>
      <c r="Z75" s="35">
        <f t="shared" si="37"/>
        <v>66.335174143583203</v>
      </c>
      <c r="AA75" s="35">
        <f t="shared" si="38"/>
        <v>-2.1774680503932302</v>
      </c>
      <c r="AB75" s="35">
        <f t="shared" si="39"/>
        <v>-2.1774680503932302</v>
      </c>
      <c r="AC75" s="35">
        <f t="shared" si="40"/>
        <v>-2.1774680503932444</v>
      </c>
      <c r="AF75">
        <v>2.02</v>
      </c>
      <c r="AG75">
        <v>1.89</v>
      </c>
      <c r="AJ75" t="s">
        <v>467</v>
      </c>
    </row>
    <row r="76" spans="1:36" ht="15" x14ac:dyDescent="0.25">
      <c r="A76">
        <v>3.02</v>
      </c>
      <c r="B76">
        <v>3.01</v>
      </c>
      <c r="C76">
        <v>2.79</v>
      </c>
      <c r="D76" s="20">
        <f t="shared" si="28"/>
        <v>2.1774680503932498E-2</v>
      </c>
      <c r="E76" s="17">
        <f>IF(OR($A76="",$B76="",$C76=""),"",A76*'MPTO_working_3-way'!$I75)</f>
        <v>3.0857595351218761</v>
      </c>
      <c r="F76" s="21">
        <f>IF(OR($A76="",$B76="",$C76=""),"",B76*'MPTO_working_3-way'!$I75)</f>
        <v>3.0755417883168366</v>
      </c>
      <c r="G76" s="22">
        <f>IF(OR($A76="",$B76="",$C76=""),"",C76*'MPTO_working_3-way'!$I75)</f>
        <v>2.8507513586059718</v>
      </c>
      <c r="H76" s="17">
        <f>IF(OR($A76="",$B76="",$C76=""),"",'MPTO_working_3-way'!E75)</f>
        <v>3.0876815000151376</v>
      </c>
      <c r="I76" s="21">
        <f>IF(OR($A76="",$B76="",$C76=""),"",'MPTO_working_3-way'!F75)</f>
        <v>3.0772290312563424</v>
      </c>
      <c r="J76" s="22">
        <f>IF(OR($A76="",$B76="",$C76=""),"",'MPTO_working_3-way'!G75)</f>
        <v>2.8476665369930303</v>
      </c>
      <c r="K76" s="17">
        <f>IF(OR($A76="",$B76="",$C76=""),"",'OddsRatio_working_3-way'!H75)</f>
        <v>3.086751350823933</v>
      </c>
      <c r="L76" s="21">
        <f>IF(OR($A76="",$B76="",$C76=""),"",'OddsRatio_working_3-way'!I75)</f>
        <v>3.0764208985921311</v>
      </c>
      <c r="M76" s="22">
        <f>IF(OR($A76="",$B76="",$C76=""),"",'OddsRatio_working_3-way'!J75)</f>
        <v>2.8491509494924951</v>
      </c>
      <c r="N76" s="23">
        <f t="shared" si="29"/>
        <v>32.406932186973009</v>
      </c>
      <c r="O76" s="24">
        <f t="shared" si="30"/>
        <v>32.51459641350781</v>
      </c>
      <c r="P76" s="24">
        <f t="shared" si="31"/>
        <v>35.078471399519167</v>
      </c>
      <c r="Q76" t="s">
        <v>273</v>
      </c>
      <c r="R76" t="s">
        <v>274</v>
      </c>
      <c r="S76" t="s">
        <v>462</v>
      </c>
      <c r="T76" s="35">
        <v>100</v>
      </c>
      <c r="U76" s="35">
        <f t="shared" si="32"/>
        <v>67.741935483870961</v>
      </c>
      <c r="V76" s="35">
        <f t="shared" si="33"/>
        <v>71.428571428571431</v>
      </c>
      <c r="W76" s="35">
        <f t="shared" si="34"/>
        <v>56.331877729257641</v>
      </c>
      <c r="X76" s="35">
        <f t="shared" si="35"/>
        <v>72.239550842170928</v>
      </c>
      <c r="Y76" s="35">
        <f t="shared" si="36"/>
        <v>75.926186786871398</v>
      </c>
      <c r="Z76" s="35">
        <f t="shared" si="37"/>
        <v>60.829493087557609</v>
      </c>
      <c r="AA76" s="35">
        <f t="shared" si="38"/>
        <v>-4.4976153582999672</v>
      </c>
      <c r="AB76" s="35">
        <f t="shared" si="39"/>
        <v>-4.4976153582999672</v>
      </c>
      <c r="AC76" s="35">
        <f t="shared" si="40"/>
        <v>-4.4976153582999672</v>
      </c>
      <c r="AF76">
        <v>2.41</v>
      </c>
      <c r="AG76">
        <v>1.63</v>
      </c>
      <c r="AJ76" t="s">
        <v>467</v>
      </c>
    </row>
    <row r="77" spans="1:36" ht="15" x14ac:dyDescent="0.25">
      <c r="A77">
        <v>3.1</v>
      </c>
      <c r="B77">
        <v>3.5</v>
      </c>
      <c r="C77">
        <v>2.29</v>
      </c>
      <c r="D77" s="20">
        <f t="shared" si="28"/>
        <v>4.4976153582999778E-2</v>
      </c>
      <c r="E77" s="17">
        <f>IF(OR($A77="",$B77="",$C77=""),"",A77*'MPTO_working_3-way'!$I76)</f>
        <v>3.2394260761072995</v>
      </c>
      <c r="F77" s="21">
        <f>IF(OR($A77="",$B77="",$C77=""),"",B77*'MPTO_working_3-way'!$I76)</f>
        <v>3.6574165375404992</v>
      </c>
      <c r="G77" s="22">
        <f>IF(OR($A77="",$B77="",$C77=""),"",C77*'MPTO_working_3-way'!$I76)</f>
        <v>2.3929953917050697</v>
      </c>
      <c r="H77" s="17">
        <f>IF(OR($A77="",$B77="",$C77=""),"",'MPTO_working_3-way'!E76)</f>
        <v>3.2510958456002625</v>
      </c>
      <c r="I77" s="21">
        <f>IF(OR($A77="",$B77="",$C77=""),"",'MPTO_working_3-way'!F76)</f>
        <v>3.6938229391213864</v>
      </c>
      <c r="J77" s="22">
        <f>IF(OR($A77="",$B77="",$C77=""),"",'MPTO_working_3-way'!G76)</f>
        <v>2.3714149367692681</v>
      </c>
      <c r="K77" s="17">
        <f>IF(OR($A77="",$B77="",$C77=""),"",'OddsRatio_working_3-way'!H76)</f>
        <v>3.2476883276600947</v>
      </c>
      <c r="L77" s="21">
        <f>IF(OR($A77="",$B77="",$C77=""),"",'OddsRatio_working_3-way'!I76)</f>
        <v>3.6758194376905906</v>
      </c>
      <c r="M77" s="22">
        <f>IF(OR($A77="",$B77="",$C77=""),"",'OddsRatio_working_3-way'!J76)</f>
        <v>2.3807228298483434</v>
      </c>
      <c r="N77" s="23">
        <f t="shared" si="29"/>
        <v>30.869665690956705</v>
      </c>
      <c r="O77" s="24">
        <f t="shared" si="30"/>
        <v>27.341703897704512</v>
      </c>
      <c r="P77" s="24">
        <f t="shared" si="31"/>
        <v>41.788630411338765</v>
      </c>
      <c r="Q77" t="s">
        <v>136</v>
      </c>
      <c r="R77" t="s">
        <v>131</v>
      </c>
      <c r="S77" t="s">
        <v>462</v>
      </c>
      <c r="T77" s="35">
        <v>100</v>
      </c>
      <c r="U77" s="35">
        <f t="shared" si="32"/>
        <v>60.9375</v>
      </c>
      <c r="V77" s="35">
        <f t="shared" si="33"/>
        <v>65.635738831615114</v>
      </c>
      <c r="W77" s="35">
        <f t="shared" si="34"/>
        <v>69.040247678018574</v>
      </c>
      <c r="X77" s="35">
        <f t="shared" si="35"/>
        <v>65.324013490366312</v>
      </c>
      <c r="Y77" s="35">
        <f t="shared" si="36"/>
        <v>70.022252321981426</v>
      </c>
      <c r="Z77" s="35">
        <f t="shared" si="37"/>
        <v>73.426761168384886</v>
      </c>
      <c r="AA77" s="35">
        <f t="shared" si="38"/>
        <v>-4.3865134903663119</v>
      </c>
      <c r="AB77" s="35">
        <f t="shared" si="39"/>
        <v>-4.3865134903663119</v>
      </c>
      <c r="AC77" s="35">
        <f t="shared" si="40"/>
        <v>-4.3865134903663119</v>
      </c>
      <c r="AF77">
        <v>1.85</v>
      </c>
      <c r="AG77">
        <v>1.99</v>
      </c>
      <c r="AJ77" t="s">
        <v>174</v>
      </c>
    </row>
    <row r="78" spans="1:36" ht="15" x14ac:dyDescent="0.25">
      <c r="A78">
        <v>2.56</v>
      </c>
      <c r="B78">
        <v>2.91</v>
      </c>
      <c r="C78">
        <v>3.23</v>
      </c>
      <c r="D78" s="20">
        <f t="shared" si="28"/>
        <v>4.3865134903663172E-2</v>
      </c>
      <c r="E78" s="17">
        <f>IF(OR($A78="",$B78="",$C78=""),"",A78*'MPTO_working_3-way'!$I77)</f>
        <v>2.6722947453533776</v>
      </c>
      <c r="F78" s="21">
        <f>IF(OR($A78="",$B78="",$C78=""),"",B78*'MPTO_working_3-way'!$I77)</f>
        <v>3.0376475425696601</v>
      </c>
      <c r="G78" s="22">
        <f>IF(OR($A78="",$B78="",$C78=""),"",C78*'MPTO_working_3-way'!$I77)</f>
        <v>3.3716843857388321</v>
      </c>
      <c r="H78" s="17">
        <f>IF(OR($A78="",$B78="",$C78=""),"",'MPTO_working_3-way'!E77)</f>
        <v>2.6595512085736832</v>
      </c>
      <c r="I78" s="21">
        <f>IF(OR($A78="",$B78="",$C78=""),"",'MPTO_working_3-way'!F77)</f>
        <v>3.0393206019744601</v>
      </c>
      <c r="J78" s="22">
        <f>IF(OR($A78="",$B78="",$C78=""),"",'MPTO_working_3-way'!G77)</f>
        <v>3.39010847915223</v>
      </c>
      <c r="K78" s="17">
        <f>IF(OR($A78="",$B78="",$C78=""),"",'OddsRatio_working_3-way'!H77)</f>
        <v>2.6654708268958349</v>
      </c>
      <c r="L78" s="21">
        <f>IF(OR($A78="",$B78="",$C78=""),"",'OddsRatio_working_3-way'!I77)</f>
        <v>3.0391341534429772</v>
      </c>
      <c r="M78" s="22">
        <f>IF(OR($A78="",$B78="",$C78=""),"",'OddsRatio_working_3-way'!J77)</f>
        <v>3.3807691948575065</v>
      </c>
      <c r="N78" s="23">
        <f t="shared" si="29"/>
        <v>37.421021829227989</v>
      </c>
      <c r="O78" s="24">
        <f t="shared" si="30"/>
        <v>32.920211643582007</v>
      </c>
      <c r="P78" s="24">
        <f t="shared" si="31"/>
        <v>29.658766527189982</v>
      </c>
      <c r="Q78" t="s">
        <v>170</v>
      </c>
      <c r="R78" t="s">
        <v>138</v>
      </c>
      <c r="S78" t="s">
        <v>462</v>
      </c>
      <c r="T78" s="35">
        <v>100</v>
      </c>
      <c r="U78" s="35">
        <f t="shared" si="32"/>
        <v>47.643979057591622</v>
      </c>
      <c r="V78" s="35">
        <f t="shared" si="33"/>
        <v>68.75</v>
      </c>
      <c r="W78" s="35">
        <f t="shared" si="34"/>
        <v>78.991596638655466</v>
      </c>
      <c r="X78" s="35">
        <f t="shared" si="35"/>
        <v>52.258403361344541</v>
      </c>
      <c r="Y78" s="35">
        <f t="shared" si="36"/>
        <v>73.364424303752912</v>
      </c>
      <c r="Z78" s="35">
        <f t="shared" si="37"/>
        <v>83.606020942408378</v>
      </c>
      <c r="AA78" s="35">
        <f t="shared" si="38"/>
        <v>-4.6144243037529193</v>
      </c>
      <c r="AB78" s="35">
        <f t="shared" si="39"/>
        <v>-4.6144243037529122</v>
      </c>
      <c r="AC78" s="35">
        <f t="shared" si="40"/>
        <v>-4.6144243037529122</v>
      </c>
      <c r="AF78">
        <v>2.73</v>
      </c>
      <c r="AG78">
        <v>1.47</v>
      </c>
      <c r="AJ78" t="s">
        <v>174</v>
      </c>
    </row>
    <row r="79" spans="1:36" ht="15" x14ac:dyDescent="0.25">
      <c r="A79">
        <v>1.91</v>
      </c>
      <c r="B79">
        <v>3.2</v>
      </c>
      <c r="C79">
        <v>4.76</v>
      </c>
      <c r="D79" s="20">
        <f t="shared" si="28"/>
        <v>4.6144243037529176E-2</v>
      </c>
      <c r="E79" s="17">
        <f>IF(OR($A79="",$B79="",$C79=""),"",A79*'MPTO_working_3-way'!$I78)</f>
        <v>1.9981355042016806</v>
      </c>
      <c r="F79" s="21">
        <f>IF(OR($A79="",$B79="",$C79=""),"",B79*'MPTO_working_3-way'!$I78)</f>
        <v>3.3476615777200935</v>
      </c>
      <c r="G79" s="22">
        <f>IF(OR($A79="",$B79="",$C79=""),"",C79*'MPTO_working_3-way'!$I78)</f>
        <v>4.9796465968586388</v>
      </c>
      <c r="H79" s="17">
        <f>IF(OR($A79="",$B79="",$C79=""),"",'MPTO_working_3-way'!E78)</f>
        <v>1.9678113484566726</v>
      </c>
      <c r="I79" s="21">
        <f>IF(OR($A79="",$B79="",$C79=""),"",'MPTO_working_3-way'!F78)</f>
        <v>3.3656595321976597</v>
      </c>
      <c r="J79" s="22">
        <f>IF(OR($A79="",$B79="",$C79=""),"",'MPTO_working_3-way'!G78)</f>
        <v>5.1360377367372978</v>
      </c>
      <c r="K79" s="17">
        <f>IF(OR($A79="",$B79="",$C79=""),"",'OddsRatio_working_3-way'!H78)</f>
        <v>1.9798478643055537</v>
      </c>
      <c r="L79" s="21">
        <f>IF(OR($A79="",$B79="",$C79=""),"",'OddsRatio_working_3-way'!I78)</f>
        <v>3.3688629686507898</v>
      </c>
      <c r="M79" s="22">
        <f>IF(OR($A79="",$B79="",$C79=""),"",'OddsRatio_working_3-way'!J78)</f>
        <v>5.0486021646031674</v>
      </c>
      <c r="N79" s="23">
        <f t="shared" si="29"/>
        <v>50.046655889813238</v>
      </c>
      <c r="O79" s="24">
        <f t="shared" si="30"/>
        <v>29.871597734232282</v>
      </c>
      <c r="P79" s="24">
        <f t="shared" si="31"/>
        <v>20.081746375954474</v>
      </c>
      <c r="Q79" t="s">
        <v>132</v>
      </c>
      <c r="R79" t="s">
        <v>139</v>
      </c>
      <c r="S79" t="s">
        <v>462</v>
      </c>
      <c r="T79" s="35">
        <v>100</v>
      </c>
      <c r="U79" s="35">
        <f t="shared" si="32"/>
        <v>59.183673469387763</v>
      </c>
      <c r="V79" s="35">
        <f t="shared" si="33"/>
        <v>68.152866242038215</v>
      </c>
      <c r="W79" s="35">
        <f t="shared" si="34"/>
        <v>68.35443037974683</v>
      </c>
      <c r="X79" s="35">
        <f t="shared" si="35"/>
        <v>63.492703378214941</v>
      </c>
      <c r="Y79" s="35">
        <f t="shared" si="36"/>
        <v>72.4618961508654</v>
      </c>
      <c r="Z79" s="35">
        <f t="shared" si="37"/>
        <v>72.663460288574015</v>
      </c>
      <c r="AA79" s="35">
        <f t="shared" si="38"/>
        <v>-4.3090299088271777</v>
      </c>
      <c r="AB79" s="35">
        <f t="shared" si="39"/>
        <v>-4.3090299088271848</v>
      </c>
      <c r="AC79" s="35">
        <f t="shared" si="40"/>
        <v>-4.3090299088271848</v>
      </c>
      <c r="AF79">
        <v>2.67</v>
      </c>
      <c r="AG79">
        <v>1.49</v>
      </c>
      <c r="AJ79" t="s">
        <v>174</v>
      </c>
    </row>
    <row r="80" spans="1:36" ht="15" x14ac:dyDescent="0.25">
      <c r="A80">
        <v>2.4500000000000002</v>
      </c>
      <c r="B80">
        <v>3.14</v>
      </c>
      <c r="C80">
        <v>3.16</v>
      </c>
      <c r="D80" s="20">
        <f t="shared" si="28"/>
        <v>4.3090299088271777E-2</v>
      </c>
      <c r="E80" s="17">
        <f>IF(OR($A80="",$B80="",$C80=""),"",A80*'MPTO_working_3-way'!$I79)</f>
        <v>2.5555712327662659</v>
      </c>
      <c r="F80" s="21">
        <f>IF(OR($A80="",$B80="",$C80=""),"",B80*'MPTO_working_3-way'!$I79)</f>
        <v>3.2753035391371736</v>
      </c>
      <c r="G80" s="22">
        <f>IF(OR($A80="",$B80="",$C80=""),"",C80*'MPTO_working_3-way'!$I79)</f>
        <v>3.296165345118939</v>
      </c>
      <c r="H80" s="17">
        <f>IF(OR($A80="",$B80="",$C80=""),"",'MPTO_working_3-way'!E79)</f>
        <v>2.5393611627984711</v>
      </c>
      <c r="I80" s="21">
        <f>IF(OR($A80="",$B80="",$C80=""),"",'MPTO_working_3-way'!F79)</f>
        <v>3.2883065025195592</v>
      </c>
      <c r="J80" s="22">
        <f>IF(OR($A80="",$B80="",$C80=""),"",'MPTO_working_3-way'!G79)</f>
        <v>3.3102469738755631</v>
      </c>
      <c r="K80" s="17">
        <f>IF(OR($A80="",$B80="",$C80=""),"",'OddsRatio_working_3-way'!H79)</f>
        <v>2.5465824272567352</v>
      </c>
      <c r="L80" s="21">
        <f>IF(OR($A80="",$B80="",$C80=""),"",'OddsRatio_working_3-way'!I79)</f>
        <v>3.2825423409168359</v>
      </c>
      <c r="M80" s="22">
        <f>IF(OR($A80="",$B80="",$C80=""),"",'OddsRatio_working_3-way'!J79)</f>
        <v>3.3038745123272739</v>
      </c>
      <c r="N80" s="23">
        <f t="shared" si="29"/>
        <v>39.130194736053383</v>
      </c>
      <c r="O80" s="24">
        <f t="shared" si="30"/>
        <v>30.531521370487514</v>
      </c>
      <c r="P80" s="24">
        <f t="shared" si="31"/>
        <v>30.33828389345911</v>
      </c>
      <c r="Q80" t="s">
        <v>134</v>
      </c>
      <c r="R80" t="s">
        <v>140</v>
      </c>
      <c r="S80" t="s">
        <v>462</v>
      </c>
      <c r="T80" s="35">
        <v>100</v>
      </c>
      <c r="U80" s="35">
        <f t="shared" si="32"/>
        <v>65.397923875432525</v>
      </c>
      <c r="V80" s="35">
        <f t="shared" si="33"/>
        <v>64.664310954063609</v>
      </c>
      <c r="W80" s="35">
        <f t="shared" si="34"/>
        <v>65.635738831615114</v>
      </c>
      <c r="X80" s="35">
        <f t="shared" si="35"/>
        <v>69.699950214321277</v>
      </c>
      <c r="Y80" s="35">
        <f t="shared" si="36"/>
        <v>68.966337292952346</v>
      </c>
      <c r="Z80" s="35">
        <f t="shared" si="37"/>
        <v>69.93776517050388</v>
      </c>
      <c r="AA80" s="35">
        <f t="shared" si="38"/>
        <v>-4.3020263388887514</v>
      </c>
      <c r="AB80" s="35">
        <f t="shared" si="39"/>
        <v>-4.3020263388887372</v>
      </c>
      <c r="AC80" s="35">
        <f t="shared" si="40"/>
        <v>-4.3020263388887656</v>
      </c>
      <c r="AF80">
        <v>2.29</v>
      </c>
      <c r="AG80">
        <v>1.64</v>
      </c>
      <c r="AJ80" t="s">
        <v>174</v>
      </c>
    </row>
    <row r="81" spans="1:36" ht="15" x14ac:dyDescent="0.25">
      <c r="A81">
        <v>2.89</v>
      </c>
      <c r="B81">
        <v>2.83</v>
      </c>
      <c r="C81">
        <v>2.91</v>
      </c>
      <c r="D81" s="20">
        <f t="shared" si="28"/>
        <v>4.3020263388887425E-2</v>
      </c>
      <c r="E81" s="17">
        <f>IF(OR($A81="",$B81="",$C81=""),"",A81*'MPTO_working_3-way'!$I80)</f>
        <v>3.0143285611938846</v>
      </c>
      <c r="F81" s="21">
        <f>IF(OR($A81="",$B81="",$C81=""),"",B81*'MPTO_working_3-way'!$I80)</f>
        <v>2.9517473453905514</v>
      </c>
      <c r="G81" s="22">
        <f>IF(OR($A81="",$B81="",$C81=""),"",C81*'MPTO_working_3-way'!$I80)</f>
        <v>3.0351889664616625</v>
      </c>
      <c r="H81" s="17">
        <f>IF(OR($A81="",$B81="",$C81=""),"",'MPTO_working_3-way'!E80)</f>
        <v>3.0149480510887221</v>
      </c>
      <c r="I81" s="21">
        <f>IF(OR($A81="",$B81="",$C81=""),"",'MPTO_working_3-way'!F80)</f>
        <v>2.9497063040673237</v>
      </c>
      <c r="J81" s="22">
        <f>IF(OR($A81="",$B81="",$C81=""),"",'MPTO_working_3-way'!G80)</f>
        <v>3.0367213351254794</v>
      </c>
      <c r="K81" s="17">
        <f>IF(OR($A81="",$B81="",$C81=""),"",'OddsRatio_working_3-way'!H80)</f>
        <v>3.0146531486791139</v>
      </c>
      <c r="L81" s="21">
        <f>IF(OR($A81="",$B81="",$C81=""),"",'OddsRatio_working_3-way'!I80)</f>
        <v>2.9506959058639035</v>
      </c>
      <c r="M81" s="22">
        <f>IF(OR($A81="",$B81="",$C81=""),"",'OddsRatio_working_3-way'!J80)</f>
        <v>3.0359722296175162</v>
      </c>
      <c r="N81" s="23">
        <f t="shared" si="29"/>
        <v>33.174883882065274</v>
      </c>
      <c r="O81" s="24">
        <f t="shared" si="30"/>
        <v>33.878238310660294</v>
      </c>
      <c r="P81" s="24">
        <f t="shared" si="31"/>
        <v>32.946877807274447</v>
      </c>
      <c r="Q81" t="s">
        <v>142</v>
      </c>
      <c r="R81" t="s">
        <v>130</v>
      </c>
      <c r="S81" t="s">
        <v>462</v>
      </c>
      <c r="T81" s="35">
        <v>100</v>
      </c>
      <c r="U81" s="35">
        <f t="shared" si="32"/>
        <v>67.320261437908499</v>
      </c>
      <c r="V81" s="35">
        <f t="shared" si="33"/>
        <v>66.996699669967001</v>
      </c>
      <c r="W81" s="35">
        <f t="shared" si="34"/>
        <v>61.240310077519375</v>
      </c>
      <c r="X81" s="35">
        <f t="shared" si="35"/>
        <v>71.762990252513632</v>
      </c>
      <c r="Y81" s="35">
        <f t="shared" si="36"/>
        <v>71.439428484572119</v>
      </c>
      <c r="Z81" s="35">
        <f t="shared" si="37"/>
        <v>65.6830388921245</v>
      </c>
      <c r="AA81" s="35">
        <f t="shared" si="38"/>
        <v>-4.4427288146051325</v>
      </c>
      <c r="AB81" s="35">
        <f t="shared" si="39"/>
        <v>-4.4427288146051183</v>
      </c>
      <c r="AC81" s="35">
        <f t="shared" si="40"/>
        <v>-4.4427288146051254</v>
      </c>
      <c r="AF81">
        <v>2.67</v>
      </c>
      <c r="AG81">
        <v>1.49</v>
      </c>
      <c r="AJ81" t="s">
        <v>174</v>
      </c>
    </row>
    <row r="82" spans="1:36" ht="15" x14ac:dyDescent="0.25">
      <c r="A82">
        <v>3.06</v>
      </c>
      <c r="B82">
        <v>3.03</v>
      </c>
      <c r="C82">
        <v>2.58</v>
      </c>
      <c r="D82" s="20">
        <f t="shared" si="28"/>
        <v>4.4427288146051236E-2</v>
      </c>
      <c r="E82" s="17">
        <f>IF(OR($A82="",$B82="",$C82=""),"",A82*'MPTO_working_3-way'!$I81)</f>
        <v>3.1959475017269168</v>
      </c>
      <c r="F82" s="21">
        <f>IF(OR($A82="",$B82="",$C82=""),"",B82*'MPTO_working_3-way'!$I81)</f>
        <v>3.1646146830825352</v>
      </c>
      <c r="G82" s="22">
        <f>IF(OR($A82="",$B82="",$C82=""),"",C82*'MPTO_working_3-way'!$I81)</f>
        <v>2.6946224034168123</v>
      </c>
      <c r="H82" s="17">
        <f>IF(OR($A82="",$B82="",$C82=""),"",'MPTO_working_3-way'!E81)</f>
        <v>3.2052485090741865</v>
      </c>
      <c r="I82" s="21">
        <f>IF(OR($A82="",$B82="",$C82=""),"",'MPTO_working_3-way'!F81)</f>
        <v>3.1723482166017645</v>
      </c>
      <c r="J82" s="22">
        <f>IF(OR($A82="",$B82="",$C82=""),"",'MPTO_working_3-way'!G81)</f>
        <v>2.6824911960103832</v>
      </c>
      <c r="K82" s="17">
        <f>IF(OR($A82="",$B82="",$C82=""),"",'OddsRatio_working_3-way'!H81)</f>
        <v>3.2008950049806679</v>
      </c>
      <c r="L82" s="21">
        <f>IF(OR($A82="",$B82="",$C82=""),"",'OddsRatio_working_3-way'!I81)</f>
        <v>3.1688431359760956</v>
      </c>
      <c r="M82" s="22">
        <f>IF(OR($A82="",$B82="",$C82=""),"",'OddsRatio_working_3-way'!J81)</f>
        <v>2.6880651009075032</v>
      </c>
      <c r="N82" s="23">
        <f t="shared" si="29"/>
        <v>31.289625360230549</v>
      </c>
      <c r="O82" s="24">
        <f t="shared" si="30"/>
        <v>31.599423631123919</v>
      </c>
      <c r="P82" s="24">
        <f t="shared" si="31"/>
        <v>37.110951008645529</v>
      </c>
      <c r="Q82" t="s">
        <v>144</v>
      </c>
      <c r="R82" t="s">
        <v>171</v>
      </c>
      <c r="S82" t="s">
        <v>462</v>
      </c>
      <c r="T82" s="35">
        <v>100</v>
      </c>
      <c r="U82" s="35">
        <f t="shared" si="32"/>
        <v>48.717948717948723</v>
      </c>
      <c r="V82" s="35">
        <f t="shared" si="33"/>
        <v>69.325153374233125</v>
      </c>
      <c r="W82" s="35">
        <f t="shared" si="34"/>
        <v>77.375565610859724</v>
      </c>
      <c r="X82" s="35">
        <f t="shared" si="35"/>
        <v>53.299281014907137</v>
      </c>
      <c r="Y82" s="35">
        <f t="shared" si="36"/>
        <v>73.906485671191561</v>
      </c>
      <c r="Z82" s="35">
        <f t="shared" si="37"/>
        <v>81.95689790781816</v>
      </c>
      <c r="AA82" s="35">
        <f t="shared" si="38"/>
        <v>-4.5813322969584149</v>
      </c>
      <c r="AB82" s="35">
        <f t="shared" si="39"/>
        <v>-4.5813322969584362</v>
      </c>
      <c r="AC82" s="35">
        <f t="shared" si="40"/>
        <v>-4.5813322969584362</v>
      </c>
      <c r="AF82">
        <v>2.63</v>
      </c>
      <c r="AG82">
        <v>1.5</v>
      </c>
      <c r="AJ82" t="s">
        <v>174</v>
      </c>
    </row>
    <row r="83" spans="1:36" ht="15" x14ac:dyDescent="0.25">
      <c r="A83">
        <v>1.95</v>
      </c>
      <c r="B83">
        <v>3.26</v>
      </c>
      <c r="C83">
        <v>4.42</v>
      </c>
      <c r="D83" s="20">
        <f t="shared" si="28"/>
        <v>4.5813322969584291E-2</v>
      </c>
      <c r="E83" s="17">
        <f>IF(OR($A83="",$B83="",$C83=""),"",A83*'MPTO_working_3-way'!$I82)</f>
        <v>2.0393359797906894</v>
      </c>
      <c r="F83" s="21">
        <f>IF(OR($A83="",$B83="",$C83=""),"",B83*'MPTO_working_3-way'!$I82)</f>
        <v>3.4093514328808445</v>
      </c>
      <c r="G83" s="22">
        <f>IF(OR($A83="",$B83="",$C83=""),"",C83*'MPTO_working_3-way'!$I82)</f>
        <v>4.6224948875255629</v>
      </c>
      <c r="H83" s="17">
        <f>IF(OR($A83="",$B83="",$C83=""),"",'MPTO_working_3-way'!E82)</f>
        <v>2.0098506592936536</v>
      </c>
      <c r="I83" s="21">
        <f>IF(OR($A83="",$B83="",$C83=""),"",'MPTO_working_3-way'!F82)</f>
        <v>3.4307982095048626</v>
      </c>
      <c r="J83" s="22">
        <f>IF(OR($A83="",$B83="",$C83=""),"",'MPTO_working_3-way'!G82)</f>
        <v>4.7399377183876963</v>
      </c>
      <c r="K83" s="17">
        <f>IF(OR($A83="",$B83="",$C83=""),"",'OddsRatio_working_3-way'!H82)</f>
        <v>2.0215217386999274</v>
      </c>
      <c r="L83" s="21">
        <f>IF(OR($A83="",$B83="",$C83=""),"",'OddsRatio_working_3-way'!I82)</f>
        <v>3.4301464520650913</v>
      </c>
      <c r="M83" s="22">
        <f>IF(OR($A83="",$B83="",$C83=""),"",'OddsRatio_working_3-way'!J82)</f>
        <v>4.6774782593197406</v>
      </c>
      <c r="N83" s="23">
        <f t="shared" si="29"/>
        <v>49.035568925853831</v>
      </c>
      <c r="O83" s="24">
        <f t="shared" si="30"/>
        <v>29.331091842151835</v>
      </c>
      <c r="P83" s="24">
        <f t="shared" si="31"/>
        <v>21.633339231994334</v>
      </c>
      <c r="Q83" t="s">
        <v>133</v>
      </c>
      <c r="R83" t="s">
        <v>137</v>
      </c>
      <c r="S83" t="s">
        <v>462</v>
      </c>
      <c r="T83" s="35">
        <v>100</v>
      </c>
      <c r="U83" s="35">
        <f t="shared" si="32"/>
        <v>52.830188679245275</v>
      </c>
      <c r="V83" s="35">
        <f t="shared" si="33"/>
        <v>68.253968253968253</v>
      </c>
      <c r="W83" s="35">
        <f t="shared" si="34"/>
        <v>74.424552429667528</v>
      </c>
      <c r="X83" s="35">
        <f t="shared" si="35"/>
        <v>57.321479316364218</v>
      </c>
      <c r="Y83" s="35">
        <f t="shared" si="36"/>
        <v>72.74525889108719</v>
      </c>
      <c r="Z83" s="35">
        <f t="shared" si="37"/>
        <v>78.915843066786451</v>
      </c>
      <c r="AA83" s="35">
        <f t="shared" si="38"/>
        <v>-4.4912906371189436</v>
      </c>
      <c r="AB83" s="35">
        <f t="shared" si="39"/>
        <v>-4.4912906371189365</v>
      </c>
      <c r="AC83" s="35">
        <f t="shared" si="40"/>
        <v>-4.4912906371189223</v>
      </c>
      <c r="AF83">
        <v>2.44</v>
      </c>
      <c r="AG83">
        <v>1.57</v>
      </c>
      <c r="AJ83" t="s">
        <v>174</v>
      </c>
    </row>
    <row r="84" spans="1:36" ht="15" x14ac:dyDescent="0.25">
      <c r="A84">
        <v>2.12</v>
      </c>
      <c r="B84">
        <v>3.15</v>
      </c>
      <c r="C84">
        <v>3.91</v>
      </c>
      <c r="D84" s="20">
        <f t="shared" si="28"/>
        <v>4.4912906371189276E-2</v>
      </c>
      <c r="E84" s="17">
        <f>IF(OR($A84="",$B84="",$C84=""),"",A84*'MPTO_working_3-way'!$I83)</f>
        <v>2.2152153615069214</v>
      </c>
      <c r="F84" s="21">
        <f>IF(OR($A84="",$B84="",$C84=""),"",B84*'MPTO_working_3-way'!$I83)</f>
        <v>3.2914756550692461</v>
      </c>
      <c r="G84" s="22">
        <f>IF(OR($A84="",$B84="",$C84=""),"",C84*'MPTO_working_3-way'!$I83)</f>
        <v>4.08560946391135</v>
      </c>
      <c r="H84" s="17">
        <f>IF(OR($A84="",$B84="",$C84=""),"",'MPTO_working_3-way'!E83)</f>
        <v>2.1894910609618865</v>
      </c>
      <c r="I84" s="21">
        <f>IF(OR($A84="",$B84="",$C84=""),"",'MPTO_working_3-way'!F83)</f>
        <v>3.3059015280938322</v>
      </c>
      <c r="J84" s="22">
        <f>IF(OR($A84="",$B84="",$C84=""),"",'MPTO_working_3-way'!G83)</f>
        <v>4.153108378646623</v>
      </c>
      <c r="K84" s="17">
        <f>IF(OR($A84="",$B84="",$C84=""),"",'OddsRatio_working_3-way'!H83)</f>
        <v>2.2001734427115043</v>
      </c>
      <c r="L84" s="21">
        <f>IF(OR($A84="",$B84="",$C84=""),"",'OddsRatio_working_3-way'!I83)</f>
        <v>3.303904376633692</v>
      </c>
      <c r="M84" s="22">
        <f>IF(OR($A84="",$B84="",$C84=""),"",'OddsRatio_working_3-way'!J83)</f>
        <v>4.1183077841879259</v>
      </c>
      <c r="N84" s="23">
        <f t="shared" si="29"/>
        <v>45.142337732785514</v>
      </c>
      <c r="O84" s="24">
        <f t="shared" si="30"/>
        <v>30.381509839208032</v>
      </c>
      <c r="P84" s="24">
        <f t="shared" si="31"/>
        <v>24.476152428006472</v>
      </c>
      <c r="Q84" t="s">
        <v>135</v>
      </c>
      <c r="R84" t="s">
        <v>147</v>
      </c>
      <c r="S84" t="s">
        <v>462</v>
      </c>
      <c r="T84" s="35">
        <v>100</v>
      </c>
      <c r="U84" s="35">
        <f t="shared" si="32"/>
        <v>41.176470588235297</v>
      </c>
      <c r="V84" s="35">
        <f t="shared" si="33"/>
        <v>73.190348525469176</v>
      </c>
      <c r="W84" s="35">
        <f t="shared" si="34"/>
        <v>80.6949806949807</v>
      </c>
      <c r="X84" s="35">
        <f t="shared" si="35"/>
        <v>46.114670779550138</v>
      </c>
      <c r="Y84" s="35">
        <f t="shared" si="36"/>
        <v>78.12854871678401</v>
      </c>
      <c r="Z84" s="35">
        <f t="shared" si="37"/>
        <v>85.633180886295548</v>
      </c>
      <c r="AA84" s="35">
        <f t="shared" si="38"/>
        <v>-4.9382001913148414</v>
      </c>
      <c r="AB84" s="35">
        <f t="shared" si="39"/>
        <v>-4.9382001913148343</v>
      </c>
      <c r="AC84" s="35">
        <f t="shared" si="40"/>
        <v>-4.9382001913148486</v>
      </c>
      <c r="AF84">
        <v>2.48</v>
      </c>
      <c r="AG84">
        <v>1.55</v>
      </c>
      <c r="AJ84" t="s">
        <v>174</v>
      </c>
    </row>
    <row r="85" spans="1:36" ht="15" x14ac:dyDescent="0.25">
      <c r="A85">
        <v>1.7</v>
      </c>
      <c r="B85">
        <v>3.73</v>
      </c>
      <c r="C85">
        <v>5.18</v>
      </c>
      <c r="D85" s="20">
        <f t="shared" si="28"/>
        <v>4.9382001913148565E-2</v>
      </c>
      <c r="E85" s="17">
        <f>IF(OR($A85="",$B85="",$C85=""),"",A85*'MPTO_working_3-way'!$I84)</f>
        <v>1.7839494032523524</v>
      </c>
      <c r="F85" s="21">
        <f>IF(OR($A85="",$B85="",$C85=""),"",B85*'MPTO_working_3-way'!$I84)</f>
        <v>3.914194867136044</v>
      </c>
      <c r="G85" s="22">
        <f>IF(OR($A85="",$B85="",$C85=""),"",C85*'MPTO_working_3-way'!$I84)</f>
        <v>5.4357987699101091</v>
      </c>
      <c r="H85" s="17">
        <f>IF(OR($A85="",$B85="",$C85=""),"",'MPTO_working_3-way'!E84)</f>
        <v>1.7489408468042946</v>
      </c>
      <c r="I85" s="21">
        <f>IF(OR($A85="",$B85="",$C85=""),"",'MPTO_working_3-way'!F84)</f>
        <v>3.9739965913829587</v>
      </c>
      <c r="J85" s="22">
        <f>IF(OR($A85="",$B85="",$C85=""),"",'MPTO_working_3-way'!G84)</f>
        <v>5.6628500233894883</v>
      </c>
      <c r="K85" s="17">
        <f>IF(OR($A85="",$B85="",$C85=""),"",'OddsRatio_working_3-way'!H84)</f>
        <v>1.761325118924707</v>
      </c>
      <c r="L85" s="21">
        <f>IF(OR($A85="",$B85="",$C85=""),"",'OddsRatio_working_3-way'!I84)</f>
        <v>3.9691679638063584</v>
      </c>
      <c r="M85" s="22">
        <f>IF(OR($A85="",$B85="",$C85=""),"",'OddsRatio_working_3-way'!J84)</f>
        <v>5.5461985672932528</v>
      </c>
      <c r="N85" s="23">
        <f t="shared" si="29"/>
        <v>56.055401469171763</v>
      </c>
      <c r="O85" s="24">
        <f t="shared" si="30"/>
        <v>25.548038203107769</v>
      </c>
      <c r="P85" s="24">
        <f t="shared" si="31"/>
        <v>18.396560327720461</v>
      </c>
      <c r="Q85" t="s">
        <v>146</v>
      </c>
      <c r="R85" t="s">
        <v>141</v>
      </c>
      <c r="S85" t="s">
        <v>462</v>
      </c>
      <c r="T85" s="35">
        <v>100</v>
      </c>
      <c r="U85" s="35">
        <f t="shared" si="32"/>
        <v>47.089947089947096</v>
      </c>
      <c r="V85" s="35">
        <f t="shared" si="33"/>
        <v>67.741935483870961</v>
      </c>
      <c r="W85" s="35">
        <f t="shared" si="34"/>
        <v>80.46875</v>
      </c>
      <c r="X85" s="35">
        <f t="shared" si="35"/>
        <v>51.789314516129025</v>
      </c>
      <c r="Y85" s="35">
        <f t="shared" si="36"/>
        <v>72.441302910052912</v>
      </c>
      <c r="Z85" s="35">
        <f t="shared" si="37"/>
        <v>85.168117426181951</v>
      </c>
      <c r="AA85" s="35">
        <f t="shared" si="38"/>
        <v>-4.6993674261819294</v>
      </c>
      <c r="AB85" s="35">
        <f t="shared" si="39"/>
        <v>-4.6993674261819507</v>
      </c>
      <c r="AC85" s="35">
        <f t="shared" si="40"/>
        <v>-4.6993674261819507</v>
      </c>
      <c r="AF85">
        <v>2.15</v>
      </c>
      <c r="AG85">
        <v>1.71</v>
      </c>
      <c r="AJ85" t="s">
        <v>174</v>
      </c>
    </row>
    <row r="86" spans="1:36" ht="15" x14ac:dyDescent="0.25">
      <c r="A86">
        <v>1.89</v>
      </c>
      <c r="B86">
        <v>3.1</v>
      </c>
      <c r="C86">
        <v>5.12</v>
      </c>
      <c r="D86" s="20">
        <f t="shared" si="28"/>
        <v>4.6993674261819551E-2</v>
      </c>
      <c r="E86" s="17">
        <f>IF(OR($A86="",$B86="",$C86=""),"",A86*'MPTO_working_3-way'!$I85)</f>
        <v>1.9788180443548389</v>
      </c>
      <c r="F86" s="21">
        <f>IF(OR($A86="",$B86="",$C86=""),"",B86*'MPTO_working_3-way'!$I85)</f>
        <v>3.2456803902116409</v>
      </c>
      <c r="G86" s="22">
        <f>IF(OR($A86="",$B86="",$C86=""),"",C86*'MPTO_working_3-way'!$I85)</f>
        <v>5.360607612220516</v>
      </c>
      <c r="H86" s="17">
        <f>IF(OR($A86="",$B86="",$C86=""),"",'MPTO_working_3-way'!E85)</f>
        <v>1.9476625255268332</v>
      </c>
      <c r="I86" s="21">
        <f>IF(OR($A86="",$B86="",$C86=""),"",'MPTO_working_3-way'!F85)</f>
        <v>3.2582195659194495</v>
      </c>
      <c r="J86" s="22">
        <f>IF(OR($A86="",$B86="",$C86=""),"",'MPTO_working_3-way'!G85)</f>
        <v>5.5664428401066859</v>
      </c>
      <c r="K86" s="17">
        <f>IF(OR($A86="",$B86="",$C86=""),"",'OddsRatio_working_3-way'!H85)</f>
        <v>1.960241382363618</v>
      </c>
      <c r="L86" s="21">
        <f>IF(OR($A86="",$B86="",$C86=""),"",'OddsRatio_working_3-way'!I85)</f>
        <v>3.265738093217526</v>
      </c>
      <c r="M86" s="22">
        <f>IF(OR($A86="",$B86="",$C86=""),"",'OddsRatio_working_3-way'!J85)</f>
        <v>5.4451623543124787</v>
      </c>
      <c r="N86" s="23">
        <f t="shared" si="29"/>
        <v>50.535217366386689</v>
      </c>
      <c r="O86" s="24">
        <f t="shared" si="30"/>
        <v>30.810180910474461</v>
      </c>
      <c r="P86" s="24">
        <f t="shared" si="31"/>
        <v>18.654601723138835</v>
      </c>
      <c r="Q86" t="s">
        <v>145</v>
      </c>
      <c r="R86" t="s">
        <v>143</v>
      </c>
      <c r="S86" t="s">
        <v>462</v>
      </c>
      <c r="T86" s="35">
        <v>100</v>
      </c>
      <c r="U86" s="35">
        <f t="shared" si="32"/>
        <v>50.248756218905463</v>
      </c>
      <c r="V86" s="35">
        <f t="shared" si="33"/>
        <v>69.325153374233125</v>
      </c>
      <c r="W86" s="35">
        <f t="shared" si="34"/>
        <v>74.747474747474755</v>
      </c>
      <c r="X86" s="35">
        <f t="shared" si="35"/>
        <v>55.927371878292135</v>
      </c>
      <c r="Y86" s="35">
        <f t="shared" si="36"/>
        <v>75.00376903361979</v>
      </c>
      <c r="Z86" s="35">
        <f t="shared" si="37"/>
        <v>80.426090406861405</v>
      </c>
      <c r="AA86" s="35">
        <f t="shared" si="38"/>
        <v>-5.6786156593866721</v>
      </c>
      <c r="AB86" s="35">
        <f t="shared" si="39"/>
        <v>-5.678615659386665</v>
      </c>
      <c r="AC86" s="35">
        <f t="shared" si="40"/>
        <v>-5.6786156593866508</v>
      </c>
      <c r="AF86">
        <v>2.72</v>
      </c>
      <c r="AG86">
        <v>1.47</v>
      </c>
      <c r="AJ86" t="s">
        <v>174</v>
      </c>
    </row>
    <row r="87" spans="1:36" ht="15" x14ac:dyDescent="0.25">
      <c r="A87">
        <v>2.0099999999999998</v>
      </c>
      <c r="B87">
        <v>3.26</v>
      </c>
      <c r="C87">
        <v>3.96</v>
      </c>
      <c r="D87" s="20">
        <f t="shared" si="28"/>
        <v>5.6786156593866544E-2</v>
      </c>
      <c r="E87" s="17">
        <f>IF(OR($A87="",$B87="",$C87=""),"",A87*'MPTO_working_3-way'!$I86)</f>
        <v>2.1241401747536717</v>
      </c>
      <c r="F87" s="21">
        <f>IF(OR($A87="",$B87="",$C87=""),"",B87*'MPTO_working_3-way'!$I86)</f>
        <v>3.4451228704960046</v>
      </c>
      <c r="G87" s="22">
        <f>IF(OR($A87="",$B87="",$C87=""),"",C87*'MPTO_working_3-way'!$I86)</f>
        <v>4.1848731801117118</v>
      </c>
      <c r="H87" s="17">
        <f>IF(OR($A87="",$B87="",$C87=""),"",'MPTO_working_3-way'!E86)</f>
        <v>2.0894985775982025</v>
      </c>
      <c r="I87" s="21">
        <f>IF(OR($A87="",$B87="",$C87=""),"",'MPTO_working_3-way'!F86)</f>
        <v>3.4743967676213692</v>
      </c>
      <c r="J87" s="22">
        <f>IF(OR($A87="",$B87="",$C87=""),"",'MPTO_working_3-way'!G86)</f>
        <v>4.2808854409321091</v>
      </c>
      <c r="K87" s="17">
        <f>IF(OR($A87="",$B87="",$C87=""),"",'OddsRatio_working_3-way'!H86)</f>
        <v>2.1032041412993041</v>
      </c>
      <c r="L87" s="21">
        <f>IF(OR($A87="",$B87="",$C87=""),"",'OddsRatio_working_3-way'!I86)</f>
        <v>3.4685558013231947</v>
      </c>
      <c r="M87" s="22">
        <f>IF(OR($A87="",$B87="",$C87=""),"",'OddsRatio_working_3-way'!J86)</f>
        <v>4.233152730936574</v>
      </c>
      <c r="N87" s="23">
        <f t="shared" si="29"/>
        <v>47.077872349736346</v>
      </c>
      <c r="O87" s="24">
        <f t="shared" si="30"/>
        <v>29.026540927291428</v>
      </c>
      <c r="P87" s="24">
        <f t="shared" si="31"/>
        <v>23.895586722972233</v>
      </c>
      <c r="Q87" t="s">
        <v>275</v>
      </c>
      <c r="R87" t="s">
        <v>276</v>
      </c>
      <c r="S87" t="s">
        <v>462</v>
      </c>
      <c r="T87" s="35">
        <v>100</v>
      </c>
      <c r="U87" s="35">
        <f t="shared" si="32"/>
        <v>39.024390243902438</v>
      </c>
      <c r="V87" s="35">
        <f t="shared" si="33"/>
        <v>72.222222222222229</v>
      </c>
      <c r="W87" s="35">
        <f t="shared" si="34"/>
        <v>82.758620689655174</v>
      </c>
      <c r="X87" s="35">
        <f t="shared" si="35"/>
        <v>45.019157088122611</v>
      </c>
      <c r="Y87" s="35">
        <f t="shared" si="36"/>
        <v>78.216989066442395</v>
      </c>
      <c r="Z87" s="35">
        <f t="shared" si="37"/>
        <v>88.75338753387534</v>
      </c>
      <c r="AA87" s="35">
        <f t="shared" si="38"/>
        <v>-5.9947668442201731</v>
      </c>
      <c r="AB87" s="35">
        <f t="shared" si="39"/>
        <v>-5.994766844220166</v>
      </c>
      <c r="AC87" s="35">
        <f t="shared" si="40"/>
        <v>-5.994766844220166</v>
      </c>
      <c r="AF87">
        <v>2.36</v>
      </c>
      <c r="AG87">
        <v>1.58</v>
      </c>
      <c r="AJ87" t="s">
        <v>475</v>
      </c>
    </row>
    <row r="88" spans="1:36" ht="15" x14ac:dyDescent="0.25">
      <c r="A88">
        <v>1.64</v>
      </c>
      <c r="B88">
        <v>3.6</v>
      </c>
      <c r="C88">
        <v>5.8</v>
      </c>
      <c r="D88" s="20">
        <f t="shared" si="28"/>
        <v>5.9947668442201785E-2</v>
      </c>
      <c r="E88" s="17">
        <f>IF(OR($A88="",$B88="",$C88=""),"",A88*'MPTO_working_3-way'!$I87)</f>
        <v>1.7383141762452108</v>
      </c>
      <c r="F88" s="21">
        <f>IF(OR($A88="",$B88="",$C88=""),"",B88*'MPTO_working_3-way'!$I87)</f>
        <v>3.8158116063919265</v>
      </c>
      <c r="G88" s="22">
        <f>IF(OR($A88="",$B88="",$C88=""),"",C88*'MPTO_working_3-way'!$I87)</f>
        <v>6.1476964769647697</v>
      </c>
      <c r="H88" s="17">
        <f>IF(OR($A88="",$B88="",$C88=""),"",'MPTO_working_3-way'!E87)</f>
        <v>1.6955660601579214</v>
      </c>
      <c r="I88" s="21">
        <f>IF(OR($A88="",$B88="",$C88=""),"",'MPTO_working_3-way'!F87)</f>
        <v>3.879047849202514</v>
      </c>
      <c r="J88" s="22">
        <f>IF(OR($A88="",$B88="",$C88=""),"",'MPTO_working_3-way'!G87)</f>
        <v>6.5603351384489645</v>
      </c>
      <c r="K88" s="17">
        <f>IF(OR($A88="",$B88="",$C88=""),"",'OddsRatio_working_3-way'!H87)</f>
        <v>1.7104255496807201</v>
      </c>
      <c r="L88" s="21">
        <f>IF(OR($A88="",$B88="",$C88=""),"",'OddsRatio_working_3-way'!I87)</f>
        <v>3.8861037955779261</v>
      </c>
      <c r="M88" s="22">
        <f>IF(OR($A88="",$B88="",$C88=""),"",'OddsRatio_working_3-way'!J87)</f>
        <v>6.3281916226054014</v>
      </c>
      <c r="N88" s="23">
        <f t="shared" si="29"/>
        <v>57.52700022040996</v>
      </c>
      <c r="O88" s="24">
        <f t="shared" si="30"/>
        <v>26.206744544853422</v>
      </c>
      <c r="P88" s="24">
        <f t="shared" si="31"/>
        <v>16.266255234736608</v>
      </c>
      <c r="Q88" t="s">
        <v>277</v>
      </c>
      <c r="R88" t="s">
        <v>278</v>
      </c>
      <c r="S88" t="s">
        <v>462</v>
      </c>
      <c r="T88" s="35">
        <v>100</v>
      </c>
      <c r="U88" s="35">
        <f t="shared" si="32"/>
        <v>64.412811387900362</v>
      </c>
      <c r="V88" s="35">
        <f t="shared" si="33"/>
        <v>67.845659163987136</v>
      </c>
      <c r="W88" s="35">
        <f t="shared" si="34"/>
        <v>62.264150943396231</v>
      </c>
      <c r="X88" s="35">
        <f t="shared" si="35"/>
        <v>69.890189892616633</v>
      </c>
      <c r="Y88" s="35">
        <f t="shared" si="36"/>
        <v>73.323037668703421</v>
      </c>
      <c r="Z88" s="35">
        <f t="shared" si="37"/>
        <v>67.741529448112516</v>
      </c>
      <c r="AA88" s="35">
        <f t="shared" si="38"/>
        <v>-5.4773785047162704</v>
      </c>
      <c r="AB88" s="35">
        <f t="shared" si="39"/>
        <v>-5.4773785047162846</v>
      </c>
      <c r="AC88" s="35">
        <f t="shared" si="40"/>
        <v>-5.4773785047162846</v>
      </c>
      <c r="AF88">
        <v>2.29</v>
      </c>
      <c r="AG88">
        <v>1.61</v>
      </c>
      <c r="AJ88" t="s">
        <v>475</v>
      </c>
    </row>
    <row r="89" spans="1:36" ht="15" x14ac:dyDescent="0.25">
      <c r="A89">
        <v>2.81</v>
      </c>
      <c r="B89">
        <v>3.11</v>
      </c>
      <c r="C89">
        <v>2.65</v>
      </c>
      <c r="D89" s="20">
        <f t="shared" si="28"/>
        <v>5.4773785047162793E-2</v>
      </c>
      <c r="E89" s="17">
        <f>IF(OR($A89="",$B89="",$C89=""),"",A89*'MPTO_working_3-way'!$I88)</f>
        <v>2.9639143359825275</v>
      </c>
      <c r="F89" s="21">
        <f>IF(OR($A89="",$B89="",$C89=""),"",B89*'MPTO_working_3-way'!$I88)</f>
        <v>3.2803464714966761</v>
      </c>
      <c r="G89" s="22">
        <f>IF(OR($A89="",$B89="",$C89=""),"",C89*'MPTO_working_3-way'!$I88)</f>
        <v>2.7951505303749813</v>
      </c>
      <c r="H89" s="17">
        <f>IF(OR($A89="",$B89="",$C89=""),"",'MPTO_working_3-way'!E88)</f>
        <v>2.9619628483354909</v>
      </c>
      <c r="I89" s="21">
        <f>IF(OR($A89="",$B89="",$C89=""),"",'MPTO_working_3-way'!F88)</f>
        <v>3.2972234607587723</v>
      </c>
      <c r="J89" s="22">
        <f>IF(OR($A89="",$B89="",$C89=""),"",'MPTO_working_3-way'!G88)</f>
        <v>2.784735266985626</v>
      </c>
      <c r="K89" s="17">
        <f>IF(OR($A89="",$B89="",$C89=""),"",'OddsRatio_working_3-way'!H88)</f>
        <v>2.9632632533013905</v>
      </c>
      <c r="L89" s="21">
        <f>IF(OR($A89="",$B89="",$C89=""),"",'OddsRatio_working_3-way'!I88)</f>
        <v>3.2886660024673682</v>
      </c>
      <c r="M89" s="22">
        <f>IF(OR($A89="",$B89="",$C89=""),"",'OddsRatio_working_3-way'!J88)</f>
        <v>2.7897151204128705</v>
      </c>
      <c r="N89" s="23">
        <f t="shared" si="29"/>
        <v>33.739166745131435</v>
      </c>
      <c r="O89" s="24">
        <f t="shared" si="30"/>
        <v>30.484584743993352</v>
      </c>
      <c r="P89" s="24">
        <f t="shared" si="31"/>
        <v>35.77624851087522</v>
      </c>
      <c r="Q89" t="s">
        <v>279</v>
      </c>
      <c r="R89" t="s">
        <v>280</v>
      </c>
      <c r="S89" t="s">
        <v>462</v>
      </c>
      <c r="T89" s="35">
        <v>100</v>
      </c>
      <c r="U89" s="35">
        <f t="shared" si="32"/>
        <v>50.980392156862742</v>
      </c>
      <c r="V89" s="35">
        <f t="shared" si="33"/>
        <v>65.986394557823132</v>
      </c>
      <c r="W89" s="35">
        <f t="shared" si="34"/>
        <v>77.220956719817764</v>
      </c>
      <c r="X89" s="35">
        <f t="shared" si="35"/>
        <v>56.792648722359104</v>
      </c>
      <c r="Y89" s="35">
        <f t="shared" si="36"/>
        <v>71.798651123319488</v>
      </c>
      <c r="Z89" s="35">
        <f t="shared" si="37"/>
        <v>83.033213285314119</v>
      </c>
      <c r="AA89" s="35">
        <f t="shared" si="38"/>
        <v>-5.8122565654963623</v>
      </c>
      <c r="AB89" s="35">
        <f t="shared" si="39"/>
        <v>-5.8122565654963552</v>
      </c>
      <c r="AC89" s="35">
        <f t="shared" si="40"/>
        <v>-5.8122565654963552</v>
      </c>
      <c r="AF89">
        <v>2.21</v>
      </c>
      <c r="AG89">
        <v>1.65</v>
      </c>
      <c r="AJ89" t="s">
        <v>475</v>
      </c>
    </row>
    <row r="90" spans="1:36" ht="15" x14ac:dyDescent="0.25">
      <c r="A90">
        <v>2.04</v>
      </c>
      <c r="B90">
        <v>2.94</v>
      </c>
      <c r="C90">
        <v>4.3899999999999997</v>
      </c>
      <c r="D90" s="20">
        <f t="shared" si="28"/>
        <v>5.8122565654963543E-2</v>
      </c>
      <c r="E90" s="17">
        <f>IF(OR($A90="",$B90="",$C90=""),"",A90*'MPTO_working_3-way'!$I89)</f>
        <v>2.1585700339361256</v>
      </c>
      <c r="F90" s="21">
        <f>IF(OR($A90="",$B90="",$C90=""),"",B90*'MPTO_working_3-way'!$I89)</f>
        <v>3.1108803430255927</v>
      </c>
      <c r="G90" s="22">
        <f>IF(OR($A90="",$B90="",$C90=""),"",C90*'MPTO_working_3-way'!$I89)</f>
        <v>4.6451580632252893</v>
      </c>
      <c r="H90" s="17">
        <f>IF(OR($A90="",$B90="",$C90=""),"",'MPTO_working_3-way'!E89)</f>
        <v>2.1239454271241982</v>
      </c>
      <c r="I90" s="21">
        <f>IF(OR($A90="",$B90="",$C90=""),"",'MPTO_working_3-way'!F89)</f>
        <v>3.1175775751501864</v>
      </c>
      <c r="J90" s="22">
        <f>IF(OR($A90="",$B90="",$C90=""),"",'MPTO_working_3-way'!G89)</f>
        <v>4.7980904924074546</v>
      </c>
      <c r="K90" s="17">
        <f>IF(OR($A90="",$B90="",$C90=""),"",'OddsRatio_working_3-way'!H89)</f>
        <v>2.138522334389052</v>
      </c>
      <c r="L90" s="21">
        <f>IF(OR($A90="",$B90="",$C90=""),"",'OddsRatio_working_3-way'!I89)</f>
        <v>3.1237820468411157</v>
      </c>
      <c r="M90" s="22">
        <f>IF(OR($A90="",$B90="",$C90=""),"",'OddsRatio_working_3-way'!J89)</f>
        <v>4.7111449169027733</v>
      </c>
      <c r="N90" s="23">
        <f t="shared" si="29"/>
        <v>46.326965735575989</v>
      </c>
      <c r="O90" s="24">
        <f t="shared" si="30"/>
        <v>32.14524153080783</v>
      </c>
      <c r="P90" s="24">
        <f t="shared" si="31"/>
        <v>21.527792733616185</v>
      </c>
      <c r="Q90" t="s">
        <v>281</v>
      </c>
      <c r="R90" t="s">
        <v>282</v>
      </c>
      <c r="S90" t="s">
        <v>462</v>
      </c>
      <c r="T90" s="35">
        <v>100</v>
      </c>
      <c r="U90" s="35">
        <f t="shared" si="32"/>
        <v>31.972789115646258</v>
      </c>
      <c r="V90" s="35">
        <f t="shared" si="33"/>
        <v>78.632478632478637</v>
      </c>
      <c r="W90" s="35">
        <f t="shared" si="34"/>
        <v>86.84210526315789</v>
      </c>
      <c r="X90" s="35">
        <f t="shared" si="35"/>
        <v>34.525416104363472</v>
      </c>
      <c r="Y90" s="35">
        <f t="shared" si="36"/>
        <v>81.185105621195845</v>
      </c>
      <c r="Z90" s="35">
        <f t="shared" si="37"/>
        <v>89.394732251875112</v>
      </c>
      <c r="AA90" s="35">
        <f t="shared" si="38"/>
        <v>-2.5526269887172148</v>
      </c>
      <c r="AB90" s="35">
        <f t="shared" si="39"/>
        <v>-2.5526269887172077</v>
      </c>
      <c r="AC90" s="35">
        <f t="shared" si="40"/>
        <v>-2.5526269887172219</v>
      </c>
      <c r="AF90">
        <v>2.58</v>
      </c>
      <c r="AG90">
        <v>1.5</v>
      </c>
      <c r="AJ90" t="s">
        <v>475</v>
      </c>
    </row>
    <row r="91" spans="1:36" ht="15" x14ac:dyDescent="0.25">
      <c r="A91">
        <v>1.47</v>
      </c>
      <c r="B91">
        <v>4.68</v>
      </c>
      <c r="C91">
        <v>7.6</v>
      </c>
      <c r="D91" s="20">
        <f t="shared" si="28"/>
        <v>2.5526269887172104E-2</v>
      </c>
      <c r="E91" s="17">
        <f>IF(OR($A91="",$B91="",$C91=""),"",A91*'MPTO_working_3-way'!$I90)</f>
        <v>1.507523616734143</v>
      </c>
      <c r="F91" s="21">
        <f>IF(OR($A91="",$B91="",$C91=""),"",B91*'MPTO_working_3-way'!$I90)</f>
        <v>4.7994629430719655</v>
      </c>
      <c r="G91" s="22">
        <f>IF(OR($A91="",$B91="",$C91=""),"",C91*'MPTO_working_3-way'!$I90)</f>
        <v>7.7939996511425074</v>
      </c>
      <c r="H91" s="17">
        <f>IF(OR($A91="",$B91="",$C91=""),"",'MPTO_working_3-way'!E90)</f>
        <v>1.4886194620523463</v>
      </c>
      <c r="I91" s="21">
        <f>IF(OR($A91="",$B91="",$C91=""),"",'MPTO_working_3-way'!F90)</f>
        <v>4.8740910887544828</v>
      </c>
      <c r="J91" s="22">
        <f>IF(OR($A91="",$B91="",$C91=""),"",'MPTO_working_3-way'!G90)</f>
        <v>8.1254444637839711</v>
      </c>
      <c r="K91" s="17">
        <f>IF(OR($A91="",$B91="",$C91=""),"",'OddsRatio_working_3-way'!H90)</f>
        <v>1.4947623388408544</v>
      </c>
      <c r="L91" s="21">
        <f>IF(OR($A91="",$B91="",$C91=""),"",'OddsRatio_working_3-way'!I90)</f>
        <v>4.8738838445411599</v>
      </c>
      <c r="M91" s="22">
        <f>IF(OR($A91="",$B91="",$C91=""),"",'OddsRatio_working_3-way'!J90)</f>
        <v>7.9477264603183837</v>
      </c>
      <c r="N91" s="23">
        <f t="shared" si="29"/>
        <v>66.333952509903099</v>
      </c>
      <c r="O91" s="24">
        <f t="shared" si="30"/>
        <v>20.835664570418281</v>
      </c>
      <c r="P91" s="24">
        <f t="shared" si="31"/>
        <v>12.830382919678627</v>
      </c>
      <c r="Q91" t="s">
        <v>283</v>
      </c>
      <c r="R91" t="s">
        <v>284</v>
      </c>
      <c r="S91" t="s">
        <v>462</v>
      </c>
      <c r="T91" s="35">
        <v>100</v>
      </c>
      <c r="U91" s="35">
        <f t="shared" si="32"/>
        <v>34.640522875816991</v>
      </c>
      <c r="V91" s="35">
        <f t="shared" si="33"/>
        <v>78.723404255319153</v>
      </c>
      <c r="W91" s="35">
        <f t="shared" si="34"/>
        <v>84.276729559748418</v>
      </c>
      <c r="X91" s="35">
        <f t="shared" si="35"/>
        <v>36.999866184932422</v>
      </c>
      <c r="Y91" s="35">
        <f t="shared" si="36"/>
        <v>81.08274756443457</v>
      </c>
      <c r="Z91" s="35">
        <f t="shared" si="37"/>
        <v>86.636072868863863</v>
      </c>
      <c r="AA91" s="35">
        <f t="shared" si="38"/>
        <v>-2.359343309115431</v>
      </c>
      <c r="AB91" s="35">
        <f t="shared" si="39"/>
        <v>-2.3593433091154168</v>
      </c>
      <c r="AC91" s="35">
        <f t="shared" si="40"/>
        <v>-2.3593433091154452</v>
      </c>
      <c r="AF91">
        <v>1.85</v>
      </c>
      <c r="AG91">
        <v>2.0699999999999998</v>
      </c>
      <c r="AJ91" t="s">
        <v>468</v>
      </c>
    </row>
    <row r="92" spans="1:36" ht="15" x14ac:dyDescent="0.25">
      <c r="A92">
        <v>1.53</v>
      </c>
      <c r="B92">
        <v>4.7</v>
      </c>
      <c r="C92">
        <v>6.36</v>
      </c>
      <c r="D92" s="20">
        <f t="shared" si="28"/>
        <v>2.3593433091154248E-2</v>
      </c>
      <c r="E92" s="17">
        <f>IF(OR($A92="",$B92="",$C92=""),"",A92*'MPTO_working_3-way'!$I91)</f>
        <v>1.5660979526294661</v>
      </c>
      <c r="F92" s="21">
        <f>IF(OR($A92="",$B92="",$C92=""),"",B92*'MPTO_working_3-way'!$I91)</f>
        <v>4.8108891355284253</v>
      </c>
      <c r="G92" s="22">
        <f>IF(OR($A92="",$B92="",$C92=""),"",C92*'MPTO_working_3-way'!$I91)</f>
        <v>6.5100542344597416</v>
      </c>
      <c r="H92" s="17">
        <f>IF(OR($A92="",$B92="",$C92=""),"",'MPTO_working_3-way'!E91)</f>
        <v>1.5486341743554179</v>
      </c>
      <c r="I92" s="21">
        <f>IF(OR($A92="",$B92="",$C92=""),"",'MPTO_working_3-way'!F91)</f>
        <v>4.8803942324930212</v>
      </c>
      <c r="J92" s="22">
        <f>IF(OR($A92="",$B92="",$C92=""),"",'MPTO_working_3-way'!G91)</f>
        <v>6.6948642429281602</v>
      </c>
      <c r="K92" s="17">
        <f>IF(OR($A92="",$B92="",$C92=""),"",'OddsRatio_working_3-way'!H91)</f>
        <v>1.5544208639696893</v>
      </c>
      <c r="L92" s="21">
        <f>IF(OR($A92="",$B92="",$C92=""),"",'OddsRatio_working_3-way'!I91)</f>
        <v>4.8704852767695268</v>
      </c>
      <c r="M92" s="22">
        <f>IF(OR($A92="",$B92="",$C92=""),"",'OddsRatio_working_3-way'!J91)</f>
        <v>6.6069732658066656</v>
      </c>
      <c r="N92" s="23">
        <f t="shared" si="29"/>
        <v>63.852966432974888</v>
      </c>
      <c r="O92" s="24">
        <f t="shared" si="30"/>
        <v>20.786178434564167</v>
      </c>
      <c r="P92" s="24">
        <f t="shared" si="31"/>
        <v>15.360855132460941</v>
      </c>
      <c r="Q92" t="s">
        <v>285</v>
      </c>
      <c r="R92" t="s">
        <v>286</v>
      </c>
      <c r="S92" t="s">
        <v>462</v>
      </c>
      <c r="T92" s="35">
        <v>100</v>
      </c>
      <c r="U92" s="35">
        <f t="shared" si="32"/>
        <v>82.728842832469766</v>
      </c>
      <c r="V92" s="35">
        <f t="shared" si="33"/>
        <v>75.609756097560975</v>
      </c>
      <c r="W92" s="35">
        <f t="shared" si="34"/>
        <v>39.393939393939398</v>
      </c>
      <c r="X92" s="35">
        <f t="shared" si="35"/>
        <v>84.996304508499634</v>
      </c>
      <c r="Y92" s="35">
        <f t="shared" si="36"/>
        <v>77.877217773590829</v>
      </c>
      <c r="Z92" s="35">
        <f t="shared" si="37"/>
        <v>41.661401069969251</v>
      </c>
      <c r="AA92" s="35">
        <f t="shared" si="38"/>
        <v>-2.2674616760298676</v>
      </c>
      <c r="AB92" s="35">
        <f t="shared" si="39"/>
        <v>-2.2674616760298534</v>
      </c>
      <c r="AC92" s="35">
        <f t="shared" si="40"/>
        <v>-2.2674616760298534</v>
      </c>
      <c r="AF92">
        <v>1.65</v>
      </c>
      <c r="AG92">
        <v>2.36</v>
      </c>
      <c r="AJ92" t="s">
        <v>468</v>
      </c>
    </row>
    <row r="93" spans="1:36" ht="15" x14ac:dyDescent="0.25">
      <c r="A93">
        <v>5.79</v>
      </c>
      <c r="B93">
        <v>4.0999999999999996</v>
      </c>
      <c r="C93">
        <v>1.65</v>
      </c>
      <c r="D93" s="20">
        <f t="shared" si="28"/>
        <v>2.2674616760298694E-2</v>
      </c>
      <c r="E93" s="17">
        <f>IF(OR($A93="",$B93="",$C93=""),"",A93*'MPTO_working_3-way'!$I92)</f>
        <v>5.9212860310421291</v>
      </c>
      <c r="F93" s="21">
        <f>IF(OR($A93="",$B93="",$C93=""),"",B93*'MPTO_working_3-way'!$I92)</f>
        <v>4.1929659287172241</v>
      </c>
      <c r="G93" s="22">
        <f>IF(OR($A93="",$B93="",$C93=""),"",C93*'MPTO_working_3-way'!$I92)</f>
        <v>1.6874131176544926</v>
      </c>
      <c r="H93" s="17">
        <f>IF(OR($A93="",$B93="",$C93=""),"",'MPTO_working_3-way'!E92)</f>
        <v>6.0549780103417117</v>
      </c>
      <c r="I93" s="21">
        <f>IF(OR($A93="",$B93="",$C93=""),"",'MPTO_working_3-way'!F92)</f>
        <v>4.2311165601758587</v>
      </c>
      <c r="J93" s="22">
        <f>IF(OR($A93="",$B93="",$C93=""),"",'MPTO_working_3-way'!G92)</f>
        <v>1.6708370746855663</v>
      </c>
      <c r="K93" s="17">
        <f>IF(OR($A93="",$B93="",$C93=""),"",'OddsRatio_working_3-way'!H92)</f>
        <v>5.9867618088490309</v>
      </c>
      <c r="L93" s="21">
        <f>IF(OR($A93="",$B93="",$C93=""),"",'OddsRatio_working_3-way'!I92)</f>
        <v>4.2273406278563659</v>
      </c>
      <c r="M93" s="22">
        <f>IF(OR($A93="",$B93="",$C93=""),"",'OddsRatio_working_3-way'!J92)</f>
        <v>1.6767004542279473</v>
      </c>
      <c r="N93" s="23">
        <f t="shared" si="29"/>
        <v>16.888223179179928</v>
      </c>
      <c r="O93" s="24">
        <f t="shared" si="30"/>
        <v>23.849466392061412</v>
      </c>
      <c r="P93" s="24">
        <f t="shared" si="31"/>
        <v>59.26231042875866</v>
      </c>
      <c r="Q93" t="s">
        <v>287</v>
      </c>
      <c r="R93" t="s">
        <v>288</v>
      </c>
      <c r="S93" t="s">
        <v>462</v>
      </c>
      <c r="T93" s="35">
        <v>100</v>
      </c>
      <c r="U93" s="35">
        <f t="shared" si="32"/>
        <v>34.21052631578948</v>
      </c>
      <c r="V93" s="35">
        <f t="shared" si="33"/>
        <v>76.905311778290994</v>
      </c>
      <c r="W93" s="35">
        <f t="shared" si="34"/>
        <v>85.569985569985576</v>
      </c>
      <c r="X93" s="35">
        <f t="shared" si="35"/>
        <v>37.524702651723437</v>
      </c>
      <c r="Y93" s="35">
        <f t="shared" si="36"/>
        <v>80.219488114224973</v>
      </c>
      <c r="Z93" s="35">
        <f t="shared" si="37"/>
        <v>88.884161905919541</v>
      </c>
      <c r="AA93" s="35">
        <f t="shared" si="38"/>
        <v>-3.3141763359339578</v>
      </c>
      <c r="AB93" s="35">
        <f t="shared" si="39"/>
        <v>-3.3141763359339791</v>
      </c>
      <c r="AC93" s="35">
        <f t="shared" si="40"/>
        <v>-3.3141763359339649</v>
      </c>
      <c r="AF93">
        <v>1.94</v>
      </c>
      <c r="AG93">
        <v>1.96</v>
      </c>
      <c r="AJ93" t="s">
        <v>468</v>
      </c>
    </row>
    <row r="94" spans="1:36" ht="15" x14ac:dyDescent="0.25">
      <c r="A94">
        <v>1.52</v>
      </c>
      <c r="B94">
        <v>4.33</v>
      </c>
      <c r="C94">
        <v>6.93</v>
      </c>
      <c r="D94" s="20">
        <f t="shared" si="28"/>
        <v>3.3141763359339604E-2</v>
      </c>
      <c r="E94" s="17">
        <f>IF(OR($A94="",$B94="",$C94=""),"",A94*'MPTO_working_3-way'!$I93)</f>
        <v>1.5703754803061962</v>
      </c>
      <c r="F94" s="21">
        <f>IF(OR($A94="",$B94="",$C94=""),"",B94*'MPTO_working_3-way'!$I93)</f>
        <v>4.4735038353459409</v>
      </c>
      <c r="G94" s="22">
        <f>IF(OR($A94="",$B94="",$C94=""),"",C94*'MPTO_working_3-way'!$I93)</f>
        <v>7.1596724200802235</v>
      </c>
      <c r="H94" s="17">
        <f>IF(OR($A94="",$B94="",$C94=""),"",'MPTO_working_3-way'!E93)</f>
        <v>1.5459594838441901</v>
      </c>
      <c r="I94" s="21">
        <f>IF(OR($A94="",$B94="",$C94=""),"",'MPTO_working_3-way'!F93)</f>
        <v>4.5475292985639886</v>
      </c>
      <c r="J94" s="22">
        <f>IF(OR($A94="",$B94="",$C94=""),"",'MPTO_working_3-way'!G93)</f>
        <v>7.504527677770886</v>
      </c>
      <c r="K94" s="17">
        <f>IF(OR($A94="",$B94="",$C94=""),"",'OddsRatio_working_3-way'!H93)</f>
        <v>1.5540479530228049</v>
      </c>
      <c r="L94" s="21">
        <f>IF(OR($A94="",$B94="",$C94=""),"",'OddsRatio_working_3-way'!I93)</f>
        <v>4.5480378530114249</v>
      </c>
      <c r="M94" s="22">
        <f>IF(OR($A94="",$B94="",$C94=""),"",'OddsRatio_working_3-way'!J93)</f>
        <v>7.3182776181254487</v>
      </c>
      <c r="N94" s="23">
        <f t="shared" si="29"/>
        <v>63.679038073430519</v>
      </c>
      <c r="O94" s="24">
        <f t="shared" si="30"/>
        <v>22.353842464576068</v>
      </c>
      <c r="P94" s="24">
        <f t="shared" si="31"/>
        <v>13.967119461993418</v>
      </c>
      <c r="Q94" t="s">
        <v>150</v>
      </c>
      <c r="R94" t="s">
        <v>161</v>
      </c>
      <c r="S94" t="s">
        <v>462</v>
      </c>
      <c r="T94" s="35">
        <v>100</v>
      </c>
      <c r="U94" s="35">
        <f t="shared" si="32"/>
        <v>66.329966329966325</v>
      </c>
      <c r="V94" s="35">
        <f t="shared" si="33"/>
        <v>70.059880239520965</v>
      </c>
      <c r="W94" s="35">
        <f t="shared" si="34"/>
        <v>60.784313725490193</v>
      </c>
      <c r="X94" s="35">
        <f t="shared" si="35"/>
        <v>69.155806034988856</v>
      </c>
      <c r="Y94" s="35">
        <f t="shared" si="36"/>
        <v>72.885719944543467</v>
      </c>
      <c r="Z94" s="35">
        <f t="shared" si="37"/>
        <v>63.610153430512703</v>
      </c>
      <c r="AA94" s="35">
        <f t="shared" si="38"/>
        <v>-2.8258397050225312</v>
      </c>
      <c r="AB94" s="35">
        <f t="shared" si="39"/>
        <v>-2.8258397050225028</v>
      </c>
      <c r="AC94" s="35">
        <f t="shared" si="40"/>
        <v>-2.8258397050225099</v>
      </c>
      <c r="AF94">
        <v>1.88</v>
      </c>
      <c r="AG94">
        <v>2.0099999999999998</v>
      </c>
      <c r="AJ94" t="s">
        <v>175</v>
      </c>
    </row>
    <row r="95" spans="1:36" ht="15" x14ac:dyDescent="0.25">
      <c r="A95">
        <v>2.97</v>
      </c>
      <c r="B95">
        <v>3.34</v>
      </c>
      <c r="C95">
        <v>2.5499999999999998</v>
      </c>
      <c r="D95" s="20">
        <f t="shared" si="28"/>
        <v>2.8258397050225259E-2</v>
      </c>
      <c r="E95" s="17">
        <f>IF(OR($A95="",$B95="",$C95=""),"",A95*'MPTO_working_3-way'!$I94)</f>
        <v>3.0539274392391693</v>
      </c>
      <c r="F95" s="21">
        <f>IF(OR($A95="",$B95="",$C95=""),"",B95*'MPTO_working_3-way'!$I94)</f>
        <v>3.4343830461477522</v>
      </c>
      <c r="G95" s="22">
        <f>IF(OR($A95="",$B95="",$C95=""),"",C95*'MPTO_working_3-way'!$I94)</f>
        <v>2.6220589124780744</v>
      </c>
      <c r="H95" s="17">
        <f>IF(OR($A95="",$B95="",$C95=""),"",'MPTO_working_3-way'!E94)</f>
        <v>3.0554795240332759</v>
      </c>
      <c r="I95" s="21">
        <f>IF(OR($A95="",$B95="",$C95=""),"",'MPTO_working_3-way'!F94)</f>
        <v>3.4484930942860692</v>
      </c>
      <c r="J95" s="22">
        <f>IF(OR($A95="",$B95="",$C95=""),"",'MPTO_working_3-way'!G94)</f>
        <v>2.6127574877111366</v>
      </c>
      <c r="K95" s="17">
        <f>IF(OR($A95="",$B95="",$C95=""),"",'OddsRatio_working_3-way'!H94)</f>
        <v>3.0552579748206408</v>
      </c>
      <c r="L95" s="21">
        <f>IF(OR($A95="",$B95="",$C95=""),"",'OddsRatio_working_3-way'!I94)</f>
        <v>3.4412708939493895</v>
      </c>
      <c r="M95" s="22">
        <f>IF(OR($A95="",$B95="",$C95=""),"",'OddsRatio_working_3-way'!J94)</f>
        <v>2.6170811477015183</v>
      </c>
      <c r="N95" s="23">
        <f t="shared" si="29"/>
        <v>32.744720360780143</v>
      </c>
      <c r="O95" s="24">
        <f t="shared" si="30"/>
        <v>29.117311219017079</v>
      </c>
      <c r="P95" s="24">
        <f t="shared" si="31"/>
        <v>38.13796842020276</v>
      </c>
      <c r="Q95" t="s">
        <v>152</v>
      </c>
      <c r="R95" t="s">
        <v>168</v>
      </c>
      <c r="S95" t="s">
        <v>462</v>
      </c>
      <c r="T95" s="35">
        <v>100</v>
      </c>
      <c r="U95" s="35">
        <f t="shared" si="32"/>
        <v>53.488372093023258</v>
      </c>
      <c r="V95" s="35">
        <f t="shared" si="33"/>
        <v>67.948717948717942</v>
      </c>
      <c r="W95" s="35">
        <f t="shared" si="34"/>
        <v>75.669099756691011</v>
      </c>
      <c r="X95" s="35">
        <f t="shared" si="35"/>
        <v>56.382182294591047</v>
      </c>
      <c r="Y95" s="35">
        <f t="shared" si="36"/>
        <v>70.842528150285744</v>
      </c>
      <c r="Z95" s="35">
        <f t="shared" si="37"/>
        <v>78.562909958258786</v>
      </c>
      <c r="AA95" s="35">
        <f t="shared" si="38"/>
        <v>-2.8938102015677885</v>
      </c>
      <c r="AB95" s="35">
        <f t="shared" si="39"/>
        <v>-2.8938102015678027</v>
      </c>
      <c r="AC95" s="35">
        <f t="shared" si="40"/>
        <v>-2.8938102015677742</v>
      </c>
      <c r="AF95">
        <v>2.0299999999999998</v>
      </c>
      <c r="AG95">
        <v>1.86</v>
      </c>
      <c r="AJ95" t="s">
        <v>175</v>
      </c>
    </row>
    <row r="96" spans="1:36" ht="15" x14ac:dyDescent="0.25">
      <c r="A96">
        <v>2.15</v>
      </c>
      <c r="B96">
        <v>3.12</v>
      </c>
      <c r="C96">
        <v>4.1100000000000003</v>
      </c>
      <c r="D96" s="20">
        <f t="shared" si="28"/>
        <v>2.8938102015677813E-2</v>
      </c>
      <c r="E96" s="17">
        <f>IF(OR($A96="",$B96="",$C96=""),"",A96*'MPTO_working_3-way'!$I95)</f>
        <v>2.2122169193337071</v>
      </c>
      <c r="F96" s="21">
        <f>IF(OR($A96="",$B96="",$C96=""),"",B96*'MPTO_working_3-way'!$I95)</f>
        <v>3.2102868782889149</v>
      </c>
      <c r="G96" s="22">
        <f>IF(OR($A96="",$B96="",$C96=""),"",C96*'MPTO_working_3-way'!$I95)</f>
        <v>4.2289355992844362</v>
      </c>
      <c r="H96" s="17">
        <f>IF(OR($A96="",$B96="",$C96=""),"",'MPTO_working_3-way'!E95)</f>
        <v>2.1955331019665114</v>
      </c>
      <c r="I96" s="21">
        <f>IF(OR($A96="",$B96="",$C96=""),"",'MPTO_working_3-way'!F95)</f>
        <v>3.2168119702796543</v>
      </c>
      <c r="J96" s="22">
        <f>IF(OR($A96="",$B96="",$C96=""),"",'MPTO_working_3-way'!G95)</f>
        <v>4.2796683048590047</v>
      </c>
      <c r="K96" s="17">
        <f>IF(OR($A96="",$B96="",$C96=""),"",'OddsRatio_working_3-way'!H95)</f>
        <v>2.2026569430666605</v>
      </c>
      <c r="L96" s="21">
        <f>IF(OR($A96="",$B96="",$C96=""),"",'OddsRatio_working_3-way'!I95)</f>
        <v>3.2170719298272354</v>
      </c>
      <c r="M96" s="22">
        <f>IF(OR($A96="",$B96="",$C96=""),"",'OddsRatio_working_3-way'!J95)</f>
        <v>4.2524026895107081</v>
      </c>
      <c r="N96" s="23">
        <f t="shared" si="29"/>
        <v>45.203523725927738</v>
      </c>
      <c r="O96" s="24">
        <f t="shared" si="30"/>
        <v>31.14986410600789</v>
      </c>
      <c r="P96" s="24">
        <f t="shared" si="31"/>
        <v>23.646612168064387</v>
      </c>
      <c r="Q96" t="s">
        <v>160</v>
      </c>
      <c r="R96" t="s">
        <v>157</v>
      </c>
      <c r="S96" t="s">
        <v>462</v>
      </c>
      <c r="T96" s="35">
        <v>100</v>
      </c>
      <c r="U96" s="35">
        <f t="shared" si="32"/>
        <v>47.643979057591622</v>
      </c>
      <c r="V96" s="35">
        <f t="shared" si="33"/>
        <v>71.988795518207283</v>
      </c>
      <c r="W96" s="35">
        <f t="shared" si="34"/>
        <v>77.426636568848764</v>
      </c>
      <c r="X96" s="35">
        <f t="shared" si="35"/>
        <v>50.584567912943967</v>
      </c>
      <c r="Y96" s="35">
        <f t="shared" si="36"/>
        <v>74.929384373559628</v>
      </c>
      <c r="Z96" s="35">
        <f t="shared" si="37"/>
        <v>80.367225424201095</v>
      </c>
      <c r="AA96" s="35">
        <f t="shared" si="38"/>
        <v>-2.9405888553523454</v>
      </c>
      <c r="AB96" s="35">
        <f t="shared" si="39"/>
        <v>-2.9405888553523454</v>
      </c>
      <c r="AC96" s="35">
        <f t="shared" si="40"/>
        <v>-2.9405888553523312</v>
      </c>
      <c r="AF96">
        <v>2.4700000000000002</v>
      </c>
      <c r="AG96">
        <v>1.59</v>
      </c>
      <c r="AJ96" t="s">
        <v>175</v>
      </c>
    </row>
    <row r="97" spans="1:36" ht="15" x14ac:dyDescent="0.25">
      <c r="A97">
        <v>1.91</v>
      </c>
      <c r="B97">
        <v>3.57</v>
      </c>
      <c r="C97">
        <v>4.43</v>
      </c>
      <c r="D97" s="20">
        <f t="shared" si="28"/>
        <v>2.9405888553523329E-2</v>
      </c>
      <c r="E97" s="17">
        <f>IF(OR($A97="",$B97="",$C97=""),"",A97*'MPTO_working_3-way'!$I96)</f>
        <v>1.9661652471372295</v>
      </c>
      <c r="F97" s="21">
        <f>IF(OR($A97="",$B97="",$C97=""),"",B97*'MPTO_working_3-way'!$I96)</f>
        <v>3.6749790221360783</v>
      </c>
      <c r="G97" s="22">
        <f>IF(OR($A97="",$B97="",$C97=""),"",C97*'MPTO_working_3-way'!$I96)</f>
        <v>4.5602680862921083</v>
      </c>
      <c r="H97" s="17">
        <f>IF(OR($A97="",$B97="",$C97=""),"",'MPTO_working_3-way'!E96)</f>
        <v>1.9464407757357256</v>
      </c>
      <c r="I97" s="21">
        <f>IF(OR($A97="",$B97="",$C97=""),"",'MPTO_working_3-way'!F96)</f>
        <v>3.6994550581468757</v>
      </c>
      <c r="J97" s="22">
        <f>IF(OR($A97="",$B97="",$C97=""),"",'MPTO_working_3-way'!G96)</f>
        <v>4.6310946107953344</v>
      </c>
      <c r="K97" s="17">
        <f>IF(OR($A97="",$B97="",$C97=""),"",'OddsRatio_working_3-way'!H96)</f>
        <v>1.9540748490527637</v>
      </c>
      <c r="L97" s="21">
        <f>IF(OR($A97="",$B97="",$C97=""),"",'OddsRatio_working_3-way'!I96)</f>
        <v>3.6944751231490134</v>
      </c>
      <c r="M97" s="22">
        <f>IF(OR($A97="",$B97="",$C97=""),"",'OddsRatio_working_3-way'!J96)</f>
        <v>4.5961282771988774</v>
      </c>
      <c r="N97" s="23">
        <f t="shared" si="29"/>
        <v>50.860424954414043</v>
      </c>
      <c r="O97" s="24">
        <f t="shared" si="30"/>
        <v>27.211039681493226</v>
      </c>
      <c r="P97" s="24">
        <f t="shared" si="31"/>
        <v>21.928535364092735</v>
      </c>
      <c r="Q97" t="s">
        <v>155</v>
      </c>
      <c r="R97" t="s">
        <v>167</v>
      </c>
      <c r="S97" t="s">
        <v>462</v>
      </c>
      <c r="T97" s="35">
        <v>100</v>
      </c>
      <c r="U97" s="35">
        <f t="shared" si="32"/>
        <v>56.140350877192972</v>
      </c>
      <c r="V97" s="35">
        <f t="shared" si="33"/>
        <v>70.326409495548958</v>
      </c>
      <c r="W97" s="35">
        <f t="shared" si="34"/>
        <v>70.760233918128648</v>
      </c>
      <c r="X97" s="35">
        <f t="shared" si="35"/>
        <v>58.913356586322372</v>
      </c>
      <c r="Y97" s="35">
        <f t="shared" si="36"/>
        <v>73.099415204678365</v>
      </c>
      <c r="Z97" s="35">
        <f t="shared" si="37"/>
        <v>73.53323962725807</v>
      </c>
      <c r="AA97" s="35">
        <f t="shared" si="38"/>
        <v>-2.7730057091294</v>
      </c>
      <c r="AB97" s="35">
        <f t="shared" si="39"/>
        <v>-2.7730057091294071</v>
      </c>
      <c r="AC97" s="35">
        <f t="shared" si="40"/>
        <v>-2.7730057091294213</v>
      </c>
      <c r="AF97">
        <v>2.14</v>
      </c>
      <c r="AG97">
        <v>1.77</v>
      </c>
      <c r="AJ97" t="s">
        <v>175</v>
      </c>
    </row>
    <row r="98" spans="1:36" ht="15" x14ac:dyDescent="0.25">
      <c r="A98">
        <v>2.2799999999999998</v>
      </c>
      <c r="B98">
        <v>3.37</v>
      </c>
      <c r="C98">
        <v>3.42</v>
      </c>
      <c r="D98" s="20">
        <f t="shared" si="28"/>
        <v>2.7730057091293947E-2</v>
      </c>
      <c r="E98" s="17">
        <f>IF(OR($A98="",$B98="",$C98=""),"",A98*'MPTO_working_3-way'!$I97)</f>
        <v>2.34322453016815</v>
      </c>
      <c r="F98" s="21">
        <f>IF(OR($A98="",$B98="",$C98=""),"",B98*'MPTO_working_3-way'!$I97)</f>
        <v>3.4634502923976607</v>
      </c>
      <c r="G98" s="22">
        <f>IF(OR($A98="",$B98="",$C98=""),"",C98*'MPTO_working_3-way'!$I97)</f>
        <v>3.5148367952522253</v>
      </c>
      <c r="H98" s="17">
        <f>IF(OR($A98="",$B98="",$C98=""),"",'MPTO_working_3-way'!E97)</f>
        <v>2.3290851038031981</v>
      </c>
      <c r="I98" s="21">
        <f>IF(OR($A98="",$B98="",$C98=""),"",'MPTO_working_3-way'!F97)</f>
        <v>3.4783509717918792</v>
      </c>
      <c r="J98" s="22">
        <f>IF(OR($A98="",$B98="",$C98=""),"",'MPTO_working_3-way'!G97)</f>
        <v>3.5316432423598623</v>
      </c>
      <c r="K98" s="17">
        <f>IF(OR($A98="",$B98="",$C98=""),"",'OddsRatio_working_3-way'!H97)</f>
        <v>2.335137504168034</v>
      </c>
      <c r="L98" s="21">
        <f>IF(OR($A98="",$B98="",$C98=""),"",'OddsRatio_working_3-way'!I97)</f>
        <v>3.4720905350611262</v>
      </c>
      <c r="M98" s="22">
        <f>IF(OR($A98="",$B98="",$C98=""),"",'OddsRatio_working_3-way'!J97)</f>
        <v>3.5242443438176894</v>
      </c>
      <c r="N98" s="23">
        <f t="shared" si="29"/>
        <v>42.676234698184892</v>
      </c>
      <c r="O98" s="24">
        <f t="shared" si="30"/>
        <v>28.872942169691857</v>
      </c>
      <c r="P98" s="24">
        <f t="shared" si="31"/>
        <v>28.450823132123261</v>
      </c>
      <c r="Q98" t="s">
        <v>159</v>
      </c>
      <c r="R98" t="s">
        <v>169</v>
      </c>
      <c r="S98" t="s">
        <v>462</v>
      </c>
      <c r="T98" s="35">
        <v>100</v>
      </c>
      <c r="U98" s="35">
        <f t="shared" si="32"/>
        <v>51.690821256038639</v>
      </c>
      <c r="V98" s="35">
        <f t="shared" si="33"/>
        <v>73.614775725593674</v>
      </c>
      <c r="W98" s="35">
        <f t="shared" si="34"/>
        <v>71.751412429378533</v>
      </c>
      <c r="X98" s="35">
        <f t="shared" si="35"/>
        <v>54.6338118450278</v>
      </c>
      <c r="Y98" s="35">
        <f t="shared" si="36"/>
        <v>76.557766314582821</v>
      </c>
      <c r="Z98" s="35">
        <f t="shared" si="37"/>
        <v>74.694403018367694</v>
      </c>
      <c r="AA98" s="35">
        <f t="shared" si="38"/>
        <v>-2.9429905889891614</v>
      </c>
      <c r="AB98" s="35">
        <f t="shared" si="39"/>
        <v>-2.9429905889891472</v>
      </c>
      <c r="AC98" s="35">
        <f t="shared" si="40"/>
        <v>-2.9429905889891614</v>
      </c>
      <c r="AF98">
        <v>2.14</v>
      </c>
      <c r="AG98">
        <v>1.76</v>
      </c>
      <c r="AJ98" t="s">
        <v>175</v>
      </c>
    </row>
    <row r="99" spans="1:36" ht="15" x14ac:dyDescent="0.25">
      <c r="A99">
        <v>2.0699999999999998</v>
      </c>
      <c r="B99">
        <v>3.79</v>
      </c>
      <c r="C99">
        <v>3.54</v>
      </c>
      <c r="D99" s="20">
        <f t="shared" si="28"/>
        <v>2.9429905889891694E-2</v>
      </c>
      <c r="E99" s="17">
        <f>IF(OR($A99="",$B99="",$C99=""),"",A99*'MPTO_working_3-way'!$I98)</f>
        <v>2.1309199051920755</v>
      </c>
      <c r="F99" s="21">
        <f>IF(OR($A99="",$B99="",$C99=""),"",B99*'MPTO_working_3-way'!$I98)</f>
        <v>3.9015393433226895</v>
      </c>
      <c r="G99" s="22">
        <f>IF(OR($A99="",$B99="",$C99=""),"",C99*'MPTO_working_3-way'!$I98)</f>
        <v>3.6441818668502166</v>
      </c>
      <c r="H99" s="17">
        <f>IF(OR($A99="",$B99="",$C99=""),"",'MPTO_working_3-way'!E98)</f>
        <v>2.1129060112959723</v>
      </c>
      <c r="I99" s="21">
        <f>IF(OR($A99="",$B99="",$C99=""),"",'MPTO_working_3-way'!F98)</f>
        <v>3.9363527329741368</v>
      </c>
      <c r="J99" s="22">
        <f>IF(OR($A99="",$B99="",$C99=""),"",'MPTO_working_3-way'!G98)</f>
        <v>3.6673573793975174</v>
      </c>
      <c r="K99" s="17">
        <f>IF(OR($A99="",$B99="",$C99=""),"",'OddsRatio_working_3-way'!H98)</f>
        <v>2.1201713665836626</v>
      </c>
      <c r="L99" s="21">
        <f>IF(OR($A99="",$B99="",$C99=""),"",'OddsRatio_working_3-way'!I98)</f>
        <v>3.9208206661387095</v>
      </c>
      <c r="M99" s="22">
        <f>IF(OR($A99="",$B99="",$C99=""),"",'OddsRatio_working_3-way'!J98)</f>
        <v>3.6590983842266396</v>
      </c>
      <c r="N99" s="23">
        <f t="shared" si="29"/>
        <v>46.928089486773203</v>
      </c>
      <c r="O99" s="24">
        <f t="shared" si="30"/>
        <v>25.63090903367296</v>
      </c>
      <c r="P99" s="24">
        <f t="shared" si="31"/>
        <v>27.441001479553822</v>
      </c>
      <c r="Q99" t="s">
        <v>289</v>
      </c>
      <c r="R99" t="s">
        <v>290</v>
      </c>
      <c r="S99" t="s">
        <v>462</v>
      </c>
      <c r="T99" s="35">
        <v>100</v>
      </c>
      <c r="U99" s="35">
        <f t="shared" si="32"/>
        <v>40.828402366863905</v>
      </c>
      <c r="V99" s="35">
        <f t="shared" si="33"/>
        <v>74.424552429667528</v>
      </c>
      <c r="W99" s="35">
        <f t="shared" si="34"/>
        <v>81.684981684981679</v>
      </c>
      <c r="X99" s="35">
        <f t="shared" si="35"/>
        <v>43.890465885350793</v>
      </c>
      <c r="Y99" s="35">
        <f t="shared" si="36"/>
        <v>77.486615948154409</v>
      </c>
      <c r="Z99" s="35">
        <f t="shared" si="37"/>
        <v>84.747045203468588</v>
      </c>
      <c r="AA99" s="35">
        <f t="shared" si="38"/>
        <v>-3.0620635184868874</v>
      </c>
      <c r="AB99" s="35">
        <f t="shared" si="39"/>
        <v>-3.0620635184868803</v>
      </c>
      <c r="AC99" s="35">
        <f t="shared" si="40"/>
        <v>-3.0620635184869087</v>
      </c>
      <c r="AF99">
        <v>1.89</v>
      </c>
      <c r="AG99">
        <v>1.99</v>
      </c>
      <c r="AJ99" t="s">
        <v>469</v>
      </c>
    </row>
    <row r="100" spans="1:36" ht="15" x14ac:dyDescent="0.25">
      <c r="A100">
        <v>1.69</v>
      </c>
      <c r="B100">
        <v>3.91</v>
      </c>
      <c r="C100">
        <v>5.46</v>
      </c>
      <c r="D100" s="20">
        <f t="shared" si="28"/>
        <v>3.0620635184869016E-2</v>
      </c>
      <c r="E100" s="17">
        <f>IF(OR($A100="",$B100="",$C100=""),"",A100*'MPTO_working_3-way'!$I99)</f>
        <v>1.7417488734624287</v>
      </c>
      <c r="F100" s="21">
        <f>IF(OR($A100="",$B100="",$C100=""),"",B100*'MPTO_working_3-way'!$I99)</f>
        <v>4.0297266835728376</v>
      </c>
      <c r="G100" s="22">
        <f>IF(OR($A100="",$B100="",$C100=""),"",C100*'MPTO_working_3-way'!$I99)</f>
        <v>5.627188668109385</v>
      </c>
      <c r="H100" s="17">
        <f>IF(OR($A100="",$B100="",$C100=""),"",'MPTO_working_3-way'!E99)</f>
        <v>1.7196635504907658</v>
      </c>
      <c r="I100" s="21">
        <f>IF(OR($A100="",$B100="",$C100=""),"",'MPTO_working_3-way'!F99)</f>
        <v>4.0725301772925118</v>
      </c>
      <c r="J100" s="22">
        <f>IF(OR($A100="",$B100="",$C100=""),"",'MPTO_working_3-way'!G99)</f>
        <v>5.7822417665450407</v>
      </c>
      <c r="K100" s="17">
        <f>IF(OR($A100="",$B100="",$C100=""),"",'OddsRatio_working_3-way'!H99)</f>
        <v>1.7275609570474777</v>
      </c>
      <c r="L100" s="21">
        <f>IF(OR($A100="",$B100="",$C100=""),"",'OddsRatio_working_3-way'!I99)</f>
        <v>4.0684092536350143</v>
      </c>
      <c r="M100" s="22">
        <f>IF(OR($A100="",$B100="",$C100=""),"",'OddsRatio_working_3-way'!J99)</f>
        <v>5.7027853165677556</v>
      </c>
      <c r="N100" s="23">
        <f t="shared" si="29"/>
        <v>57.413558018389679</v>
      </c>
      <c r="O100" s="24">
        <f t="shared" si="30"/>
        <v>24.815578785442085</v>
      </c>
      <c r="P100" s="24">
        <f t="shared" si="31"/>
        <v>17.770863196168232</v>
      </c>
      <c r="Q100" t="s">
        <v>291</v>
      </c>
      <c r="R100" t="s">
        <v>292</v>
      </c>
      <c r="S100" t="s">
        <v>462</v>
      </c>
      <c r="T100" s="35">
        <v>100</v>
      </c>
      <c r="U100" s="35">
        <f t="shared" si="32"/>
        <v>61.538461538461533</v>
      </c>
      <c r="V100" s="35">
        <f t="shared" si="33"/>
        <v>69.969969969969966</v>
      </c>
      <c r="W100" s="35">
        <f t="shared" si="34"/>
        <v>65.753424657534239</v>
      </c>
      <c r="X100" s="35">
        <f t="shared" si="35"/>
        <v>64.27660537249578</v>
      </c>
      <c r="Y100" s="35">
        <f t="shared" si="36"/>
        <v>72.708113804004213</v>
      </c>
      <c r="Z100" s="35">
        <f t="shared" si="37"/>
        <v>68.491568491568486</v>
      </c>
      <c r="AA100" s="35">
        <f t="shared" si="38"/>
        <v>-2.738143834034247</v>
      </c>
      <c r="AB100" s="35">
        <f t="shared" si="39"/>
        <v>-2.738143834034247</v>
      </c>
      <c r="AC100" s="35">
        <f t="shared" si="40"/>
        <v>-2.738143834034247</v>
      </c>
      <c r="AF100">
        <v>2.02</v>
      </c>
      <c r="AG100">
        <v>1.88</v>
      </c>
      <c r="AJ100" t="s">
        <v>469</v>
      </c>
    </row>
    <row r="101" spans="1:36" ht="15" x14ac:dyDescent="0.25">
      <c r="A101">
        <v>2.6</v>
      </c>
      <c r="B101">
        <v>3.33</v>
      </c>
      <c r="C101">
        <v>2.92</v>
      </c>
      <c r="D101" s="20">
        <f t="shared" si="28"/>
        <v>2.7381438340342346E-2</v>
      </c>
      <c r="E101" s="17">
        <f>IF(OR($A101="",$B101="",$C101=""),"",A101*'MPTO_working_3-way'!$I100)</f>
        <v>2.6711917396848901</v>
      </c>
      <c r="F101" s="21">
        <f>IF(OR($A101="",$B101="",$C101=""),"",B101*'MPTO_working_3-way'!$I100)</f>
        <v>3.4211801896733403</v>
      </c>
      <c r="G101" s="22">
        <f>IF(OR($A101="",$B101="",$C101=""),"",C101*'MPTO_working_3-way'!$I100)</f>
        <v>2.9999537999537997</v>
      </c>
      <c r="H101" s="17">
        <f>IF(OR($A101="",$B101="",$C101=""),"",'MPTO_working_3-way'!E100)</f>
        <v>2.6631992628840782</v>
      </c>
      <c r="I101" s="21">
        <f>IF(OR($A101="",$B101="",$C101=""),"",'MPTO_working_3-way'!F100)</f>
        <v>3.4343825507975092</v>
      </c>
      <c r="J101" s="22">
        <f>IF(OR($A101="",$B101="",$C101=""),"",'MPTO_working_3-way'!G100)</f>
        <v>2.9999525349500984</v>
      </c>
      <c r="K101" s="17">
        <f>IF(OR($A101="",$B101="",$C101=""),"",'OddsRatio_working_3-way'!H100)</f>
        <v>2.6669849554450682</v>
      </c>
      <c r="L101" s="21">
        <f>IF(OR($A101="",$B101="",$C101=""),"",'OddsRatio_working_3-way'!I100)</f>
        <v>3.4275468413668797</v>
      </c>
      <c r="M101" s="22">
        <f>IF(OR($A101="",$B101="",$C101=""),"",'OddsRatio_working_3-way'!J100)</f>
        <v>3.0003819465340817</v>
      </c>
      <c r="N101" s="23">
        <f t="shared" si="29"/>
        <v>37.436473958172918</v>
      </c>
      <c r="O101" s="24">
        <f t="shared" si="30"/>
        <v>29.229679366741617</v>
      </c>
      <c r="P101" s="24">
        <f t="shared" si="31"/>
        <v>33.333846675085468</v>
      </c>
      <c r="Q101" t="s">
        <v>293</v>
      </c>
      <c r="R101" t="s">
        <v>294</v>
      </c>
      <c r="S101" t="s">
        <v>462</v>
      </c>
      <c r="T101" s="35">
        <v>100</v>
      </c>
      <c r="U101" s="35">
        <f t="shared" si="32"/>
        <v>62.406015037593981</v>
      </c>
      <c r="V101" s="35">
        <f t="shared" si="33"/>
        <v>70.588235294117652</v>
      </c>
      <c r="W101" s="35">
        <f t="shared" si="34"/>
        <v>64.285714285714292</v>
      </c>
      <c r="X101" s="35">
        <f t="shared" si="35"/>
        <v>65.12605042016807</v>
      </c>
      <c r="Y101" s="35">
        <f t="shared" si="36"/>
        <v>73.30827067669172</v>
      </c>
      <c r="Z101" s="35">
        <f t="shared" si="37"/>
        <v>67.00574966828836</v>
      </c>
      <c r="AA101" s="35">
        <f t="shared" si="38"/>
        <v>-2.7200353825740891</v>
      </c>
      <c r="AB101" s="35">
        <f t="shared" si="39"/>
        <v>-2.7200353825740677</v>
      </c>
      <c r="AC101" s="35">
        <f t="shared" si="40"/>
        <v>-2.7200353825740677</v>
      </c>
      <c r="AF101">
        <v>2.14</v>
      </c>
      <c r="AG101">
        <v>1.77</v>
      </c>
      <c r="AJ101" t="s">
        <v>469</v>
      </c>
    </row>
    <row r="102" spans="1:36" ht="15" x14ac:dyDescent="0.25">
      <c r="A102">
        <v>2.66</v>
      </c>
      <c r="B102">
        <v>3.4</v>
      </c>
      <c r="C102">
        <v>2.8</v>
      </c>
      <c r="D102" s="20">
        <f t="shared" si="28"/>
        <v>2.720035382574082E-2</v>
      </c>
      <c r="E102" s="17">
        <f>IF(OR($A102="",$B102="",$C102=""),"",A102*'MPTO_working_3-way'!$I101)</f>
        <v>2.7323529411764707</v>
      </c>
      <c r="F102" s="21">
        <f>IF(OR($A102="",$B102="",$C102=""),"",B102*'MPTO_working_3-way'!$I101)</f>
        <v>3.4924812030075185</v>
      </c>
      <c r="G102" s="22">
        <f>IF(OR($A102="",$B102="",$C102=""),"",C102*'MPTO_working_3-way'!$I101)</f>
        <v>2.8761609907120742</v>
      </c>
      <c r="H102" s="17">
        <f>IF(OR($A102="",$B102="",$C102=""),"",'MPTO_working_3-way'!E101)</f>
        <v>2.7257383966244726</v>
      </c>
      <c r="I102" s="21">
        <f>IF(OR($A102="",$B102="",$C102=""),"",'MPTO_working_3-way'!F101)</f>
        <v>3.5081458494957327</v>
      </c>
      <c r="J102" s="22">
        <f>IF(OR($A102="",$B102="",$C102=""),"",'MPTO_working_3-way'!G101)</f>
        <v>2.8729351969504444</v>
      </c>
      <c r="K102" s="17">
        <f>IF(OR($A102="",$B102="",$C102=""),"",'OddsRatio_working_3-way'!H101)</f>
        <v>2.7290430281625762</v>
      </c>
      <c r="L102" s="21">
        <f>IF(OR($A102="",$B102="",$C102=""),"",'OddsRatio_working_3-way'!I101)</f>
        <v>3.4998212455362547</v>
      </c>
      <c r="M102" s="22">
        <f>IF(OR($A102="",$B102="",$C102=""),"",'OddsRatio_working_3-way'!J101)</f>
        <v>2.8748659341521905</v>
      </c>
      <c r="N102" s="23">
        <f t="shared" si="29"/>
        <v>36.598493003229279</v>
      </c>
      <c r="O102" s="24">
        <f t="shared" si="30"/>
        <v>28.632938643702911</v>
      </c>
      <c r="P102" s="24">
        <f t="shared" si="31"/>
        <v>34.768568353067813</v>
      </c>
      <c r="Q102" t="s">
        <v>295</v>
      </c>
      <c r="R102" t="s">
        <v>296</v>
      </c>
      <c r="S102" t="s">
        <v>462</v>
      </c>
      <c r="T102" s="35">
        <v>100</v>
      </c>
      <c r="U102" s="35">
        <f t="shared" si="32"/>
        <v>37.106918238993707</v>
      </c>
      <c r="V102" s="35">
        <f t="shared" si="33"/>
        <v>74.424552429667528</v>
      </c>
      <c r="W102" s="35">
        <f t="shared" si="34"/>
        <v>85.401459854014604</v>
      </c>
      <c r="X102" s="35">
        <f t="shared" si="35"/>
        <v>40.173987716317882</v>
      </c>
      <c r="Y102" s="35">
        <f t="shared" si="36"/>
        <v>77.491621906991696</v>
      </c>
      <c r="Z102" s="35">
        <f t="shared" si="37"/>
        <v>88.468529331338772</v>
      </c>
      <c r="AA102" s="35">
        <f t="shared" si="38"/>
        <v>-3.0670694773241749</v>
      </c>
      <c r="AB102" s="35">
        <f t="shared" si="39"/>
        <v>-3.0670694773241678</v>
      </c>
      <c r="AC102" s="35">
        <f t="shared" si="40"/>
        <v>-3.0670694773241678</v>
      </c>
      <c r="AF102">
        <v>2.2400000000000002</v>
      </c>
      <c r="AG102">
        <v>1.7</v>
      </c>
      <c r="AJ102" t="s">
        <v>470</v>
      </c>
    </row>
    <row r="103" spans="1:36" ht="15" x14ac:dyDescent="0.25">
      <c r="A103">
        <v>1.59</v>
      </c>
      <c r="B103">
        <v>3.91</v>
      </c>
      <c r="C103">
        <v>6.85</v>
      </c>
      <c r="D103" s="20">
        <f t="shared" si="28"/>
        <v>3.0670694773241802E-2</v>
      </c>
      <c r="E103" s="17">
        <f>IF(OR($A103="",$B103="",$C103=""),"",A103*'MPTO_working_3-way'!$I102)</f>
        <v>1.6387664046894546</v>
      </c>
      <c r="F103" s="21">
        <f>IF(OR($A103="",$B103="",$C103=""),"",B103*'MPTO_working_3-way'!$I102)</f>
        <v>4.0299224165633758</v>
      </c>
      <c r="G103" s="22">
        <f>IF(OR($A103="",$B103="",$C103=""),"",C103*'MPTO_working_3-way'!$I102)</f>
        <v>7.0600942591967062</v>
      </c>
      <c r="H103" s="17">
        <f>IF(OR($A103="",$B103="",$C103=""),"",'MPTO_working_3-way'!E102)</f>
        <v>1.6162732789364558</v>
      </c>
      <c r="I103" s="21">
        <f>IF(OR($A103="",$B103="",$C103=""),"",'MPTO_working_3-way'!F102)</f>
        <v>4.0728069505694684</v>
      </c>
      <c r="J103" s="22">
        <f>IF(OR($A103="",$B103="",$C103=""),"",'MPTO_working_3-way'!G102)</f>
        <v>7.3658402502455393</v>
      </c>
      <c r="K103" s="17">
        <f>IF(OR($A103="",$B103="",$C103=""),"",'OddsRatio_working_3-way'!H102)</f>
        <v>1.6241590059404016</v>
      </c>
      <c r="L103" s="21">
        <f>IF(OR($A103="",$B103="",$C103=""),"",'OddsRatio_working_3-way'!I102)</f>
        <v>4.0784791648924887</v>
      </c>
      <c r="M103" s="22">
        <f>IF(OR($A103="",$B103="",$C103=""),"",'OddsRatio_working_3-way'!J102)</f>
        <v>7.1886952283921168</v>
      </c>
      <c r="N103" s="23">
        <f t="shared" si="29"/>
        <v>61.021509663514216</v>
      </c>
      <c r="O103" s="24">
        <f t="shared" si="30"/>
        <v>24.814373494881739</v>
      </c>
      <c r="P103" s="24">
        <f t="shared" si="31"/>
        <v>14.164116841604029</v>
      </c>
      <c r="Q103" t="s">
        <v>297</v>
      </c>
      <c r="R103" t="s">
        <v>298</v>
      </c>
      <c r="S103" t="s">
        <v>462</v>
      </c>
      <c r="T103" s="35">
        <v>100</v>
      </c>
      <c r="U103" s="35">
        <f t="shared" si="32"/>
        <v>80.620155038759677</v>
      </c>
      <c r="V103" s="35">
        <f t="shared" si="33"/>
        <v>75.490196078431367</v>
      </c>
      <c r="W103" s="35">
        <f t="shared" si="34"/>
        <v>40.828402366863905</v>
      </c>
      <c r="X103" s="35">
        <f t="shared" si="35"/>
        <v>83.681401554704721</v>
      </c>
      <c r="Y103" s="35">
        <f t="shared" si="36"/>
        <v>78.551442594376411</v>
      </c>
      <c r="Z103" s="35">
        <f t="shared" si="37"/>
        <v>43.889648882808935</v>
      </c>
      <c r="AA103" s="35">
        <f t="shared" si="38"/>
        <v>-3.0612465159450437</v>
      </c>
      <c r="AB103" s="35">
        <f t="shared" si="39"/>
        <v>-3.0612465159450437</v>
      </c>
      <c r="AC103" s="35">
        <f t="shared" si="40"/>
        <v>-3.0612465159450295</v>
      </c>
      <c r="AF103">
        <v>2.21</v>
      </c>
      <c r="AG103">
        <v>1.72</v>
      </c>
      <c r="AJ103" t="s">
        <v>470</v>
      </c>
    </row>
    <row r="104" spans="1:36" ht="15" x14ac:dyDescent="0.25">
      <c r="A104">
        <v>5.16</v>
      </c>
      <c r="B104">
        <v>4.08</v>
      </c>
      <c r="C104">
        <v>1.69</v>
      </c>
      <c r="D104" s="20">
        <f t="shared" si="28"/>
        <v>3.0612465159450375E-2</v>
      </c>
      <c r="E104" s="17">
        <f>IF(OR($A104="",$B104="",$C104=""),"",A104*'MPTO_working_3-way'!$I103)</f>
        <v>5.3179603202227641</v>
      </c>
      <c r="F104" s="21">
        <f>IF(OR($A104="",$B104="",$C104=""),"",B104*'MPTO_working_3-way'!$I103)</f>
        <v>4.2048988578505577</v>
      </c>
      <c r="G104" s="22">
        <f>IF(OR($A104="",$B104="",$C104=""),"",C104*'MPTO_working_3-way'!$I103)</f>
        <v>1.741735066119471</v>
      </c>
      <c r="H104" s="17">
        <f>IF(OR($A104="",$B104="",$C104=""),"",'MPTO_working_3-way'!E103)</f>
        <v>5.4467923548531703</v>
      </c>
      <c r="I104" s="21">
        <f>IF(OR($A104="",$B104="",$C104=""),"",'MPTO_working_3-way'!F103)</f>
        <v>4.2572415351097197</v>
      </c>
      <c r="J104" s="22">
        <f>IF(OR($A104="",$B104="",$C104=""),"",'MPTO_working_3-way'!G103)</f>
        <v>1.7196554969457332</v>
      </c>
      <c r="K104" s="17">
        <f>IF(OR($A104="",$B104="",$C104=""),"",'OddsRatio_working_3-way'!H103)</f>
        <v>5.3858838902253723</v>
      </c>
      <c r="L104" s="21">
        <f>IF(OR($A104="",$B104="",$C104=""),"",'OddsRatio_working_3-way'!I103)</f>
        <v>4.2472409571860918</v>
      </c>
      <c r="M104" s="22">
        <f>IF(OR($A104="",$B104="",$C104=""),"",'OddsRatio_working_3-way'!J103)</f>
        <v>1.7274663183306505</v>
      </c>
      <c r="N104" s="23">
        <f t="shared" si="29"/>
        <v>18.804201983178974</v>
      </c>
      <c r="O104" s="24">
        <f t="shared" si="30"/>
        <v>23.781784861079291</v>
      </c>
      <c r="P104" s="24">
        <f t="shared" si="31"/>
        <v>57.414013155741728</v>
      </c>
      <c r="Q104" t="s">
        <v>299</v>
      </c>
      <c r="R104" t="s">
        <v>300</v>
      </c>
      <c r="S104" t="s">
        <v>462</v>
      </c>
      <c r="T104" s="35">
        <v>100</v>
      </c>
      <c r="U104" s="35">
        <f t="shared" si="32"/>
        <v>58.50622406639004</v>
      </c>
      <c r="V104" s="35">
        <f t="shared" si="33"/>
        <v>69.230769230769241</v>
      </c>
      <c r="W104" s="35">
        <f t="shared" si="34"/>
        <v>69.6048632218845</v>
      </c>
      <c r="X104" s="35">
        <f t="shared" si="35"/>
        <v>61.164367547346266</v>
      </c>
      <c r="Y104" s="35">
        <f t="shared" si="36"/>
        <v>71.888912711725467</v>
      </c>
      <c r="Z104" s="35">
        <f t="shared" si="37"/>
        <v>72.263006702840727</v>
      </c>
      <c r="AA104" s="35">
        <f t="shared" si="38"/>
        <v>-2.6581434809562268</v>
      </c>
      <c r="AB104" s="35">
        <f t="shared" si="39"/>
        <v>-2.6581434809562268</v>
      </c>
      <c r="AC104" s="35">
        <f t="shared" si="40"/>
        <v>-2.6581434809562268</v>
      </c>
      <c r="AF104">
        <v>1.87</v>
      </c>
      <c r="AG104">
        <v>2.0299999999999998</v>
      </c>
      <c r="AJ104" t="s">
        <v>470</v>
      </c>
    </row>
    <row r="105" spans="1:36" ht="15" x14ac:dyDescent="0.25">
      <c r="A105">
        <v>2.41</v>
      </c>
      <c r="B105">
        <v>3.25</v>
      </c>
      <c r="C105">
        <v>3.29</v>
      </c>
      <c r="D105" s="20">
        <f t="shared" si="28"/>
        <v>2.6581434809562321E-2</v>
      </c>
      <c r="E105" s="17">
        <f>IF(OR($A105="",$B105="",$C105=""),"",A105*'MPTO_working_3-way'!$I104)</f>
        <v>2.4740612578910453</v>
      </c>
      <c r="F105" s="21">
        <f>IF(OR($A105="",$B105="",$C105=""),"",B105*'MPTO_working_3-way'!$I104)</f>
        <v>3.3363896631310777</v>
      </c>
      <c r="G105" s="22">
        <f>IF(OR($A105="",$B105="",$C105=""),"",C105*'MPTO_working_3-way'!$I104)</f>
        <v>3.37745292052346</v>
      </c>
      <c r="H105" s="17">
        <f>IF(OR($A105="",$B105="",$C105=""),"",'MPTO_working_3-way'!E104)</f>
        <v>2.4625854403237715</v>
      </c>
      <c r="I105" s="21">
        <f>IF(OR($A105="",$B105="",$C105=""),"",'MPTO_working_3-way'!F104)</f>
        <v>3.3463637455644548</v>
      </c>
      <c r="J105" s="22">
        <f>IF(OR($A105="",$B105="",$C105=""),"",'MPTO_working_3-way'!G104)</f>
        <v>3.3887864232477556</v>
      </c>
      <c r="K105" s="17">
        <f>IF(OR($A105="",$B105="",$C105=""),"",'OddsRatio_working_3-way'!H104)</f>
        <v>2.4676654363589248</v>
      </c>
      <c r="L105" s="21">
        <f>IF(OR($A105="",$B105="",$C105=""),"",'OddsRatio_working_3-way'!I104)</f>
        <v>3.3420193133387093</v>
      </c>
      <c r="M105" s="22">
        <f>IF(OR($A105="",$B105="",$C105=""),"",'OddsRatio_working_3-way'!J104)</f>
        <v>3.3836552122425081</v>
      </c>
      <c r="N105" s="23">
        <f t="shared" si="29"/>
        <v>40.4193710568196</v>
      </c>
      <c r="O105" s="24">
        <f t="shared" si="30"/>
        <v>29.972518229826221</v>
      </c>
      <c r="P105" s="24">
        <f t="shared" si="31"/>
        <v>29.608110713354176</v>
      </c>
      <c r="Q105" t="s">
        <v>301</v>
      </c>
      <c r="R105" t="s">
        <v>302</v>
      </c>
      <c r="S105" t="s">
        <v>462</v>
      </c>
      <c r="T105" s="35">
        <v>100</v>
      </c>
      <c r="U105" s="35">
        <f t="shared" si="32"/>
        <v>13.043478260869554</v>
      </c>
      <c r="V105" s="35">
        <f t="shared" si="33"/>
        <v>88.276670574443145</v>
      </c>
      <c r="W105" s="35">
        <f t="shared" si="34"/>
        <v>95</v>
      </c>
      <c r="X105" s="35">
        <f t="shared" si="35"/>
        <v>16.723329425556859</v>
      </c>
      <c r="Y105" s="35">
        <f t="shared" si="36"/>
        <v>91.956521739130451</v>
      </c>
      <c r="Z105" s="35">
        <f t="shared" si="37"/>
        <v>98.679851164687307</v>
      </c>
      <c r="AA105" s="35">
        <f t="shared" si="38"/>
        <v>-3.6798511646873049</v>
      </c>
      <c r="AB105" s="35">
        <f t="shared" si="39"/>
        <v>-3.6798511646873067</v>
      </c>
      <c r="AC105" s="35">
        <f t="shared" si="40"/>
        <v>-3.6798511646873067</v>
      </c>
      <c r="AF105">
        <v>2.5499999999999998</v>
      </c>
      <c r="AG105">
        <v>1.56</v>
      </c>
      <c r="AJ105" t="s">
        <v>476</v>
      </c>
    </row>
    <row r="106" spans="1:36" ht="15" x14ac:dyDescent="0.25">
      <c r="A106">
        <v>1.1499999999999999</v>
      </c>
      <c r="B106">
        <v>8.5299999999999994</v>
      </c>
      <c r="C106">
        <v>20</v>
      </c>
      <c r="D106" s="20">
        <f t="shared" si="28"/>
        <v>3.6798511646872978E-2</v>
      </c>
      <c r="E106" s="17">
        <f>IF(OR($A106="",$B106="",$C106=""),"",A106*'MPTO_working_3-way'!$I105)</f>
        <v>1.1923182883939039</v>
      </c>
      <c r="F106" s="21">
        <f>IF(OR($A106="",$B106="",$C106=""),"",B106*'MPTO_working_3-way'!$I105)</f>
        <v>8.8438913043478262</v>
      </c>
      <c r="G106" s="22">
        <f>IF(OR($A106="",$B106="",$C106=""),"",C106*'MPTO_working_3-way'!$I105)</f>
        <v>20.735970232937461</v>
      </c>
      <c r="H106" s="17">
        <f>IF(OR($A106="",$B106="",$C106=""),"",'MPTO_working_3-way'!E105)</f>
        <v>1.1664541138629019</v>
      </c>
      <c r="I106" s="21">
        <f>IF(OR($A106="",$B106="",$C106=""),"",'MPTO_working_3-way'!F105)</f>
        <v>9.5267924345060333</v>
      </c>
      <c r="J106" s="22">
        <f>IF(OR($A106="",$B106="",$C106=""),"",'MPTO_working_3-way'!G105)</f>
        <v>26.50141834391464</v>
      </c>
      <c r="K106" s="17">
        <f>IF(OR($A106="",$B106="",$C106=""),"",'OddsRatio_working_3-way'!H105)</f>
        <v>1.172610891817077</v>
      </c>
      <c r="L106" s="21">
        <f>IF(OR($A106="",$B106="",$C106=""),"",'OddsRatio_working_3-way'!I105)</f>
        <v>9.6650667692172778</v>
      </c>
      <c r="M106" s="22">
        <f>IF(OR($A106="",$B106="",$C106=""),"",'OddsRatio_working_3-way'!J105)</f>
        <v>22.864046296829791</v>
      </c>
      <c r="N106" s="23">
        <f t="shared" si="29"/>
        <v>83.870222383910288</v>
      </c>
      <c r="O106" s="24">
        <f t="shared" si="30"/>
        <v>11.307239829014868</v>
      </c>
      <c r="P106" s="24">
        <f t="shared" si="31"/>
        <v>4.8225377870748414</v>
      </c>
      <c r="Q106" t="s">
        <v>303</v>
      </c>
      <c r="R106" t="s">
        <v>304</v>
      </c>
      <c r="S106" t="s">
        <v>462</v>
      </c>
      <c r="T106" s="35">
        <v>100</v>
      </c>
      <c r="U106" s="35">
        <f t="shared" si="32"/>
        <v>40.828402366863905</v>
      </c>
      <c r="V106" s="35">
        <f t="shared" si="33"/>
        <v>73.68421052631578</v>
      </c>
      <c r="W106" s="35">
        <f t="shared" si="34"/>
        <v>82.269503546099287</v>
      </c>
      <c r="X106" s="35">
        <f t="shared" si="35"/>
        <v>44.046285927584918</v>
      </c>
      <c r="Y106" s="35">
        <f t="shared" si="36"/>
        <v>76.902094087036815</v>
      </c>
      <c r="Z106" s="35">
        <f t="shared" si="37"/>
        <v>85.487387106820307</v>
      </c>
      <c r="AA106" s="35">
        <f t="shared" si="38"/>
        <v>-3.2178835607210132</v>
      </c>
      <c r="AB106" s="35">
        <f t="shared" si="39"/>
        <v>-3.2178835607210345</v>
      </c>
      <c r="AC106" s="35">
        <f t="shared" si="40"/>
        <v>-3.2178835607210203</v>
      </c>
      <c r="AF106">
        <v>1.41</v>
      </c>
      <c r="AG106">
        <v>2.97</v>
      </c>
      <c r="AJ106" t="s">
        <v>476</v>
      </c>
    </row>
    <row r="107" spans="1:36" ht="15" x14ac:dyDescent="0.25">
      <c r="A107">
        <v>1.69</v>
      </c>
      <c r="B107">
        <v>3.8</v>
      </c>
      <c r="C107">
        <v>5.64</v>
      </c>
      <c r="D107" s="20">
        <f t="shared" si="28"/>
        <v>3.2178835607210132E-2</v>
      </c>
      <c r="E107" s="17">
        <f>IF(OR($A107="",$B107="",$C107=""),"",A107*'MPTO_working_3-way'!$I106)</f>
        <v>1.744382232176185</v>
      </c>
      <c r="F107" s="21">
        <f>IF(OR($A107="",$B107="",$C107=""),"",B107*'MPTO_working_3-way'!$I106)</f>
        <v>3.9222795753073982</v>
      </c>
      <c r="G107" s="22">
        <f>IF(OR($A107="",$B107="",$C107=""),"",C107*'MPTO_working_3-way'!$I106)</f>
        <v>5.8214886328246651</v>
      </c>
      <c r="H107" s="17">
        <f>IF(OR($A107="",$B107="",$C107=""),"",'MPTO_working_3-way'!E106)</f>
        <v>1.7212009159442476</v>
      </c>
      <c r="I107" s="21">
        <f>IF(OR($A107="",$B107="",$C107=""),"",'MPTO_working_3-way'!F106)</f>
        <v>3.9614689120531046</v>
      </c>
      <c r="J107" s="22">
        <f>IF(OR($A107="",$B107="",$C107=""),"",'MPTO_working_3-way'!G106)</f>
        <v>6.0031689767343179</v>
      </c>
      <c r="K107" s="17">
        <f>IF(OR($A107="",$B107="",$C107=""),"",'OddsRatio_working_3-way'!H106)</f>
        <v>1.7295492500977201</v>
      </c>
      <c r="L107" s="21">
        <f>IF(OR($A107="",$B107="",$C107=""),"",'OddsRatio_working_3-way'!I106)</f>
        <v>3.9604897105414745</v>
      </c>
      <c r="M107" s="22">
        <f>IF(OR($A107="",$B107="",$C107=""),"",'OddsRatio_working_3-way'!J106)</f>
        <v>5.9059543774687278</v>
      </c>
      <c r="N107" s="23">
        <f t="shared" si="29"/>
        <v>57.326885217837884</v>
      </c>
      <c r="O107" s="24">
        <f t="shared" si="30"/>
        <v>25.495377899512111</v>
      </c>
      <c r="P107" s="24">
        <f t="shared" si="31"/>
        <v>17.177736882650006</v>
      </c>
      <c r="Q107" t="s">
        <v>305</v>
      </c>
      <c r="R107" t="s">
        <v>306</v>
      </c>
      <c r="S107" t="s">
        <v>462</v>
      </c>
      <c r="T107" s="35">
        <v>100</v>
      </c>
      <c r="U107" s="35">
        <f t="shared" si="32"/>
        <v>61.977186311787079</v>
      </c>
      <c r="V107" s="35">
        <f t="shared" si="33"/>
        <v>67.21311475409837</v>
      </c>
      <c r="W107" s="35">
        <f t="shared" si="34"/>
        <v>68.051118210862612</v>
      </c>
      <c r="X107" s="35">
        <f t="shared" si="35"/>
        <v>64.735767035039032</v>
      </c>
      <c r="Y107" s="35">
        <f t="shared" si="36"/>
        <v>69.971695477350309</v>
      </c>
      <c r="Z107" s="35">
        <f t="shared" si="37"/>
        <v>70.809698934114579</v>
      </c>
      <c r="AA107" s="35">
        <f t="shared" si="38"/>
        <v>-2.7585807232519528</v>
      </c>
      <c r="AB107" s="35">
        <f t="shared" si="39"/>
        <v>-2.7585807232519386</v>
      </c>
      <c r="AC107" s="35">
        <f t="shared" si="40"/>
        <v>-2.758580723251967</v>
      </c>
      <c r="AF107">
        <v>2.0699999999999998</v>
      </c>
      <c r="AG107">
        <v>1.83</v>
      </c>
      <c r="AJ107" t="s">
        <v>476</v>
      </c>
    </row>
    <row r="108" spans="1:36" s="35" customFormat="1" ht="15" x14ac:dyDescent="0.25">
      <c r="A108">
        <v>2.63</v>
      </c>
      <c r="B108">
        <v>3.05</v>
      </c>
      <c r="C108">
        <v>3.13</v>
      </c>
      <c r="D108" s="20">
        <f t="shared" si="28"/>
        <v>2.7585807232519466E-2</v>
      </c>
      <c r="E108" s="17">
        <f>IF(OR($A108="",$B108="",$C108=""),"",A108*'MPTO_working_3-way'!$I107)</f>
        <v>2.7025506730215261</v>
      </c>
      <c r="F108" s="21">
        <f>IF(OR($A108="",$B108="",$C108=""),"",B108*'MPTO_working_3-way'!$I107)</f>
        <v>3.1341367120591843</v>
      </c>
      <c r="G108" s="22">
        <f>IF(OR($A108="",$B108="",$C108=""),"",C108*'MPTO_working_3-way'!$I107)</f>
        <v>3.2163435766377857</v>
      </c>
      <c r="H108" s="17">
        <f>IF(OR($A108="",$B108="",$C108=""),"",'MPTO_working_3-way'!E107)</f>
        <v>2.6951790172038788</v>
      </c>
      <c r="I108" s="21">
        <f>IF(OR($A108="",$B108="",$C108=""),"",'MPTO_working_3-way'!F107)</f>
        <v>3.1380072028211359</v>
      </c>
      <c r="J108" s="22">
        <f>IF(OR($A108="",$B108="",$C108=""),"",'MPTO_working_3-way'!G107)</f>
        <v>3.2227547231407638</v>
      </c>
      <c r="K108" s="17">
        <f>IF(OR($A108="",$B108="",$C108=""),"",'OddsRatio_working_3-way'!H107)</f>
        <v>2.6986139106145357</v>
      </c>
      <c r="L108" s="21">
        <f>IF(OR($A108="",$B108="",$C108=""),"",'OddsRatio_working_3-way'!I107)</f>
        <v>3.1362935685642928</v>
      </c>
      <c r="M108" s="22">
        <f>IF(OR($A108="",$B108="",$C108=""),"",'OddsRatio_working_3-way'!J107)</f>
        <v>3.2196611224594851</v>
      </c>
      <c r="N108" s="23">
        <f t="shared" si="29"/>
        <v>37.002081403416291</v>
      </c>
      <c r="O108" s="24">
        <f t="shared" si="30"/>
        <v>31.906712816716343</v>
      </c>
      <c r="P108" s="24">
        <f t="shared" si="31"/>
        <v>31.091205779867366</v>
      </c>
      <c r="Q108" t="s">
        <v>307</v>
      </c>
      <c r="R108" t="s">
        <v>308</v>
      </c>
      <c r="S108" t="s">
        <v>462</v>
      </c>
      <c r="T108" s="35">
        <v>100</v>
      </c>
      <c r="U108" s="35">
        <f t="shared" si="32"/>
        <v>56.140350877192972</v>
      </c>
      <c r="V108" s="35">
        <f t="shared" si="33"/>
        <v>68.35443037974683</v>
      </c>
      <c r="W108" s="35">
        <f t="shared" si="34"/>
        <v>72.67759562841529</v>
      </c>
      <c r="X108" s="35">
        <f t="shared" si="35"/>
        <v>58.967973991837866</v>
      </c>
      <c r="Y108" s="35">
        <f t="shared" si="36"/>
        <v>71.182053494391724</v>
      </c>
      <c r="Z108" s="35">
        <f t="shared" si="37"/>
        <v>75.505218743060169</v>
      </c>
      <c r="AA108" s="35">
        <f t="shared" si="38"/>
        <v>-2.8276231146448936</v>
      </c>
      <c r="AB108" s="35">
        <f t="shared" si="39"/>
        <v>-2.8276231146448936</v>
      </c>
      <c r="AC108" s="35">
        <f t="shared" si="40"/>
        <v>-2.8276231146448794</v>
      </c>
      <c r="AD108" s="36"/>
      <c r="AE108" s="36"/>
      <c r="AF108">
        <v>2.75</v>
      </c>
      <c r="AG108">
        <v>1.49</v>
      </c>
      <c r="AH108" s="36"/>
      <c r="AI108" s="36"/>
      <c r="AJ108" t="s">
        <v>476</v>
      </c>
    </row>
    <row r="109" spans="1:36" ht="15" x14ac:dyDescent="0.25">
      <c r="A109">
        <v>2.2799999999999998</v>
      </c>
      <c r="B109">
        <v>3.16</v>
      </c>
      <c r="C109">
        <v>3.66</v>
      </c>
      <c r="D109" s="20">
        <f t="shared" si="28"/>
        <v>2.8276231146448616E-2</v>
      </c>
      <c r="E109" s="17">
        <f>IF(OR($A109="",$B109="",$C109=""),"",A109*'MPTO_working_3-way'!$I108)</f>
        <v>2.3444698070139025</v>
      </c>
      <c r="F109" s="21">
        <f>IF(OR($A109="",$B109="",$C109=""),"",B109*'MPTO_working_3-way'!$I108)</f>
        <v>3.2493528904227778</v>
      </c>
      <c r="G109" s="22">
        <f>IF(OR($A109="",$B109="",$C109=""),"",C109*'MPTO_working_3-way'!$I108)</f>
        <v>3.7634910059960021</v>
      </c>
      <c r="H109" s="17">
        <f>IF(OR($A109="",$B109="",$C109=""),"",'MPTO_working_3-way'!E108)</f>
        <v>2.3300731214902526</v>
      </c>
      <c r="I109" s="21">
        <f>IF(OR($A109="",$B109="",$C109=""),"",'MPTO_working_3-way'!F108)</f>
        <v>3.2570076835515076</v>
      </c>
      <c r="J109" s="22">
        <f>IF(OR($A109="",$B109="",$C109=""),"",'MPTO_working_3-way'!G108)</f>
        <v>3.7907702074219225</v>
      </c>
      <c r="K109" s="17">
        <f>IF(OR($A109="",$B109="",$C109=""),"",'OddsRatio_working_3-way'!H108)</f>
        <v>2.3363139221158193</v>
      </c>
      <c r="L109" s="21">
        <f>IF(OR($A109="",$B109="",$C109=""),"",'OddsRatio_working_3-way'!I108)</f>
        <v>3.2550297435704465</v>
      </c>
      <c r="M109" s="22">
        <f>IF(OR($A109="",$B109="",$C109=""),"",'OddsRatio_working_3-way'!J108)</f>
        <v>3.7770273693969387</v>
      </c>
      <c r="N109" s="23">
        <f t="shared" si="29"/>
        <v>42.6535670030094</v>
      </c>
      <c r="O109" s="24">
        <f t="shared" si="30"/>
        <v>30.775358470525759</v>
      </c>
      <c r="P109" s="24">
        <f t="shared" si="31"/>
        <v>26.571074526464866</v>
      </c>
      <c r="Q109" t="s">
        <v>309</v>
      </c>
      <c r="R109" t="s">
        <v>310</v>
      </c>
      <c r="S109" t="s">
        <v>462</v>
      </c>
      <c r="T109" s="35">
        <v>100</v>
      </c>
      <c r="U109" s="35">
        <f t="shared" si="32"/>
        <v>42.528735632183903</v>
      </c>
      <c r="V109" s="35">
        <f t="shared" si="33"/>
        <v>72.451790633608823</v>
      </c>
      <c r="W109" s="35">
        <f t="shared" si="34"/>
        <v>78.94736842105263</v>
      </c>
      <c r="X109" s="35">
        <f t="shared" si="35"/>
        <v>48.600840945338554</v>
      </c>
      <c r="Y109" s="35">
        <f t="shared" si="36"/>
        <v>78.52389594676346</v>
      </c>
      <c r="Z109" s="35">
        <f t="shared" si="37"/>
        <v>85.019473734207267</v>
      </c>
      <c r="AA109" s="35">
        <f t="shared" si="38"/>
        <v>-6.0721053131546512</v>
      </c>
      <c r="AB109" s="35">
        <f t="shared" si="39"/>
        <v>-6.072105313154637</v>
      </c>
      <c r="AC109" s="35">
        <f t="shared" si="40"/>
        <v>-6.072105313154637</v>
      </c>
      <c r="AF109">
        <v>2.5099999999999998</v>
      </c>
      <c r="AG109">
        <v>1.57</v>
      </c>
      <c r="AJ109" t="s">
        <v>476</v>
      </c>
    </row>
    <row r="110" spans="1:36" ht="15" x14ac:dyDescent="0.25">
      <c r="A110">
        <v>1.74</v>
      </c>
      <c r="B110">
        <v>3.63</v>
      </c>
      <c r="C110">
        <v>4.75</v>
      </c>
      <c r="D110" s="20">
        <f t="shared" si="28"/>
        <v>6.0721053131546299E-2</v>
      </c>
      <c r="E110" s="17">
        <f>IF(OR($A110="",$B110="",$C110=""),"",A110*'MPTO_working_3-way'!$I109)</f>
        <v>1.8456546324488905</v>
      </c>
      <c r="F110" s="21">
        <f>IF(OR($A110="",$B110="",$C110=""),"",B110*'MPTO_working_3-way'!$I109)</f>
        <v>3.8504174228675128</v>
      </c>
      <c r="G110" s="22">
        <f>IF(OR($A110="",$B110="",$C110=""),"",C110*'MPTO_working_3-way'!$I109)</f>
        <v>5.0384250023748454</v>
      </c>
      <c r="H110" s="17">
        <f>IF(OR($A110="",$B110="",$C110=""),"",'MPTO_working_3-way'!E109)</f>
        <v>1.8035166288453732</v>
      </c>
      <c r="I110" s="21">
        <f>IF(OR($A110="",$B110="",$C110=""),"",'MPTO_working_3-way'!F109)</f>
        <v>3.9178544611667911</v>
      </c>
      <c r="J110" s="22">
        <f>IF(OR($A110="",$B110="",$C110=""),"",'MPTO_working_3-way'!G109)</f>
        <v>5.2552483381357327</v>
      </c>
      <c r="K110" s="17">
        <f>IF(OR($A110="",$B110="",$C110=""),"",'OddsRatio_working_3-way'!H109)</f>
        <v>1.8184748013744534</v>
      </c>
      <c r="L110" s="21">
        <f>IF(OR($A110="",$B110="",$C110=""),"",'OddsRatio_working_3-way'!I109)</f>
        <v>3.9089036859659627</v>
      </c>
      <c r="M110" s="22">
        <f>IF(OR($A110="",$B110="",$C110=""),"",'OddsRatio_working_3-way'!J109)</f>
        <v>5.1476763583164882</v>
      </c>
      <c r="N110" s="23">
        <f t="shared" si="29"/>
        <v>54.181317697187957</v>
      </c>
      <c r="O110" s="24">
        <f t="shared" si="30"/>
        <v>25.97121013584216</v>
      </c>
      <c r="P110" s="24">
        <f t="shared" si="31"/>
        <v>19.847472166969901</v>
      </c>
      <c r="Q110" t="s">
        <v>311</v>
      </c>
      <c r="R110" t="s">
        <v>312</v>
      </c>
      <c r="S110" t="s">
        <v>462</v>
      </c>
      <c r="T110" s="35">
        <v>100</v>
      </c>
      <c r="U110" s="35">
        <f t="shared" si="32"/>
        <v>41.860465116279073</v>
      </c>
      <c r="V110" s="35">
        <f t="shared" si="33"/>
        <v>72.527472527472526</v>
      </c>
      <c r="W110" s="35">
        <f t="shared" si="34"/>
        <v>79.466119096509232</v>
      </c>
      <c r="X110" s="35">
        <f t="shared" si="35"/>
        <v>48.006408376018229</v>
      </c>
      <c r="Y110" s="35">
        <f t="shared" si="36"/>
        <v>78.673415787211695</v>
      </c>
      <c r="Z110" s="35">
        <f t="shared" si="37"/>
        <v>85.612062356248401</v>
      </c>
      <c r="AA110" s="35">
        <f t="shared" si="38"/>
        <v>-6.1459432597391555</v>
      </c>
      <c r="AB110" s="35">
        <f t="shared" si="39"/>
        <v>-6.1459432597391697</v>
      </c>
      <c r="AC110" s="35">
        <f t="shared" si="40"/>
        <v>-6.1459432597391697</v>
      </c>
      <c r="AF110">
        <v>2.04</v>
      </c>
      <c r="AG110">
        <v>1.76</v>
      </c>
      <c r="AJ110" t="s">
        <v>471</v>
      </c>
    </row>
    <row r="111" spans="1:36" ht="15" x14ac:dyDescent="0.25">
      <c r="A111">
        <v>1.72</v>
      </c>
      <c r="B111">
        <v>3.64</v>
      </c>
      <c r="C111">
        <v>4.87</v>
      </c>
      <c r="D111" s="20">
        <f t="shared" si="28"/>
        <v>6.1459432597391617E-2</v>
      </c>
      <c r="E111" s="17">
        <f>IF(OR($A111="",$B111="",$C111=""),"",A111*'MPTO_working_3-way'!$I110)</f>
        <v>1.8257102240675136</v>
      </c>
      <c r="F111" s="21">
        <f>IF(OR($A111="",$B111="",$C111=""),"",B111*'MPTO_working_3-way'!$I110)</f>
        <v>3.8637123346545055</v>
      </c>
      <c r="G111" s="22">
        <f>IF(OR($A111="",$B111="",$C111=""),"",C111*'MPTO_working_3-way'!$I110)</f>
        <v>5.169307436749297</v>
      </c>
      <c r="H111" s="17">
        <f>IF(OR($A111="",$B111="",$C111=""),"",'MPTO_working_3-way'!E110)</f>
        <v>1.7828207952458885</v>
      </c>
      <c r="I111" s="21">
        <f>IF(OR($A111="",$B111="",$C111=""),"",'MPTO_working_3-way'!F110)</f>
        <v>3.933309986680023</v>
      </c>
      <c r="J111" s="22">
        <f>IF(OR($A111="",$B111="",$C111=""),"",'MPTO_working_3-way'!G110)</f>
        <v>5.4097234904866749</v>
      </c>
      <c r="K111" s="17">
        <f>IF(OR($A111="",$B111="",$C111=""),"",'OddsRatio_working_3-way'!H110)</f>
        <v>1.7979302432981552</v>
      </c>
      <c r="L111" s="21">
        <f>IF(OR($A111="",$B111="",$C111=""),"",'OddsRatio_working_3-way'!I110)</f>
        <v>3.9257442254265693</v>
      </c>
      <c r="M111" s="22">
        <f>IF(OR($A111="",$B111="",$C111=""),"",'OddsRatio_working_3-way'!J110)</f>
        <v>5.2888750577275845</v>
      </c>
      <c r="N111" s="23">
        <f t="shared" si="29"/>
        <v>54.773204795451733</v>
      </c>
      <c r="O111" s="24">
        <f t="shared" si="30"/>
        <v>25.881844024224449</v>
      </c>
      <c r="P111" s="24">
        <f t="shared" si="31"/>
        <v>19.344951180323815</v>
      </c>
      <c r="Q111" t="s">
        <v>313</v>
      </c>
      <c r="R111" t="s">
        <v>314</v>
      </c>
      <c r="S111" t="s">
        <v>462</v>
      </c>
      <c r="T111" s="35">
        <v>100</v>
      </c>
      <c r="U111" s="35">
        <f t="shared" si="32"/>
        <v>45.945945945945937</v>
      </c>
      <c r="V111" s="35">
        <f t="shared" si="33"/>
        <v>72.602739726027394</v>
      </c>
      <c r="W111" s="35">
        <f t="shared" si="34"/>
        <v>75.669099756691011</v>
      </c>
      <c r="X111" s="35">
        <f t="shared" si="35"/>
        <v>51.728160517281594</v>
      </c>
      <c r="Y111" s="35">
        <f t="shared" si="36"/>
        <v>78.384954297363052</v>
      </c>
      <c r="Z111" s="35">
        <f t="shared" si="37"/>
        <v>81.451314328026641</v>
      </c>
      <c r="AA111" s="35">
        <f t="shared" si="38"/>
        <v>-5.7822145713356576</v>
      </c>
      <c r="AB111" s="35">
        <f t="shared" si="39"/>
        <v>-5.7822145713356576</v>
      </c>
      <c r="AC111" s="35">
        <f t="shared" si="40"/>
        <v>-5.7822145713356292</v>
      </c>
      <c r="AF111">
        <v>1.93</v>
      </c>
      <c r="AG111">
        <v>1.87</v>
      </c>
      <c r="AJ111" t="s">
        <v>471</v>
      </c>
    </row>
    <row r="112" spans="1:36" ht="15" x14ac:dyDescent="0.25">
      <c r="A112">
        <v>1.85</v>
      </c>
      <c r="B112">
        <v>3.65</v>
      </c>
      <c r="C112">
        <v>4.1100000000000003</v>
      </c>
      <c r="D112" s="20">
        <f t="shared" si="28"/>
        <v>5.7822145713356532E-2</v>
      </c>
      <c r="E112" s="17">
        <f>IF(OR($A112="",$B112="",$C112=""),"",A112*'MPTO_working_3-way'!$I111)</f>
        <v>1.9569709695697097</v>
      </c>
      <c r="F112" s="21">
        <f>IF(OR($A112="",$B112="",$C112=""),"",B112*'MPTO_working_3-way'!$I111)</f>
        <v>3.8610508318537513</v>
      </c>
      <c r="G112" s="22">
        <f>IF(OR($A112="",$B112="",$C112=""),"",C112*'MPTO_working_3-way'!$I111)</f>
        <v>4.3476490188818957</v>
      </c>
      <c r="H112" s="17">
        <f>IF(OR($A112="",$B112="",$C112=""),"",'MPTO_working_3-way'!E111)</f>
        <v>1.9184045308990658</v>
      </c>
      <c r="I112" s="21">
        <f>IF(OR($A112="",$B112="",$C112=""),"",'MPTO_working_3-way'!F111)</f>
        <v>3.9262099593153277</v>
      </c>
      <c r="J112" s="22">
        <f>IF(OR($A112="",$B112="",$C112=""),"",'MPTO_working_3-way'!G111)</f>
        <v>4.4635891978539393</v>
      </c>
      <c r="K112" s="17">
        <f>IF(OR($A112="",$B112="",$C112=""),"",'OddsRatio_working_3-way'!H111)</f>
        <v>1.9325968731965784</v>
      </c>
      <c r="L112" s="21">
        <f>IF(OR($A112="",$B112="",$C112=""),"",'OddsRatio_working_3-way'!I111)</f>
        <v>3.9075078987893312</v>
      </c>
      <c r="M112" s="22">
        <f>IF(OR($A112="",$B112="",$C112=""),"",'OddsRatio_working_3-way'!J111)</f>
        <v>4.4122073831074804</v>
      </c>
      <c r="N112" s="23">
        <f t="shared" si="29"/>
        <v>51.099378353061397</v>
      </c>
      <c r="O112" s="24">
        <f t="shared" si="30"/>
        <v>25.899684918674957</v>
      </c>
      <c r="P112" s="24">
        <f t="shared" si="31"/>
        <v>23.000936728263646</v>
      </c>
      <c r="Q112" t="s">
        <v>315</v>
      </c>
      <c r="R112" t="s">
        <v>316</v>
      </c>
      <c r="S112" t="s">
        <v>462</v>
      </c>
      <c r="T112" s="35">
        <v>100</v>
      </c>
      <c r="U112" s="35">
        <f t="shared" si="32"/>
        <v>63.369963369963365</v>
      </c>
      <c r="V112" s="35">
        <f t="shared" si="33"/>
        <v>67.741935483870961</v>
      </c>
      <c r="W112" s="35">
        <f t="shared" si="34"/>
        <v>63.503649635036496</v>
      </c>
      <c r="X112" s="35">
        <f t="shared" si="35"/>
        <v>68.754414881092529</v>
      </c>
      <c r="Y112" s="35">
        <f t="shared" si="36"/>
        <v>73.126386995000132</v>
      </c>
      <c r="Z112" s="35">
        <f t="shared" si="37"/>
        <v>68.888101146165653</v>
      </c>
      <c r="AA112" s="35">
        <f t="shared" si="38"/>
        <v>-5.3844515111291642</v>
      </c>
      <c r="AB112" s="35">
        <f t="shared" si="39"/>
        <v>-5.3844515111291713</v>
      </c>
      <c r="AC112" s="35">
        <f t="shared" si="40"/>
        <v>-5.3844515111291571</v>
      </c>
      <c r="AF112">
        <v>2.0099999999999998</v>
      </c>
      <c r="AG112">
        <v>1.8</v>
      </c>
      <c r="AJ112" t="s">
        <v>471</v>
      </c>
    </row>
    <row r="113" spans="1:36" s="35" customFormat="1" ht="15" x14ac:dyDescent="0.25">
      <c r="A113">
        <v>2.73</v>
      </c>
      <c r="B113">
        <v>3.1</v>
      </c>
      <c r="C113">
        <v>2.74</v>
      </c>
      <c r="D113" s="20">
        <f t="shared" si="28"/>
        <v>5.3844515111291624E-2</v>
      </c>
      <c r="E113" s="17">
        <f>IF(OR($A113="",$B113="",$C113=""),"",A113*'MPTO_working_3-way'!$I112)</f>
        <v>2.8769955262538263</v>
      </c>
      <c r="F113" s="21">
        <f>IF(OR($A113="",$B113="",$C113=""),"",B113*'MPTO_working_3-way'!$I112)</f>
        <v>3.2669179968450042</v>
      </c>
      <c r="G113" s="22">
        <f>IF(OR($A113="",$B113="",$C113=""),"",C113*'MPTO_working_3-way'!$I112)</f>
        <v>2.8875339714049391</v>
      </c>
      <c r="H113" s="17">
        <f>IF(OR($A113="",$B113="",$C113=""),"",'MPTO_working_3-way'!E112)</f>
        <v>2.8706579591324708</v>
      </c>
      <c r="I113" s="21">
        <f>IF(OR($A113="",$B113="",$C113=""),"",'MPTO_working_3-way'!F112)</f>
        <v>3.2826441273649234</v>
      </c>
      <c r="J113" s="22">
        <f>IF(OR($A113="",$B113="",$C113=""),"",'MPTO_working_3-way'!G112)</f>
        <v>2.8817170538043664</v>
      </c>
      <c r="K113" s="17">
        <f>IF(OR($A113="",$B113="",$C113=""),"",'OddsRatio_working_3-way'!H112)</f>
        <v>2.8738594281517496</v>
      </c>
      <c r="L113" s="21">
        <f>IF(OR($A113="",$B113="",$C113=""),"",'OddsRatio_working_3-way'!I112)</f>
        <v>3.2746270515136842</v>
      </c>
      <c r="M113" s="22">
        <f>IF(OR($A113="",$B113="",$C113=""),"",'OddsRatio_working_3-way'!J112)</f>
        <v>2.8846909855399097</v>
      </c>
      <c r="N113" s="23">
        <f t="shared" si="29"/>
        <v>34.758482968588872</v>
      </c>
      <c r="O113" s="24">
        <f t="shared" si="30"/>
        <v>30.60988984007988</v>
      </c>
      <c r="P113" s="24">
        <f t="shared" si="31"/>
        <v>34.631627191331248</v>
      </c>
      <c r="Q113" t="s">
        <v>317</v>
      </c>
      <c r="R113" t="s">
        <v>318</v>
      </c>
      <c r="S113" t="s">
        <v>462</v>
      </c>
      <c r="T113" s="35">
        <v>100</v>
      </c>
      <c r="U113" s="35">
        <f t="shared" si="32"/>
        <v>49.748743718592962</v>
      </c>
      <c r="V113" s="35">
        <f t="shared" si="33"/>
        <v>70.760233918128648</v>
      </c>
      <c r="W113" s="35">
        <f t="shared" si="34"/>
        <v>72.972972972972968</v>
      </c>
      <c r="X113" s="35">
        <f t="shared" si="35"/>
        <v>56.266793108898369</v>
      </c>
      <c r="Y113" s="35">
        <f t="shared" si="36"/>
        <v>77.278283308434055</v>
      </c>
      <c r="Z113" s="35">
        <f t="shared" si="37"/>
        <v>79.491022363278375</v>
      </c>
      <c r="AA113" s="35">
        <f t="shared" si="38"/>
        <v>-6.5180493903054071</v>
      </c>
      <c r="AB113" s="35">
        <f t="shared" si="39"/>
        <v>-6.5180493903054071</v>
      </c>
      <c r="AC113" s="35">
        <f t="shared" si="40"/>
        <v>-6.5180493903054071</v>
      </c>
      <c r="AD113" s="36"/>
      <c r="AE113" s="36"/>
      <c r="AF113">
        <v>2.23</v>
      </c>
      <c r="AG113">
        <v>1.65</v>
      </c>
      <c r="AH113" s="36"/>
      <c r="AI113" s="36"/>
      <c r="AJ113" t="s">
        <v>471</v>
      </c>
    </row>
    <row r="114" spans="1:36" ht="15" x14ac:dyDescent="0.25">
      <c r="A114">
        <v>1.99</v>
      </c>
      <c r="B114">
        <v>3.42</v>
      </c>
      <c r="C114">
        <v>3.7</v>
      </c>
      <c r="D114" s="20">
        <f t="shared" si="28"/>
        <v>6.5180493903054026E-2</v>
      </c>
      <c r="E114" s="17">
        <f>IF(OR($A114="",$B114="",$C114=""),"",A114*'MPTO_working_3-way'!$I113)</f>
        <v>2.1197091828670773</v>
      </c>
      <c r="F114" s="21">
        <f>IF(OR($A114="",$B114="",$C114=""),"",B114*'MPTO_working_3-way'!$I113)</f>
        <v>3.6429172891484445</v>
      </c>
      <c r="G114" s="22">
        <f>IF(OR($A114="",$B114="",$C114=""),"",C114*'MPTO_working_3-way'!$I113)</f>
        <v>3.9411678274413</v>
      </c>
      <c r="H114" s="17">
        <f>IF(OR($A114="",$B114="",$C114=""),"",'MPTO_working_3-way'!E113)</f>
        <v>2.079928613632021</v>
      </c>
      <c r="I114" s="21">
        <f>IF(OR($A114="",$B114="",$C114=""),"",'MPTO_working_3-way'!F113)</f>
        <v>3.6945244590334538</v>
      </c>
      <c r="J114" s="22">
        <f>IF(OR($A114="",$B114="",$C114=""),"",'MPTO_working_3-way'!G113)</f>
        <v>4.0234415527006204</v>
      </c>
      <c r="K114" s="17">
        <f>IF(OR($A114="",$B114="",$C114=""),"",'OddsRatio_working_3-way'!H113)</f>
        <v>2.0952889571034765</v>
      </c>
      <c r="L114" s="21">
        <f>IF(OR($A114="",$B114="",$C114=""),"",'OddsRatio_working_3-way'!I113)</f>
        <v>3.6773730062529428</v>
      </c>
      <c r="M114" s="22">
        <f>IF(OR($A114="",$B114="",$C114=""),"",'OddsRatio_working_3-way'!J113)</f>
        <v>3.9871517011913</v>
      </c>
      <c r="N114" s="23">
        <f t="shared" si="29"/>
        <v>47.17628286383227</v>
      </c>
      <c r="O114" s="24">
        <f t="shared" si="30"/>
        <v>27.450527163457956</v>
      </c>
      <c r="P114" s="24">
        <f t="shared" si="31"/>
        <v>25.373189972709788</v>
      </c>
      <c r="Q114" t="s">
        <v>319</v>
      </c>
      <c r="R114" t="s">
        <v>320</v>
      </c>
      <c r="S114" t="s">
        <v>462</v>
      </c>
      <c r="T114" s="35">
        <v>100</v>
      </c>
      <c r="U114" s="35">
        <f t="shared" si="32"/>
        <v>60.317460317460316</v>
      </c>
      <c r="V114" s="35">
        <f t="shared" si="33"/>
        <v>69.696969696969703</v>
      </c>
      <c r="W114" s="35">
        <f t="shared" si="34"/>
        <v>63.503649635036496</v>
      </c>
      <c r="X114" s="35">
        <f t="shared" si="35"/>
        <v>66.799380667993802</v>
      </c>
      <c r="Y114" s="35">
        <f t="shared" si="36"/>
        <v>76.178890047503174</v>
      </c>
      <c r="Z114" s="35">
        <f t="shared" si="37"/>
        <v>69.985569985569981</v>
      </c>
      <c r="AA114" s="35">
        <f t="shared" si="38"/>
        <v>-6.4819203505334855</v>
      </c>
      <c r="AB114" s="35">
        <f t="shared" si="39"/>
        <v>-6.4819203505334713</v>
      </c>
      <c r="AC114" s="35">
        <f t="shared" si="40"/>
        <v>-6.4819203505334855</v>
      </c>
      <c r="AF114">
        <v>1.93</v>
      </c>
      <c r="AG114">
        <v>1.89</v>
      </c>
      <c r="AJ114" t="s">
        <v>477</v>
      </c>
    </row>
    <row r="115" spans="1:36" ht="15" x14ac:dyDescent="0.25">
      <c r="A115">
        <v>2.52</v>
      </c>
      <c r="B115">
        <v>3.3</v>
      </c>
      <c r="C115">
        <v>2.74</v>
      </c>
      <c r="D115" s="20">
        <f t="shared" si="28"/>
        <v>6.4819203505334766E-2</v>
      </c>
      <c r="E115" s="17">
        <f>IF(OR($A115="",$B115="",$C115=""),"",A115*'MPTO_working_3-way'!$I114)</f>
        <v>2.6833443928334435</v>
      </c>
      <c r="F115" s="21">
        <f>IF(OR($A115="",$B115="",$C115=""),"",B115*'MPTO_working_3-way'!$I114)</f>
        <v>3.5139033715676047</v>
      </c>
      <c r="G115" s="22">
        <f>IF(OR($A115="",$B115="",$C115=""),"",C115*'MPTO_working_3-way'!$I114)</f>
        <v>2.9176046176046175</v>
      </c>
      <c r="H115" s="17">
        <f>IF(OR($A115="",$B115="",$C115=""),"",'MPTO_working_3-way'!E114)</f>
        <v>2.6651102731330294</v>
      </c>
      <c r="I115" s="21">
        <f>IF(OR($A115="",$B115="",$C115=""),"",'MPTO_working_3-way'!F114)</f>
        <v>3.5533584510205092</v>
      </c>
      <c r="J115" s="22">
        <f>IF(OR($A115="",$B115="",$C115=""),"",'MPTO_working_3-way'!G114)</f>
        <v>2.9124197308683382</v>
      </c>
      <c r="K115" s="17">
        <f>IF(OR($A115="",$B115="",$C115=""),"",'OddsRatio_working_3-way'!H114)</f>
        <v>2.6737890594223104</v>
      </c>
      <c r="L115" s="21">
        <f>IF(OR($A115="",$B115="",$C115=""),"",'OddsRatio_working_3-way'!I114)</f>
        <v>3.532707129389022</v>
      </c>
      <c r="M115" s="22">
        <f>IF(OR($A115="",$B115="",$C115=""),"",'OddsRatio_working_3-way'!J114)</f>
        <v>2.9160480022334347</v>
      </c>
      <c r="N115" s="23">
        <f t="shared" si="29"/>
        <v>37.266927147732339</v>
      </c>
      <c r="O115" s="24">
        <f t="shared" si="30"/>
        <v>28.458380730995604</v>
      </c>
      <c r="P115" s="24">
        <f t="shared" si="31"/>
        <v>34.274692121272068</v>
      </c>
      <c r="Q115" t="s">
        <v>321</v>
      </c>
      <c r="R115" t="s">
        <v>322</v>
      </c>
      <c r="S115" t="s">
        <v>462</v>
      </c>
      <c r="T115" s="35">
        <v>100</v>
      </c>
      <c r="U115" s="35">
        <f t="shared" si="32"/>
        <v>62.406015037593981</v>
      </c>
      <c r="V115" s="35">
        <f t="shared" si="33"/>
        <v>72.67759562841529</v>
      </c>
      <c r="W115" s="35">
        <f t="shared" si="34"/>
        <v>58.333333333333336</v>
      </c>
      <c r="X115" s="35">
        <f t="shared" si="35"/>
        <v>68.989071038251353</v>
      </c>
      <c r="Y115" s="35">
        <f t="shared" si="36"/>
        <v>79.260651629072669</v>
      </c>
      <c r="Z115" s="35">
        <f t="shared" si="37"/>
        <v>64.916389333990708</v>
      </c>
      <c r="AA115" s="35">
        <f t="shared" si="38"/>
        <v>-6.583056000657372</v>
      </c>
      <c r="AB115" s="35">
        <f t="shared" si="39"/>
        <v>-6.5830560006573791</v>
      </c>
      <c r="AC115" s="35">
        <f t="shared" si="40"/>
        <v>-6.583056000657372</v>
      </c>
      <c r="AF115">
        <v>1.87</v>
      </c>
      <c r="AG115">
        <v>1.95</v>
      </c>
      <c r="AJ115" t="s">
        <v>477</v>
      </c>
    </row>
    <row r="116" spans="1:36" ht="15" x14ac:dyDescent="0.25">
      <c r="A116">
        <v>2.66</v>
      </c>
      <c r="B116">
        <v>3.66</v>
      </c>
      <c r="C116">
        <v>2.4</v>
      </c>
      <c r="D116" s="20">
        <f t="shared" si="28"/>
        <v>6.5830560006573835E-2</v>
      </c>
      <c r="E116" s="17">
        <f>IF(OR($A116="",$B116="",$C116=""),"",A116*'MPTO_working_3-way'!$I115)</f>
        <v>2.8351092896174865</v>
      </c>
      <c r="F116" s="21">
        <f>IF(OR($A116="",$B116="",$C116=""),"",B116*'MPTO_working_3-way'!$I115)</f>
        <v>3.9009398496240606</v>
      </c>
      <c r="G116" s="22">
        <f>IF(OR($A116="",$B116="",$C116=""),"",C116*'MPTO_working_3-way'!$I115)</f>
        <v>2.5579933440157769</v>
      </c>
      <c r="H116" s="17">
        <f>IF(OR($A116="",$B116="",$C116=""),"",'MPTO_working_3-way'!E115)</f>
        <v>2.8248880463483284</v>
      </c>
      <c r="I116" s="21">
        <f>IF(OR($A116="",$B116="",$C116=""),"",'MPTO_working_3-way'!F115)</f>
        <v>3.9796160292133913</v>
      </c>
      <c r="J116" s="22">
        <f>IF(OR($A116="",$B116="",$C116=""),"",'MPTO_working_3-way'!G115)</f>
        <v>2.5334212306784862</v>
      </c>
      <c r="K116" s="17">
        <f>IF(OR($A116="",$B116="",$C116=""),"",'OddsRatio_working_3-way'!H115)</f>
        <v>2.8323217460962784</v>
      </c>
      <c r="L116" s="21">
        <f>IF(OR($A116="",$B116="",$C116=""),"",'OddsRatio_working_3-way'!I115)</f>
        <v>3.9361300268771684</v>
      </c>
      <c r="M116" s="22">
        <f>IF(OR($A116="",$B116="",$C116=""),"",'OddsRatio_working_3-way'!J115)</f>
        <v>2.545331593093247</v>
      </c>
      <c r="N116" s="23">
        <f t="shared" si="29"/>
        <v>35.272008866188017</v>
      </c>
      <c r="O116" s="24">
        <f t="shared" si="30"/>
        <v>25.634847973786918</v>
      </c>
      <c r="P116" s="24">
        <f t="shared" si="31"/>
        <v>39.093143160025065</v>
      </c>
      <c r="Q116" t="s">
        <v>323</v>
      </c>
      <c r="R116" t="s">
        <v>324</v>
      </c>
      <c r="S116" t="s">
        <v>462</v>
      </c>
      <c r="T116" s="35">
        <v>100</v>
      </c>
      <c r="U116" s="35">
        <f t="shared" si="32"/>
        <v>67.948717948717942</v>
      </c>
      <c r="V116" s="35">
        <f t="shared" si="33"/>
        <v>70.845481049562679</v>
      </c>
      <c r="W116" s="35">
        <f t="shared" si="34"/>
        <v>50.73891625615763</v>
      </c>
      <c r="X116" s="35">
        <f t="shared" si="35"/>
        <v>78.415602694279684</v>
      </c>
      <c r="Y116" s="35">
        <f t="shared" si="36"/>
        <v>81.312365795124421</v>
      </c>
      <c r="Z116" s="35">
        <f t="shared" si="37"/>
        <v>61.205801001719365</v>
      </c>
      <c r="AA116" s="35">
        <f t="shared" si="38"/>
        <v>-10.466884745561742</v>
      </c>
      <c r="AB116" s="35">
        <f t="shared" si="39"/>
        <v>-10.466884745561742</v>
      </c>
      <c r="AC116" s="35">
        <f t="shared" si="40"/>
        <v>-10.466884745561735</v>
      </c>
      <c r="AF116">
        <v>1.74</v>
      </c>
      <c r="AG116">
        <v>2.08</v>
      </c>
      <c r="AJ116" t="s">
        <v>477</v>
      </c>
    </row>
    <row r="117" spans="1:36" ht="15" x14ac:dyDescent="0.25">
      <c r="A117">
        <v>3.12</v>
      </c>
      <c r="B117">
        <v>3.43</v>
      </c>
      <c r="C117">
        <v>2.0299999999999998</v>
      </c>
      <c r="D117" s="20">
        <f t="shared" si="28"/>
        <v>0.10466884745561744</v>
      </c>
      <c r="E117" s="17">
        <f>IF(OR($A117="",$B117="",$C117=""),"",A117*'MPTO_working_3-way'!$I116)</f>
        <v>3.4465668040615265</v>
      </c>
      <c r="F117" s="21">
        <f>IF(OR($A117="",$B117="",$C117=""),"",B117*'MPTO_working_3-way'!$I116)</f>
        <v>3.789014146772768</v>
      </c>
      <c r="G117" s="22">
        <f>IF(OR($A117="",$B117="",$C117=""),"",C117*'MPTO_working_3-way'!$I116)</f>
        <v>2.2424777603349031</v>
      </c>
      <c r="H117" s="17">
        <f>IF(OR($A117="",$B117="",$C117=""),"",'MPTO_working_3-way'!E116)</f>
        <v>3.5011160982888501</v>
      </c>
      <c r="I117" s="21">
        <f>IF(OR($A117="",$B117="",$C117=""),"",'MPTO_working_3-way'!F116)</f>
        <v>3.8962722906772962</v>
      </c>
      <c r="J117" s="22">
        <f>IF(OR($A117="",$B117="",$C117=""),"",'MPTO_working_3-way'!G116)</f>
        <v>2.1847359326294291</v>
      </c>
      <c r="K117" s="17">
        <f>IF(OR($A117="",$B117="",$C117=""),"",'OddsRatio_working_3-way'!H116)</f>
        <v>3.4843416250709547</v>
      </c>
      <c r="L117" s="21">
        <f>IF(OR($A117="",$B117="",$C117=""),"",'OddsRatio_working_3-way'!I116)</f>
        <v>3.8476179947747275</v>
      </c>
      <c r="M117" s="22">
        <f>IF(OR($A117="",$B117="",$C117=""),"",'OddsRatio_working_3-way'!J116)</f>
        <v>2.2070150348222088</v>
      </c>
      <c r="N117" s="23">
        <f t="shared" si="29"/>
        <v>29.014380305107483</v>
      </c>
      <c r="O117" s="24">
        <f t="shared" si="30"/>
        <v>26.392089373742085</v>
      </c>
      <c r="P117" s="24">
        <f t="shared" si="31"/>
        <v>44.593530321150425</v>
      </c>
      <c r="Q117" t="s">
        <v>325</v>
      </c>
      <c r="R117" t="s">
        <v>326</v>
      </c>
      <c r="S117" t="s">
        <v>462</v>
      </c>
      <c r="T117" s="35">
        <v>100</v>
      </c>
      <c r="U117" s="35">
        <f t="shared" si="32"/>
        <v>66.442953020134226</v>
      </c>
      <c r="V117" s="35">
        <f t="shared" si="33"/>
        <v>70.760233918128648</v>
      </c>
      <c r="W117" s="35">
        <f t="shared" si="34"/>
        <v>56.331877729257641</v>
      </c>
      <c r="X117" s="35">
        <f t="shared" si="35"/>
        <v>72.907888352613696</v>
      </c>
      <c r="Y117" s="35">
        <f t="shared" si="36"/>
        <v>77.225169250608133</v>
      </c>
      <c r="Z117" s="35">
        <f t="shared" si="37"/>
        <v>62.796813061737126</v>
      </c>
      <c r="AA117" s="35">
        <f t="shared" si="38"/>
        <v>-6.4649353324794703</v>
      </c>
      <c r="AB117" s="35">
        <f t="shared" si="39"/>
        <v>-6.4649353324794845</v>
      </c>
      <c r="AC117" s="35">
        <f t="shared" si="40"/>
        <v>-6.4649353324794845</v>
      </c>
      <c r="AF117">
        <v>1.74</v>
      </c>
      <c r="AG117">
        <v>1.98</v>
      </c>
      <c r="AJ117" t="s">
        <v>477</v>
      </c>
    </row>
    <row r="118" spans="1:36" ht="15" x14ac:dyDescent="0.25">
      <c r="A118">
        <v>2.98</v>
      </c>
      <c r="B118">
        <v>3.42</v>
      </c>
      <c r="C118">
        <v>2.29</v>
      </c>
      <c r="D118" s="20">
        <f t="shared" si="28"/>
        <v>6.4649353324794934E-2</v>
      </c>
      <c r="E118" s="17">
        <f>IF(OR($A118="",$B118="",$C118=""),"",A118*'MPTO_working_3-way'!$I117)</f>
        <v>3.1726550729078888</v>
      </c>
      <c r="F118" s="21">
        <f>IF(OR($A118="",$B118="",$C118=""),"",B118*'MPTO_working_3-way'!$I117)</f>
        <v>3.6411007883707986</v>
      </c>
      <c r="G118" s="22">
        <f>IF(OR($A118="",$B118="",$C118=""),"",C118*'MPTO_working_3-way'!$I117)</f>
        <v>2.4380470191137804</v>
      </c>
      <c r="H118" s="17">
        <f>IF(OR($A118="",$B118="",$C118=""),"",'MPTO_working_3-way'!E117)</f>
        <v>3.184503590465523</v>
      </c>
      <c r="I118" s="21">
        <f>IF(OR($A118="",$B118="",$C118=""),"",'MPTO_working_3-way'!F117)</f>
        <v>3.6921094356584492</v>
      </c>
      <c r="J118" s="22">
        <f>IF(OR($A118="",$B118="",$C118=""),"",'MPTO_working_3-way'!G117)</f>
        <v>2.4088756182316886</v>
      </c>
      <c r="K118" s="17">
        <f>IF(OR($A118="",$B118="",$C118=""),"",'OddsRatio_working_3-way'!H117)</f>
        <v>3.1817592403017003</v>
      </c>
      <c r="L118" s="21">
        <f>IF(OR($A118="",$B118="",$C118=""),"",'OddsRatio_working_3-way'!I117)</f>
        <v>3.6665946270354119</v>
      </c>
      <c r="M118" s="22">
        <f>IF(OR($A118="",$B118="",$C118=""),"",'OddsRatio_working_3-way'!J117)</f>
        <v>2.4214492020147445</v>
      </c>
      <c r="N118" s="23">
        <f t="shared" si="29"/>
        <v>31.519341908272825</v>
      </c>
      <c r="O118" s="24">
        <f t="shared" si="30"/>
        <v>27.464221896682172</v>
      </c>
      <c r="P118" s="24">
        <f t="shared" si="31"/>
        <v>41.016436195044989</v>
      </c>
      <c r="Q118" t="s">
        <v>327</v>
      </c>
      <c r="R118" t="s">
        <v>328</v>
      </c>
      <c r="S118" t="s">
        <v>462</v>
      </c>
      <c r="T118" s="35">
        <v>100</v>
      </c>
      <c r="U118" s="35">
        <f t="shared" si="32"/>
        <v>73.045822102425873</v>
      </c>
      <c r="V118" s="35">
        <f t="shared" si="33"/>
        <v>70.238095238095241</v>
      </c>
      <c r="W118" s="35">
        <f t="shared" si="34"/>
        <v>45.945945945945937</v>
      </c>
      <c r="X118" s="35">
        <f t="shared" si="35"/>
        <v>83.815958815958808</v>
      </c>
      <c r="Y118" s="35">
        <f t="shared" si="36"/>
        <v>81.008231951628161</v>
      </c>
      <c r="Z118" s="35">
        <f t="shared" si="37"/>
        <v>56.716082659478886</v>
      </c>
      <c r="AA118" s="35">
        <f t="shared" si="38"/>
        <v>-10.770136713532935</v>
      </c>
      <c r="AB118" s="35">
        <f t="shared" si="39"/>
        <v>-10.770136713532921</v>
      </c>
      <c r="AC118" s="35">
        <f t="shared" si="40"/>
        <v>-10.770136713532949</v>
      </c>
      <c r="AF118">
        <v>1.93</v>
      </c>
      <c r="AG118">
        <v>1.89</v>
      </c>
      <c r="AJ118" t="s">
        <v>477</v>
      </c>
    </row>
    <row r="119" spans="1:36" ht="15" x14ac:dyDescent="0.25">
      <c r="A119">
        <v>3.71</v>
      </c>
      <c r="B119">
        <v>3.36</v>
      </c>
      <c r="C119">
        <v>1.85</v>
      </c>
      <c r="D119" s="20">
        <f t="shared" si="28"/>
        <v>0.1077013671353293</v>
      </c>
      <c r="E119" s="17">
        <f>IF(OR($A119="",$B119="",$C119=""),"",A119*'MPTO_working_3-way'!$I118)</f>
        <v>4.1095720720720719</v>
      </c>
      <c r="F119" s="21">
        <f>IF(OR($A119="",$B119="",$C119=""),"",B119*'MPTO_working_3-way'!$I118)</f>
        <v>3.7218765935747062</v>
      </c>
      <c r="G119" s="22">
        <f>IF(OR($A119="",$B119="",$C119=""),"",C119*'MPTO_working_3-way'!$I118)</f>
        <v>2.0492475292003594</v>
      </c>
      <c r="H119" s="17">
        <f>IF(OR($A119="",$B119="",$C119=""),"",'MPTO_working_3-way'!E118)</f>
        <v>4.2800647849019988</v>
      </c>
      <c r="I119" s="21">
        <f>IF(OR($A119="",$B119="",$C119=""),"",'MPTO_working_3-way'!F118)</f>
        <v>3.8208978304235539</v>
      </c>
      <c r="J119" s="22">
        <f>IF(OR($A119="",$B119="",$C119=""),"",'MPTO_working_3-way'!G118)</f>
        <v>1.9816103200349671</v>
      </c>
      <c r="K119" s="17">
        <f>IF(OR($A119="",$B119="",$C119=""),"",'OddsRatio_working_3-way'!H118)</f>
        <v>4.2064288797827407</v>
      </c>
      <c r="L119" s="21">
        <f>IF(OR($A119="",$B119="",$C119=""),"",'OddsRatio_working_3-way'!I118)</f>
        <v>3.7923144488144893</v>
      </c>
      <c r="M119" s="22">
        <f>IF(OR($A119="",$B119="",$C119=""),"",'OddsRatio_working_3-way'!J118)</f>
        <v>2.0057064752086085</v>
      </c>
      <c r="N119" s="23">
        <f t="shared" si="29"/>
        <v>24.333433809223688</v>
      </c>
      <c r="O119" s="24">
        <f t="shared" si="30"/>
        <v>26.868166497684491</v>
      </c>
      <c r="P119" s="24">
        <f t="shared" si="31"/>
        <v>48.798399693091824</v>
      </c>
      <c r="Q119" t="s">
        <v>176</v>
      </c>
      <c r="R119" t="s">
        <v>163</v>
      </c>
      <c r="S119" t="s">
        <v>462</v>
      </c>
      <c r="T119" s="35">
        <v>100</v>
      </c>
      <c r="U119" s="35">
        <f t="shared" si="32"/>
        <v>72.67759562841529</v>
      </c>
      <c r="V119" s="35">
        <f t="shared" si="33"/>
        <v>69.040247678018574</v>
      </c>
      <c r="W119" s="35">
        <f t="shared" si="34"/>
        <v>51.92307692307692</v>
      </c>
      <c r="X119" s="35">
        <f t="shared" si="35"/>
        <v>79.036675398904492</v>
      </c>
      <c r="Y119" s="35">
        <f t="shared" si="36"/>
        <v>75.399327448507762</v>
      </c>
      <c r="Z119" s="35">
        <f t="shared" si="37"/>
        <v>58.282156693566122</v>
      </c>
      <c r="AA119" s="35">
        <f t="shared" si="38"/>
        <v>-6.3590797704892026</v>
      </c>
      <c r="AB119" s="35">
        <f t="shared" si="39"/>
        <v>-6.3590797704891884</v>
      </c>
      <c r="AC119" s="35">
        <f t="shared" si="40"/>
        <v>-6.3590797704892026</v>
      </c>
      <c r="AF119">
        <v>1.92</v>
      </c>
      <c r="AG119">
        <v>1.9</v>
      </c>
      <c r="AJ119" t="s">
        <v>173</v>
      </c>
    </row>
    <row r="120" spans="1:36" ht="15" x14ac:dyDescent="0.25">
      <c r="A120">
        <v>3.66</v>
      </c>
      <c r="B120">
        <v>3.23</v>
      </c>
      <c r="C120">
        <v>2.08</v>
      </c>
      <c r="D120" s="20">
        <f t="shared" si="28"/>
        <v>6.3590797704891955E-2</v>
      </c>
      <c r="E120" s="17">
        <f>IF(OR($A120="",$B120="",$C120=""),"",A120*'MPTO_working_3-way'!$I119)</f>
        <v>3.8927423195999049</v>
      </c>
      <c r="F120" s="21">
        <f>IF(OR($A120="",$B120="",$C120=""),"",B120*'MPTO_working_3-way'!$I119)</f>
        <v>3.4353982765868012</v>
      </c>
      <c r="G120" s="22">
        <f>IF(OR($A120="",$B120="",$C120=""),"",C120*'MPTO_working_3-way'!$I119)</f>
        <v>2.2122688592261754</v>
      </c>
      <c r="H120" s="17">
        <f>IF(OR($A120="",$B120="",$C120=""),"",'MPTO_working_3-way'!E119)</f>
        <v>3.9678270938658997</v>
      </c>
      <c r="I120" s="21">
        <f>IF(OR($A120="",$B120="",$C120=""),"",'MPTO_working_3-way'!F119)</f>
        <v>3.4673992786940233</v>
      </c>
      <c r="J120" s="22">
        <f>IF(OR($A120="",$B120="",$C120=""),"",'MPTO_working_3-way'!G119)</f>
        <v>2.1759361996244206</v>
      </c>
      <c r="K120" s="17">
        <f>IF(OR($A120="",$B120="",$C120=""),"",'OddsRatio_working_3-way'!H119)</f>
        <v>3.9321621717806954</v>
      </c>
      <c r="L120" s="21">
        <f>IF(OR($A120="",$B120="",$C120=""),"",'OddsRatio_working_3-way'!I119)</f>
        <v>3.4581660312296796</v>
      </c>
      <c r="M120" s="22">
        <f>IF(OR($A120="",$B120="",$C120=""),"",'OddsRatio_working_3-way'!J119)</f>
        <v>2.190501934407199</v>
      </c>
      <c r="N120" s="23">
        <f t="shared" si="29"/>
        <v>25.688831109241768</v>
      </c>
      <c r="O120" s="24">
        <f t="shared" si="30"/>
        <v>29.10870645815012</v>
      </c>
      <c r="P120" s="24">
        <f t="shared" si="31"/>
        <v>45.202462432608115</v>
      </c>
      <c r="Q120" t="s">
        <v>162</v>
      </c>
      <c r="R120" t="s">
        <v>329</v>
      </c>
      <c r="S120" t="s">
        <v>462</v>
      </c>
      <c r="T120" s="35">
        <v>100</v>
      </c>
      <c r="U120" s="35">
        <f t="shared" si="32"/>
        <v>77.528089887640448</v>
      </c>
      <c r="V120" s="35">
        <f t="shared" si="33"/>
        <v>73.262032085561486</v>
      </c>
      <c r="W120" s="35">
        <f t="shared" si="34"/>
        <v>40.119760479041922</v>
      </c>
      <c r="X120" s="35">
        <f t="shared" si="35"/>
        <v>86.618207435396585</v>
      </c>
      <c r="Y120" s="35">
        <f t="shared" si="36"/>
        <v>82.352149633317637</v>
      </c>
      <c r="Z120" s="35">
        <f t="shared" si="37"/>
        <v>49.209878026798052</v>
      </c>
      <c r="AA120" s="35">
        <f t="shared" si="38"/>
        <v>-9.0901175477561367</v>
      </c>
      <c r="AB120" s="35">
        <f t="shared" si="39"/>
        <v>-9.0901175477561509</v>
      </c>
      <c r="AC120" s="35">
        <f t="shared" si="40"/>
        <v>-9.0901175477561296</v>
      </c>
      <c r="AF120">
        <v>2.2000000000000002</v>
      </c>
      <c r="AG120">
        <v>1.66</v>
      </c>
      <c r="AJ120" t="s">
        <v>173</v>
      </c>
    </row>
    <row r="121" spans="1:36" ht="15" x14ac:dyDescent="0.25">
      <c r="A121">
        <v>4.45</v>
      </c>
      <c r="B121">
        <v>3.74</v>
      </c>
      <c r="C121">
        <v>1.67</v>
      </c>
      <c r="D121" s="20">
        <f t="shared" si="28"/>
        <v>9.0901175477561491E-2</v>
      </c>
      <c r="E121" s="17">
        <f>IF(OR($A121="",$B121="",$C121=""),"",A121*'MPTO_working_3-way'!$I120)</f>
        <v>4.8545102308751487</v>
      </c>
      <c r="F121" s="21">
        <f>IF(OR($A121="",$B121="",$C121=""),"",B121*'MPTO_working_3-way'!$I120)</f>
        <v>4.0799703962860798</v>
      </c>
      <c r="G121" s="22">
        <f>IF(OR($A121="",$B121="",$C121=""),"",C121*'MPTO_working_3-way'!$I120)</f>
        <v>1.8218049630475277</v>
      </c>
      <c r="H121" s="17">
        <f>IF(OR($A121="",$B121="",$C121=""),"",'MPTO_working_3-way'!E120)</f>
        <v>5.1435379013269475</v>
      </c>
      <c r="I121" s="21">
        <f>IF(OR($A121="",$B121="",$C121=""),"",'MPTO_working_3-way'!F120)</f>
        <v>4.2179981697702509</v>
      </c>
      <c r="J121" s="22">
        <f>IF(OR($A121="",$B121="",$C121=""),"",'MPTO_working_3-way'!G120)</f>
        <v>1.7590087529120295</v>
      </c>
      <c r="K121" s="17">
        <f>IF(OR($A121="",$B121="",$C121=""),"",'OddsRatio_working_3-way'!H120)</f>
        <v>5.0151545856321604</v>
      </c>
      <c r="L121" s="21">
        <f>IF(OR($A121="",$B121="",$C121=""),"",'OddsRatio_working_3-way'!I120)</f>
        <v>4.1888474100382966</v>
      </c>
      <c r="M121" s="22">
        <f>IF(OR($A121="",$B121="",$C121=""),"",'OddsRatio_working_3-way'!J120)</f>
        <v>1.7797546586589992</v>
      </c>
      <c r="N121" s="23">
        <f t="shared" si="29"/>
        <v>20.599400401711062</v>
      </c>
      <c r="O121" s="24">
        <f t="shared" si="30"/>
        <v>24.50998176139418</v>
      </c>
      <c r="P121" s="24">
        <f t="shared" si="31"/>
        <v>54.890617836894748</v>
      </c>
      <c r="Q121" t="s">
        <v>330</v>
      </c>
      <c r="R121" t="s">
        <v>177</v>
      </c>
      <c r="S121" t="s">
        <v>462</v>
      </c>
      <c r="T121" s="35">
        <v>100</v>
      </c>
      <c r="U121" s="35">
        <f t="shared" si="32"/>
        <v>62.121212121212118</v>
      </c>
      <c r="V121" s="35">
        <f t="shared" si="33"/>
        <v>70.845481049562679</v>
      </c>
      <c r="W121" s="35">
        <f t="shared" si="34"/>
        <v>60.474308300395251</v>
      </c>
      <c r="X121" s="35">
        <f t="shared" si="35"/>
        <v>68.680210650042056</v>
      </c>
      <c r="Y121" s="35">
        <f t="shared" si="36"/>
        <v>77.404479578392625</v>
      </c>
      <c r="Z121" s="35">
        <f t="shared" si="37"/>
        <v>67.033306829225197</v>
      </c>
      <c r="AA121" s="35">
        <f t="shared" si="38"/>
        <v>-6.5589985288299388</v>
      </c>
      <c r="AB121" s="35">
        <f t="shared" si="39"/>
        <v>-6.5589985288299459</v>
      </c>
      <c r="AC121" s="35">
        <f t="shared" si="40"/>
        <v>-6.5589985288299459</v>
      </c>
      <c r="AF121">
        <v>1.69</v>
      </c>
      <c r="AG121">
        <v>2.04</v>
      </c>
      <c r="AJ121" t="s">
        <v>173</v>
      </c>
    </row>
    <row r="122" spans="1:36" ht="15" x14ac:dyDescent="0.25">
      <c r="A122">
        <v>2.64</v>
      </c>
      <c r="B122">
        <v>3.43</v>
      </c>
      <c r="C122">
        <v>2.5299999999999998</v>
      </c>
      <c r="D122" s="20">
        <f t="shared" si="28"/>
        <v>6.5589985288299513E-2</v>
      </c>
      <c r="E122" s="17">
        <f>IF(OR($A122="",$B122="",$C122=""),"",A122*'MPTO_working_3-way'!$I121)</f>
        <v>2.8131575611611108</v>
      </c>
      <c r="F122" s="21">
        <f>IF(OR($A122="",$B122="",$C122=""),"",B122*'MPTO_working_3-way'!$I121)</f>
        <v>3.6549736495388676</v>
      </c>
      <c r="G122" s="22">
        <f>IF(OR($A122="",$B122="",$C122=""),"",C122*'MPTO_working_3-way'!$I121)</f>
        <v>2.6959426627793976</v>
      </c>
      <c r="H122" s="17">
        <f>IF(OR($A122="",$B122="",$C122=""),"",'MPTO_working_3-way'!E121)</f>
        <v>2.8017125720148375</v>
      </c>
      <c r="I122" s="21">
        <f>IF(OR($A122="",$B122="",$C122=""),"",'MPTO_working_3-way'!F121)</f>
        <v>3.7080728975024284</v>
      </c>
      <c r="J122" s="22">
        <f>IF(OR($A122="",$B122="",$C122=""),"",'MPTO_working_3-way'!G121)</f>
        <v>2.6781391824075143</v>
      </c>
      <c r="K122" s="17">
        <f>IF(OR($A122="",$B122="",$C122=""),"",'OddsRatio_working_3-way'!H121)</f>
        <v>2.8083917516929029</v>
      </c>
      <c r="L122" s="21">
        <f>IF(OR($A122="",$B122="",$C122=""),"",'OddsRatio_working_3-way'!I121)</f>
        <v>3.6795072906181421</v>
      </c>
      <c r="M122" s="22">
        <f>IF(OR($A122="",$B122="",$C122=""),"",'OddsRatio_working_3-way'!J121)</f>
        <v>2.6870971829817929</v>
      </c>
      <c r="N122" s="23">
        <f t="shared" si="29"/>
        <v>35.547244626684083</v>
      </c>
      <c r="O122" s="24">
        <f t="shared" si="30"/>
        <v>27.359978371558597</v>
      </c>
      <c r="P122" s="24">
        <f t="shared" si="31"/>
        <v>37.092777001757312</v>
      </c>
      <c r="Q122" t="s">
        <v>331</v>
      </c>
      <c r="R122" t="s">
        <v>332</v>
      </c>
      <c r="S122" t="s">
        <v>462</v>
      </c>
      <c r="T122" s="35">
        <v>100</v>
      </c>
      <c r="U122" s="35">
        <f t="shared" si="32"/>
        <v>51.456310679611654</v>
      </c>
      <c r="V122" s="35">
        <f t="shared" si="33"/>
        <v>69.879518072289159</v>
      </c>
      <c r="W122" s="35">
        <f t="shared" si="34"/>
        <v>76.30331753554502</v>
      </c>
      <c r="X122" s="35">
        <f t="shared" si="35"/>
        <v>53.817164392165814</v>
      </c>
      <c r="Y122" s="35">
        <f t="shared" si="36"/>
        <v>72.240371784843333</v>
      </c>
      <c r="Z122" s="35">
        <f t="shared" si="37"/>
        <v>78.664171248099194</v>
      </c>
      <c r="AA122" s="35">
        <f t="shared" si="38"/>
        <v>-2.3608537125541602</v>
      </c>
      <c r="AB122" s="35">
        <f t="shared" si="39"/>
        <v>-2.3608537125541744</v>
      </c>
      <c r="AC122" s="35">
        <f t="shared" si="40"/>
        <v>-2.3608537125541744</v>
      </c>
      <c r="AF122">
        <v>1.87</v>
      </c>
      <c r="AG122">
        <v>1.95</v>
      </c>
      <c r="AJ122" t="s">
        <v>173</v>
      </c>
    </row>
    <row r="123" spans="1:36" ht="15" x14ac:dyDescent="0.25">
      <c r="A123">
        <v>2.06</v>
      </c>
      <c r="B123">
        <v>3.32</v>
      </c>
      <c r="C123">
        <v>4.22</v>
      </c>
      <c r="D123" s="20">
        <f t="shared" si="28"/>
        <v>2.3608537125541673E-2</v>
      </c>
      <c r="E123" s="17">
        <f>IF(OR($A123="",$B123="",$C123=""),"",A123*'MPTO_working_3-way'!$I122)</f>
        <v>2.1086335864786161</v>
      </c>
      <c r="F123" s="21">
        <f>IF(OR($A123="",$B123="",$C123=""),"",B123*'MPTO_working_3-way'!$I122)</f>
        <v>3.3983803432567981</v>
      </c>
      <c r="G123" s="22">
        <f>IF(OR($A123="",$B123="",$C123=""),"",C123*'MPTO_working_3-way'!$I122)</f>
        <v>4.3196280266697853</v>
      </c>
      <c r="H123" s="17">
        <f>IF(OR($A123="",$B123="",$C123=""),"",'MPTO_working_3-way'!E122)</f>
        <v>2.0939453575425135</v>
      </c>
      <c r="I123" s="21">
        <f>IF(OR($A123="",$B123="",$C123=""),"",'MPTO_working_3-way'!F122)</f>
        <v>3.409067972626747</v>
      </c>
      <c r="J123" s="22">
        <f>IF(OR($A123="",$B123="",$C123=""),"",'MPTO_working_3-way'!G122)</f>
        <v>4.3649573628529303</v>
      </c>
      <c r="K123" s="17">
        <f>IF(OR($A123="",$B123="",$C123=""),"",'OddsRatio_working_3-way'!H122)</f>
        <v>2.0999849710614682</v>
      </c>
      <c r="L123" s="21">
        <f>IF(OR($A123="",$B123="",$C123=""),"",'OddsRatio_working_3-way'!I122)</f>
        <v>3.4075142762854771</v>
      </c>
      <c r="M123" s="22">
        <f>IF(OR($A123="",$B123="",$C123=""),"",'OddsRatio_working_3-way'!J122)</f>
        <v>4.3414637800169134</v>
      </c>
      <c r="N123" s="23">
        <f t="shared" si="29"/>
        <v>47.424076255466638</v>
      </c>
      <c r="O123" s="24">
        <f t="shared" si="30"/>
        <v>29.425782254897982</v>
      </c>
      <c r="P123" s="24">
        <f t="shared" si="31"/>
        <v>23.150141489635381</v>
      </c>
      <c r="Q123" t="s">
        <v>333</v>
      </c>
      <c r="R123" t="s">
        <v>334</v>
      </c>
      <c r="S123" t="s">
        <v>462</v>
      </c>
      <c r="T123" s="35">
        <v>100</v>
      </c>
      <c r="U123" s="35">
        <f t="shared" si="32"/>
        <v>64.157706093189958</v>
      </c>
      <c r="V123" s="35">
        <f t="shared" si="33"/>
        <v>68.55345911949685</v>
      </c>
      <c r="W123" s="35">
        <f t="shared" si="34"/>
        <v>65.03496503496504</v>
      </c>
      <c r="X123" s="35">
        <f t="shared" si="35"/>
        <v>66.411575845538124</v>
      </c>
      <c r="Y123" s="35">
        <f t="shared" si="36"/>
        <v>70.807328871845002</v>
      </c>
      <c r="Z123" s="35">
        <f t="shared" si="37"/>
        <v>67.288834787313178</v>
      </c>
      <c r="AA123" s="35">
        <f t="shared" si="38"/>
        <v>-2.2538697523481659</v>
      </c>
      <c r="AB123" s="35">
        <f t="shared" si="39"/>
        <v>-2.2538697523481517</v>
      </c>
      <c r="AC123" s="35">
        <f t="shared" si="40"/>
        <v>-2.2538697523481375</v>
      </c>
      <c r="AF123">
        <v>2.2599999999999998</v>
      </c>
      <c r="AG123">
        <v>1.7</v>
      </c>
      <c r="AJ123" t="s">
        <v>472</v>
      </c>
    </row>
    <row r="124" spans="1:36" ht="15" x14ac:dyDescent="0.25">
      <c r="A124">
        <v>2.79</v>
      </c>
      <c r="B124">
        <v>3.18</v>
      </c>
      <c r="C124">
        <v>2.86</v>
      </c>
      <c r="D124" s="20">
        <f t="shared" si="28"/>
        <v>2.2538697523481588E-2</v>
      </c>
      <c r="E124" s="17">
        <f>IF(OR($A124="",$B124="",$C124=""),"",A124*'MPTO_working_3-way'!$I123)</f>
        <v>2.8528829660905135</v>
      </c>
      <c r="F124" s="21">
        <f>IF(OR($A124="",$B124="",$C124=""),"",B124*'MPTO_working_3-way'!$I123)</f>
        <v>3.2516730581246716</v>
      </c>
      <c r="G124" s="22">
        <f>IF(OR($A124="",$B124="",$C124=""),"",C124*'MPTO_working_3-way'!$I123)</f>
        <v>2.9244606749171571</v>
      </c>
      <c r="H124" s="17">
        <f>IF(OR($A124="",$B124="",$C124=""),"",'MPTO_working_3-way'!E123)</f>
        <v>2.8497332259378876</v>
      </c>
      <c r="I124" s="21">
        <f>IF(OR($A124="",$B124="",$C124=""),"",'MPTO_working_3-way'!F123)</f>
        <v>3.2578329501317547</v>
      </c>
      <c r="J124" s="22">
        <f>IF(OR($A124="",$B124="",$C124=""),"",'MPTO_working_3-way'!G123)</f>
        <v>2.9228019283161424</v>
      </c>
      <c r="K124" s="17">
        <f>IF(OR($A124="",$B124="",$C124=""),"",'OddsRatio_working_3-way'!H123)</f>
        <v>2.8513056905735263</v>
      </c>
      <c r="L124" s="21">
        <f>IF(OR($A124="",$B124="",$C124=""),"",'OddsRatio_working_3-way'!I123)</f>
        <v>3.2546627963409422</v>
      </c>
      <c r="M124" s="22">
        <f>IF(OR($A124="",$B124="",$C124=""),"",'OddsRatio_working_3-way'!J123)</f>
        <v>2.9237031198138315</v>
      </c>
      <c r="N124" s="23">
        <f t="shared" si="29"/>
        <v>35.052261585422251</v>
      </c>
      <c r="O124" s="24">
        <f t="shared" si="30"/>
        <v>30.753399315511977</v>
      </c>
      <c r="P124" s="24">
        <f t="shared" si="31"/>
        <v>34.194339099065765</v>
      </c>
      <c r="Q124" t="s">
        <v>335</v>
      </c>
      <c r="R124" t="s">
        <v>336</v>
      </c>
      <c r="S124" t="s">
        <v>462</v>
      </c>
      <c r="T124" s="35">
        <v>100</v>
      </c>
      <c r="U124" s="35">
        <f t="shared" si="32"/>
        <v>48.186528497409334</v>
      </c>
      <c r="V124" s="35">
        <f t="shared" si="33"/>
        <v>72.222222222222229</v>
      </c>
      <c r="W124" s="35">
        <f t="shared" si="34"/>
        <v>77.32426303854875</v>
      </c>
      <c r="X124" s="35">
        <f t="shared" si="35"/>
        <v>50.453514739229021</v>
      </c>
      <c r="Y124" s="35">
        <f t="shared" si="36"/>
        <v>74.489208464041923</v>
      </c>
      <c r="Z124" s="35">
        <f t="shared" si="37"/>
        <v>79.591249280368459</v>
      </c>
      <c r="AA124" s="35">
        <f t="shared" si="38"/>
        <v>-2.2669862418196871</v>
      </c>
      <c r="AB124" s="35">
        <f t="shared" si="39"/>
        <v>-2.2669862418196942</v>
      </c>
      <c r="AC124" s="35">
        <f t="shared" si="40"/>
        <v>-2.2669862418197084</v>
      </c>
      <c r="AF124">
        <v>2.27</v>
      </c>
      <c r="AG124">
        <v>1.7</v>
      </c>
      <c r="AJ124" t="s">
        <v>472</v>
      </c>
    </row>
    <row r="125" spans="1:36" ht="15" x14ac:dyDescent="0.25">
      <c r="A125">
        <v>1.93</v>
      </c>
      <c r="B125">
        <v>3.6</v>
      </c>
      <c r="C125">
        <v>4.41</v>
      </c>
      <c r="D125" s="20">
        <f t="shared" si="28"/>
        <v>2.2669862418197129E-2</v>
      </c>
      <c r="E125" s="17">
        <f>IF(OR($A125="",$B125="",$C125=""),"",A125*'MPTO_working_3-way'!$I124)</f>
        <v>1.9737528344671205</v>
      </c>
      <c r="F125" s="21">
        <f>IF(OR($A125="",$B125="",$C125=""),"",B125*'MPTO_working_3-way'!$I124)</f>
        <v>3.6816115047055096</v>
      </c>
      <c r="G125" s="22">
        <f>IF(OR($A125="",$B125="",$C125=""),"",C125*'MPTO_working_3-way'!$I124)</f>
        <v>4.5099740932642494</v>
      </c>
      <c r="H125" s="17">
        <f>IF(OR($A125="",$B125="",$C125=""),"",'MPTO_working_3-way'!E124)</f>
        <v>1.9585642457457784</v>
      </c>
      <c r="I125" s="21">
        <f>IF(OR($A125="",$B125="",$C125=""),"",'MPTO_working_3-way'!F124)</f>
        <v>3.700672483260385</v>
      </c>
      <c r="J125" s="22">
        <f>IF(OR($A125="",$B125="",$C125=""),"",'MPTO_working_3-way'!G124)</f>
        <v>4.5620282112898769</v>
      </c>
      <c r="K125" s="17">
        <f>IF(OR($A125="",$B125="",$C125=""),"",'OddsRatio_working_3-way'!H124)</f>
        <v>1.9644989843730802</v>
      </c>
      <c r="L125" s="21">
        <f>IF(OR($A125="",$B125="",$C125=""),"",'OddsRatio_working_3-way'!I124)</f>
        <v>3.6964487735161384</v>
      </c>
      <c r="M125" s="22">
        <f>IF(OR($A125="",$B125="",$C125=""),"",'OddsRatio_working_3-way'!J124)</f>
        <v>4.5364962760346286</v>
      </c>
      <c r="N125" s="23">
        <f t="shared" si="29"/>
        <v>50.664905075106979</v>
      </c>
      <c r="O125" s="24">
        <f t="shared" si="30"/>
        <v>27.162018554154578</v>
      </c>
      <c r="P125" s="24">
        <f t="shared" si="31"/>
        <v>22.173076370738428</v>
      </c>
      <c r="Q125" t="s">
        <v>337</v>
      </c>
      <c r="R125" t="s">
        <v>338</v>
      </c>
      <c r="S125" t="s">
        <v>462</v>
      </c>
      <c r="T125" s="35">
        <v>100</v>
      </c>
      <c r="U125" s="35">
        <f t="shared" si="32"/>
        <v>75.609756097560975</v>
      </c>
      <c r="V125" s="35">
        <f t="shared" si="33"/>
        <v>70.930232558139537</v>
      </c>
      <c r="W125" s="35">
        <f t="shared" si="34"/>
        <v>51.219512195121943</v>
      </c>
      <c r="X125" s="35">
        <f t="shared" si="35"/>
        <v>77.850255246738527</v>
      </c>
      <c r="Y125" s="35">
        <f t="shared" si="36"/>
        <v>73.170731707317088</v>
      </c>
      <c r="Z125" s="35">
        <f t="shared" si="37"/>
        <v>53.460011344299495</v>
      </c>
      <c r="AA125" s="35">
        <f t="shared" si="38"/>
        <v>-2.2404991491775519</v>
      </c>
      <c r="AB125" s="35">
        <f t="shared" si="39"/>
        <v>-2.2404991491775519</v>
      </c>
      <c r="AC125" s="35">
        <f t="shared" si="40"/>
        <v>-2.2404991491775519</v>
      </c>
      <c r="AF125">
        <v>2.14</v>
      </c>
      <c r="AG125">
        <v>1.78</v>
      </c>
      <c r="AJ125" t="s">
        <v>472</v>
      </c>
    </row>
    <row r="126" spans="1:36" ht="15" x14ac:dyDescent="0.25">
      <c r="A126">
        <v>4.0999999999999996</v>
      </c>
      <c r="B126">
        <v>3.44</v>
      </c>
      <c r="C126">
        <v>2.0499999999999998</v>
      </c>
      <c r="D126" s="20">
        <f t="shared" si="28"/>
        <v>2.2404991491775439E-2</v>
      </c>
      <c r="E126" s="17">
        <f>IF(OR($A126="",$B126="",$C126=""),"",A126*'MPTO_working_3-way'!$I125)</f>
        <v>4.191860465116279</v>
      </c>
      <c r="F126" s="21">
        <f>IF(OR($A126="",$B126="",$C126=""),"",B126*'MPTO_working_3-way'!$I125)</f>
        <v>3.5170731707317073</v>
      </c>
      <c r="G126" s="22">
        <f>IF(OR($A126="",$B126="",$C126=""),"",C126*'MPTO_working_3-way'!$I125)</f>
        <v>2.0959302325581395</v>
      </c>
      <c r="H126" s="17">
        <f>IF(OR($A126="",$B126="",$C126=""),"",'MPTO_working_3-way'!E125)</f>
        <v>4.2295081967213113</v>
      </c>
      <c r="I126" s="21">
        <f>IF(OR($A126="",$B126="",$C126=""),"",'MPTO_working_3-way'!F125)</f>
        <v>3.5307076101468629</v>
      </c>
      <c r="J126" s="22">
        <f>IF(OR($A126="",$B126="",$C126=""),"",'MPTO_working_3-way'!G125)</f>
        <v>2.0818736469198975</v>
      </c>
      <c r="K126" s="17">
        <f>IF(OR($A126="",$B126="",$C126=""),"",'OddsRatio_working_3-way'!H125)</f>
        <v>4.2109519272605462</v>
      </c>
      <c r="L126" s="21">
        <f>IF(OR($A126="",$B126="",$C126=""),"",'OddsRatio_working_3-way'!I125)</f>
        <v>3.5273299040373334</v>
      </c>
      <c r="M126" s="22">
        <f>IF(OR($A126="",$B126="",$C126=""),"",'OddsRatio_working_3-way'!J125)</f>
        <v>2.0875804914914755</v>
      </c>
      <c r="N126" s="23">
        <f t="shared" si="29"/>
        <v>23.855755894590846</v>
      </c>
      <c r="O126" s="24">
        <f t="shared" si="30"/>
        <v>28.432732316227462</v>
      </c>
      <c r="P126" s="24">
        <f t="shared" si="31"/>
        <v>47.711511789181692</v>
      </c>
      <c r="Q126" t="s">
        <v>339</v>
      </c>
      <c r="R126" t="s">
        <v>340</v>
      </c>
      <c r="S126" t="s">
        <v>462</v>
      </c>
      <c r="T126" s="35">
        <v>100</v>
      </c>
      <c r="U126" s="35">
        <f t="shared" si="32"/>
        <v>55.947136563876647</v>
      </c>
      <c r="V126" s="35">
        <f t="shared" si="33"/>
        <v>70.760233918128648</v>
      </c>
      <c r="W126" s="35">
        <f t="shared" si="34"/>
        <v>69.325153374233125</v>
      </c>
      <c r="X126" s="35">
        <f t="shared" si="35"/>
        <v>59.914612707638213</v>
      </c>
      <c r="Y126" s="35">
        <f t="shared" si="36"/>
        <v>74.727710061890221</v>
      </c>
      <c r="Z126" s="35">
        <f t="shared" si="37"/>
        <v>73.292629517994683</v>
      </c>
      <c r="AA126" s="35">
        <f t="shared" si="38"/>
        <v>-3.9674761437615658</v>
      </c>
      <c r="AB126" s="35">
        <f t="shared" si="39"/>
        <v>-3.9674761437615729</v>
      </c>
      <c r="AC126" s="35">
        <f t="shared" si="40"/>
        <v>-3.9674761437615587</v>
      </c>
      <c r="AF126">
        <v>2.2599999999999998</v>
      </c>
      <c r="AG126">
        <v>1.71</v>
      </c>
      <c r="AJ126" t="s">
        <v>472</v>
      </c>
    </row>
    <row r="127" spans="1:36" ht="15" x14ac:dyDescent="0.25">
      <c r="A127">
        <v>2.27</v>
      </c>
      <c r="B127">
        <v>3.42</v>
      </c>
      <c r="C127">
        <v>3.26</v>
      </c>
      <c r="D127" s="20">
        <f t="shared" si="28"/>
        <v>3.9674761437615613E-2</v>
      </c>
      <c r="E127" s="17">
        <f>IF(OR($A127="",$B127="",$C127=""),"",A127*'MPTO_working_3-way'!$I126)</f>
        <v>2.3600617084633875</v>
      </c>
      <c r="F127" s="21">
        <f>IF(OR($A127="",$B127="",$C127=""),"",B127*'MPTO_working_3-way'!$I126)</f>
        <v>3.5556876841166454</v>
      </c>
      <c r="G127" s="22">
        <f>IF(OR($A127="",$B127="",$C127=""),"",C127*'MPTO_working_3-way'!$I126)</f>
        <v>3.3893397222866266</v>
      </c>
      <c r="H127" s="17">
        <f>IF(OR($A127="",$B127="",$C127=""),"",'MPTO_working_3-way'!E126)</f>
        <v>2.3402558122302772</v>
      </c>
      <c r="I127" s="21">
        <f>IF(OR($A127="",$B127="",$C127=""),"",'MPTO_working_3-way'!F126)</f>
        <v>3.5820116204178012</v>
      </c>
      <c r="J127" s="22">
        <f>IF(OR($A127="",$B127="",$C127=""),"",'MPTO_working_3-way'!G126)</f>
        <v>3.4068817114751964</v>
      </c>
      <c r="K127" s="17">
        <f>IF(OR($A127="",$B127="",$C127=""),"",'OddsRatio_working_3-way'!H126)</f>
        <v>2.3486912459430762</v>
      </c>
      <c r="L127" s="21">
        <f>IF(OR($A127="",$B127="",$C127=""),"",'OddsRatio_working_3-way'!I126)</f>
        <v>3.5699470985686954</v>
      </c>
      <c r="M127" s="22">
        <f>IF(OR($A127="",$B127="",$C127=""),"",'OddsRatio_working_3-way'!J126)</f>
        <v>3.4000332408120877</v>
      </c>
      <c r="N127" s="23">
        <f t="shared" si="29"/>
        <v>42.371773433462039</v>
      </c>
      <c r="O127" s="24">
        <f t="shared" si="30"/>
        <v>28.123954881274514</v>
      </c>
      <c r="P127" s="24">
        <f t="shared" si="31"/>
        <v>29.504271685263451</v>
      </c>
      <c r="Q127" t="s">
        <v>341</v>
      </c>
      <c r="R127" t="s">
        <v>342</v>
      </c>
      <c r="S127" t="s">
        <v>462</v>
      </c>
      <c r="T127" s="35">
        <v>100</v>
      </c>
      <c r="U127" s="35">
        <f t="shared" si="32"/>
        <v>55.752212389380524</v>
      </c>
      <c r="V127" s="35">
        <f t="shared" si="33"/>
        <v>69.879518072289159</v>
      </c>
      <c r="W127" s="35">
        <f t="shared" si="34"/>
        <v>70.501474926253692</v>
      </c>
      <c r="X127" s="35">
        <f t="shared" si="35"/>
        <v>59.619007001457156</v>
      </c>
      <c r="Y127" s="35">
        <f t="shared" si="36"/>
        <v>73.746312684365776</v>
      </c>
      <c r="Z127" s="35">
        <f t="shared" si="37"/>
        <v>74.36826953833031</v>
      </c>
      <c r="AA127" s="35">
        <f t="shared" si="38"/>
        <v>-3.8667946120766317</v>
      </c>
      <c r="AB127" s="35">
        <f t="shared" si="39"/>
        <v>-3.8667946120766175</v>
      </c>
      <c r="AC127" s="35">
        <f t="shared" si="40"/>
        <v>-3.8667946120766175</v>
      </c>
      <c r="AF127">
        <v>2.06</v>
      </c>
      <c r="AG127">
        <v>1.81</v>
      </c>
      <c r="AJ127" t="s">
        <v>473</v>
      </c>
    </row>
    <row r="128" spans="1:36" ht="15" x14ac:dyDescent="0.25">
      <c r="A128">
        <v>2.2599999999999998</v>
      </c>
      <c r="B128">
        <v>3.32</v>
      </c>
      <c r="C128">
        <v>3.39</v>
      </c>
      <c r="D128" s="20">
        <f t="shared" si="28"/>
        <v>3.8667946120766183E-2</v>
      </c>
      <c r="E128" s="17">
        <f>IF(OR($A128="",$B128="",$C128=""),"",A128*'MPTO_working_3-way'!$I127)</f>
        <v>2.3473895582329312</v>
      </c>
      <c r="F128" s="21">
        <f>IF(OR($A128="",$B128="",$C128=""),"",B128*'MPTO_working_3-way'!$I127)</f>
        <v>3.4483775811209436</v>
      </c>
      <c r="G128" s="22">
        <f>IF(OR($A128="",$B128="",$C128=""),"",C128*'MPTO_working_3-way'!$I127)</f>
        <v>3.5210843373493974</v>
      </c>
      <c r="H128" s="17">
        <f>IF(OR($A128="",$B128="",$C128=""),"",'MPTO_working_3-way'!E127)</f>
        <v>2.3278087253874573</v>
      </c>
      <c r="I128" s="21">
        <f>IF(OR($A128="",$B128="",$C128=""),"",'MPTO_working_3-way'!F127)</f>
        <v>3.4684225664625874</v>
      </c>
      <c r="J128" s="22">
        <f>IF(OR($A128="",$B128="",$C128=""),"",'MPTO_working_3-way'!G127)</f>
        <v>3.544893331093566</v>
      </c>
      <c r="K128" s="17">
        <f>IF(OR($A128="",$B128="",$C128=""),"",'OddsRatio_working_3-way'!H127)</f>
        <v>2.3361178276926822</v>
      </c>
      <c r="L128" s="21">
        <f>IF(OR($A128="",$B128="",$C128=""),"",'OddsRatio_working_3-way'!I127)</f>
        <v>3.46015346051351</v>
      </c>
      <c r="M128" s="22">
        <f>IF(OR($A128="",$B128="",$C128=""),"",'OddsRatio_working_3-way'!J127)</f>
        <v>3.534382228718659</v>
      </c>
      <c r="N128" s="23">
        <f t="shared" si="29"/>
        <v>42.600513259195907</v>
      </c>
      <c r="O128" s="24">
        <f t="shared" si="30"/>
        <v>28.999144568006844</v>
      </c>
      <c r="P128" s="24">
        <f t="shared" si="31"/>
        <v>28.400342172797266</v>
      </c>
      <c r="Q128" t="s">
        <v>343</v>
      </c>
      <c r="R128" t="s">
        <v>344</v>
      </c>
      <c r="S128" t="s">
        <v>462</v>
      </c>
      <c r="T128" s="35">
        <v>100</v>
      </c>
      <c r="U128" s="35">
        <f t="shared" si="32"/>
        <v>52.38095238095238</v>
      </c>
      <c r="V128" s="35">
        <f t="shared" si="33"/>
        <v>67.637540453074436</v>
      </c>
      <c r="W128" s="35">
        <f t="shared" si="34"/>
        <v>75.961538461538453</v>
      </c>
      <c r="X128" s="35">
        <f t="shared" si="35"/>
        <v>56.400921085387104</v>
      </c>
      <c r="Y128" s="35">
        <f t="shared" si="36"/>
        <v>71.657509157509153</v>
      </c>
      <c r="Z128" s="35">
        <f t="shared" si="37"/>
        <v>79.981507165973184</v>
      </c>
      <c r="AA128" s="35">
        <f t="shared" si="38"/>
        <v>-4.0199687044347243</v>
      </c>
      <c r="AB128" s="35">
        <f t="shared" si="39"/>
        <v>-4.0199687044347172</v>
      </c>
      <c r="AC128" s="35">
        <f t="shared" si="40"/>
        <v>-4.0199687044347314</v>
      </c>
      <c r="AF128">
        <v>2.15</v>
      </c>
      <c r="AG128">
        <v>1.74</v>
      </c>
      <c r="AJ128" t="s">
        <v>473</v>
      </c>
    </row>
    <row r="129" spans="1:36" ht="15" x14ac:dyDescent="0.25">
      <c r="A129">
        <v>2.1</v>
      </c>
      <c r="B129">
        <v>3.09</v>
      </c>
      <c r="C129">
        <v>4.16</v>
      </c>
      <c r="D129" s="20">
        <f t="shared" si="28"/>
        <v>4.0199687044347288E-2</v>
      </c>
      <c r="E129" s="17">
        <f>IF(OR($A129="",$B129="",$C129=""),"",A129*'MPTO_working_3-way'!$I128)</f>
        <v>2.1844193427931295</v>
      </c>
      <c r="F129" s="21">
        <f>IF(OR($A129="",$B129="",$C129=""),"",B129*'MPTO_working_3-way'!$I128)</f>
        <v>3.2142170329670328</v>
      </c>
      <c r="G129" s="22">
        <f>IF(OR($A129="",$B129="",$C129=""),"",C129*'MPTO_working_3-way'!$I128)</f>
        <v>4.3272306981044846</v>
      </c>
      <c r="H129" s="17">
        <f>IF(OR($A129="",$B129="",$C129=""),"",'MPTO_working_3-way'!E128)</f>
        <v>2.1608045671545262</v>
      </c>
      <c r="I129" s="21">
        <f>IF(OR($A129="",$B129="",$C129=""),"",'MPTO_working_3-way'!F128)</f>
        <v>3.2234699580143009</v>
      </c>
      <c r="J129" s="22">
        <f>IF(OR($A129="",$B129="",$C129=""),"",'MPTO_working_3-way'!G128)</f>
        <v>4.405582901385281</v>
      </c>
      <c r="K129" s="17">
        <f>IF(OR($A129="",$B129="",$C129=""),"",'OddsRatio_working_3-way'!H128)</f>
        <v>2.1707322073811857</v>
      </c>
      <c r="L129" s="21">
        <f>IF(OR($A129="",$B129="",$C129=""),"",'OddsRatio_working_3-way'!I128)</f>
        <v>3.2243911940242516</v>
      </c>
      <c r="M129" s="22">
        <f>IF(OR($A129="",$B129="",$C129=""),"",'OddsRatio_working_3-way'!J128)</f>
        <v>4.3631943412041343</v>
      </c>
      <c r="N129" s="23">
        <f t="shared" si="29"/>
        <v>45.778755956323849</v>
      </c>
      <c r="O129" s="24">
        <f t="shared" si="30"/>
        <v>31.11177589264728</v>
      </c>
      <c r="P129" s="24">
        <f t="shared" si="31"/>
        <v>23.109468151028867</v>
      </c>
      <c r="Q129" t="s">
        <v>345</v>
      </c>
      <c r="R129" t="s">
        <v>346</v>
      </c>
      <c r="S129" t="s">
        <v>462</v>
      </c>
      <c r="T129" s="35">
        <v>100</v>
      </c>
      <c r="U129" s="35">
        <f t="shared" si="32"/>
        <v>65.03496503496504</v>
      </c>
      <c r="V129" s="35">
        <f t="shared" si="33"/>
        <v>66.666666666666657</v>
      </c>
      <c r="W129" s="35">
        <f t="shared" si="34"/>
        <v>64.539007092198588</v>
      </c>
      <c r="X129" s="35">
        <f t="shared" si="35"/>
        <v>68.794326241134755</v>
      </c>
      <c r="Y129" s="35">
        <f t="shared" si="36"/>
        <v>70.426027872836386</v>
      </c>
      <c r="Z129" s="35">
        <f t="shared" si="37"/>
        <v>68.298368298368302</v>
      </c>
      <c r="AA129" s="35">
        <f t="shared" si="38"/>
        <v>-3.7593612061697144</v>
      </c>
      <c r="AB129" s="35">
        <f t="shared" si="39"/>
        <v>-3.7593612061697286</v>
      </c>
      <c r="AC129" s="35">
        <f t="shared" si="40"/>
        <v>-3.7593612061697144</v>
      </c>
      <c r="AF129">
        <v>2.63</v>
      </c>
      <c r="AG129">
        <v>1.51</v>
      </c>
      <c r="AJ129" t="s">
        <v>473</v>
      </c>
    </row>
    <row r="130" spans="1:36" ht="15" x14ac:dyDescent="0.25">
      <c r="A130">
        <v>2.86</v>
      </c>
      <c r="B130">
        <v>3</v>
      </c>
      <c r="C130">
        <v>2.82</v>
      </c>
      <c r="D130" s="20">
        <f t="shared" si="28"/>
        <v>3.7593612061697312E-2</v>
      </c>
      <c r="E130" s="17">
        <f>IF(OR($A130="",$B130="",$C130=""),"",A130*'MPTO_working_3-way'!$I129)</f>
        <v>2.9675177304964544</v>
      </c>
      <c r="F130" s="21">
        <f>IF(OR($A130="",$B130="",$C130=""),"",B130*'MPTO_working_3-way'!$I129)</f>
        <v>3.1127808361850917</v>
      </c>
      <c r="G130" s="22">
        <f>IF(OR($A130="",$B130="",$C130=""),"",C130*'MPTO_working_3-way'!$I129)</f>
        <v>2.9260139860139862</v>
      </c>
      <c r="H130" s="17">
        <f>IF(OR($A130="",$B130="",$C130=""),"",'MPTO_working_3-way'!E129)</f>
        <v>2.9663103177716756</v>
      </c>
      <c r="I130" s="21">
        <f>IF(OR($A130="",$B130="",$C130=""),"",'MPTO_working_3-way'!F129)</f>
        <v>3.1171862921927342</v>
      </c>
      <c r="J130" s="22">
        <f>IF(OR($A130="",$B130="",$C130=""),"",'MPTO_working_3-way'!G129)</f>
        <v>2.9233036922482118</v>
      </c>
      <c r="K130" s="17">
        <f>IF(OR($A130="",$B130="",$C130=""),"",'OddsRatio_working_3-way'!H129)</f>
        <v>2.9669352565204159</v>
      </c>
      <c r="L130" s="21">
        <f>IF(OR($A130="",$B130="",$C130=""),"",'OddsRatio_working_3-way'!I129)</f>
        <v>3.1149841467961457</v>
      </c>
      <c r="M130" s="22">
        <f>IF(OR($A130="",$B130="",$C130=""),"",'OddsRatio_working_3-way'!J129)</f>
        <v>2.9246355735844927</v>
      </c>
      <c r="N130" s="23">
        <f t="shared" si="29"/>
        <v>33.698197982888004</v>
      </c>
      <c r="O130" s="24">
        <f t="shared" si="30"/>
        <v>32.125615410353234</v>
      </c>
      <c r="P130" s="24">
        <f t="shared" si="31"/>
        <v>34.176186606758755</v>
      </c>
      <c r="Q130" t="s">
        <v>347</v>
      </c>
      <c r="R130" t="s">
        <v>348</v>
      </c>
      <c r="S130" t="s">
        <v>462</v>
      </c>
      <c r="T130" s="35">
        <v>100</v>
      </c>
      <c r="U130" s="35">
        <f t="shared" si="32"/>
        <v>37.5</v>
      </c>
      <c r="V130" s="35">
        <f t="shared" si="33"/>
        <v>75.429975429975428</v>
      </c>
      <c r="W130" s="35">
        <f t="shared" si="34"/>
        <v>82.698961937716263</v>
      </c>
      <c r="X130" s="35">
        <f t="shared" si="35"/>
        <v>41.871062632308302</v>
      </c>
      <c r="Y130" s="35">
        <f t="shared" si="36"/>
        <v>79.801038062283737</v>
      </c>
      <c r="Z130" s="35">
        <f t="shared" si="37"/>
        <v>87.070024570024572</v>
      </c>
      <c r="AA130" s="35">
        <f t="shared" si="38"/>
        <v>-4.3710626323083019</v>
      </c>
      <c r="AB130" s="35">
        <f t="shared" si="39"/>
        <v>-4.371062632308309</v>
      </c>
      <c r="AC130" s="35">
        <f t="shared" si="40"/>
        <v>-4.371062632308309</v>
      </c>
      <c r="AF130">
        <v>2.63</v>
      </c>
      <c r="AG130">
        <v>1.51</v>
      </c>
      <c r="AJ130" t="s">
        <v>473</v>
      </c>
    </row>
    <row r="131" spans="1:36" ht="15" x14ac:dyDescent="0.25">
      <c r="A131">
        <v>1.6</v>
      </c>
      <c r="B131">
        <v>4.07</v>
      </c>
      <c r="C131">
        <v>5.78</v>
      </c>
      <c r="D131" s="20">
        <f t="shared" si="28"/>
        <v>4.371062632308309E-2</v>
      </c>
      <c r="E131" s="17">
        <f>IF(OR($A131="",$B131="",$C131=""),"",A131*'MPTO_working_3-way'!$I130)</f>
        <v>1.6699370021169331</v>
      </c>
      <c r="F131" s="21">
        <f>IF(OR($A131="",$B131="",$C131=""),"",B131*'MPTO_working_3-way'!$I130)</f>
        <v>4.2479022491349481</v>
      </c>
      <c r="G131" s="22">
        <f>IF(OR($A131="",$B131="",$C131=""),"",C131*'MPTO_working_3-way'!$I130)</f>
        <v>6.0326474201474207</v>
      </c>
      <c r="H131" s="17">
        <f>IF(OR($A131="",$B131="",$C131=""),"",'MPTO_working_3-way'!E130)</f>
        <v>1.6381900332750317</v>
      </c>
      <c r="I131" s="21">
        <f>IF(OR($A131="",$B131="",$C131=""),"",'MPTO_working_3-way'!F130)</f>
        <v>4.3265687718496979</v>
      </c>
      <c r="J131" s="22">
        <f>IF(OR($A131="",$B131="",$C131=""),"",'MPTO_working_3-way'!G130)</f>
        <v>6.3115306448691957</v>
      </c>
      <c r="K131" s="17">
        <f>IF(OR($A131="",$B131="",$C131=""),"",'OddsRatio_working_3-way'!H130)</f>
        <v>1.6489249802607433</v>
      </c>
      <c r="L131" s="21">
        <f>IF(OR($A131="",$B131="",$C131=""),"",'OddsRatio_working_3-way'!I130)</f>
        <v>4.3203328156674701</v>
      </c>
      <c r="M131" s="22">
        <f>IF(OR($A131="",$B131="",$C131=""),"",'OddsRatio_working_3-way'!J130)</f>
        <v>6.1697690094105884</v>
      </c>
      <c r="N131" s="23">
        <f t="shared" si="29"/>
        <v>59.882498485411581</v>
      </c>
      <c r="O131" s="24">
        <f t="shared" si="30"/>
        <v>23.541031345616346</v>
      </c>
      <c r="P131" s="24">
        <f t="shared" si="31"/>
        <v>16.576470168972062</v>
      </c>
      <c r="Q131" t="s">
        <v>349</v>
      </c>
      <c r="R131" t="s">
        <v>350</v>
      </c>
      <c r="S131" t="s">
        <v>462</v>
      </c>
      <c r="T131" s="35">
        <v>100</v>
      </c>
      <c r="U131" s="35">
        <f t="shared" si="32"/>
        <v>48.453608247422686</v>
      </c>
      <c r="V131" s="35">
        <f t="shared" si="33"/>
        <v>70.930232558139537</v>
      </c>
      <c r="W131" s="35">
        <f t="shared" si="34"/>
        <v>76.525821596244128</v>
      </c>
      <c r="X131" s="35">
        <f t="shared" si="35"/>
        <v>52.543945845616335</v>
      </c>
      <c r="Y131" s="35">
        <f t="shared" si="36"/>
        <v>75.020570156333193</v>
      </c>
      <c r="Z131" s="35">
        <f t="shared" si="37"/>
        <v>80.616159194437785</v>
      </c>
      <c r="AA131" s="35">
        <f t="shared" si="38"/>
        <v>-4.0903375981936492</v>
      </c>
      <c r="AB131" s="35">
        <f t="shared" si="39"/>
        <v>-4.0903375981936563</v>
      </c>
      <c r="AC131" s="35">
        <f t="shared" si="40"/>
        <v>-4.0903375981936563</v>
      </c>
      <c r="AF131">
        <v>1.85</v>
      </c>
      <c r="AG131">
        <v>2.0099999999999998</v>
      </c>
      <c r="AJ131" t="s">
        <v>473</v>
      </c>
    </row>
    <row r="132" spans="1:36" ht="15" x14ac:dyDescent="0.25">
      <c r="A132">
        <v>1.94</v>
      </c>
      <c r="B132">
        <v>3.44</v>
      </c>
      <c r="C132">
        <v>4.26</v>
      </c>
      <c r="D132" s="20">
        <f t="shared" ref="D132:D195" si="41">IF(OR($A132="",$B132="",$C132=""),"",(1/A132)+(1/B132)+(1/C132)-1)</f>
        <v>4.0903375981936607E-2</v>
      </c>
      <c r="E132" s="17">
        <f>IF(OR($A132="",$B132="",$C132=""),"",A132*'MPTO_working_3-way'!$I131)</f>
        <v>2.0193525494049571</v>
      </c>
      <c r="F132" s="21">
        <f>IF(OR($A132="",$B132="",$C132=""),"",B132*'MPTO_working_3-way'!$I131)</f>
        <v>3.5807076133778617</v>
      </c>
      <c r="G132" s="22">
        <f>IF(OR($A132="",$B132="",$C132=""),"",C132*'MPTO_working_3-way'!$I131)</f>
        <v>4.4342483816830498</v>
      </c>
      <c r="H132" s="17">
        <f>IF(OR($A132="",$B132="",$C132=""),"",'MPTO_working_3-way'!E131)</f>
        <v>1.9927088422857244</v>
      </c>
      <c r="I132" s="21">
        <f>IF(OR($A132="",$B132="",$C132=""),"",'MPTO_working_3-way'!F131)</f>
        <v>3.6092846077178082</v>
      </c>
      <c r="J132" s="22">
        <f>IF(OR($A132="",$B132="",$C132=""),"",'MPTO_working_3-way'!G131)</f>
        <v>4.5226905001692659</v>
      </c>
      <c r="K132" s="17">
        <f>IF(OR($A132="",$B132="",$C132=""),"",'OddsRatio_working_3-way'!H131)</f>
        <v>2.0030743081742339</v>
      </c>
      <c r="L132" s="21">
        <f>IF(OR($A132="",$B132="",$C132=""),"",'OddsRatio_working_3-way'!I131)</f>
        <v>3.6037247999416278</v>
      </c>
      <c r="M132" s="22">
        <f>IF(OR($A132="",$B132="",$C132=""),"",'OddsRatio_working_3-way'!J131)</f>
        <v>4.4787470687744699</v>
      </c>
      <c r="N132" s="23">
        <f t="shared" si="29"/>
        <v>49.520822913991424</v>
      </c>
      <c r="O132" s="24">
        <f t="shared" si="30"/>
        <v>27.927440829402144</v>
      </c>
      <c r="P132" s="24">
        <f t="shared" si="31"/>
        <v>22.551736256606425</v>
      </c>
      <c r="Q132" t="s">
        <v>351</v>
      </c>
      <c r="R132" t="s">
        <v>352</v>
      </c>
      <c r="S132" t="s">
        <v>462</v>
      </c>
      <c r="T132" s="35">
        <v>100</v>
      </c>
      <c r="U132" s="35">
        <f t="shared" si="32"/>
        <v>75.308641975308646</v>
      </c>
      <c r="V132" s="35">
        <f t="shared" si="33"/>
        <v>74.226804123711347</v>
      </c>
      <c r="W132" s="35">
        <f t="shared" si="34"/>
        <v>47.643979057591622</v>
      </c>
      <c r="X132" s="35">
        <f t="shared" si="35"/>
        <v>78.129216818697046</v>
      </c>
      <c r="Y132" s="35">
        <f t="shared" si="36"/>
        <v>77.047378967099732</v>
      </c>
      <c r="Z132" s="35">
        <f t="shared" si="37"/>
        <v>50.464553900980022</v>
      </c>
      <c r="AA132" s="35">
        <f t="shared" si="38"/>
        <v>-2.8205748433883997</v>
      </c>
      <c r="AB132" s="35">
        <f t="shared" si="39"/>
        <v>-2.8205748433883855</v>
      </c>
      <c r="AC132" s="35">
        <f t="shared" si="40"/>
        <v>-2.8205748433883997</v>
      </c>
      <c r="AF132">
        <v>2.09</v>
      </c>
      <c r="AG132">
        <v>1.77</v>
      </c>
      <c r="AJ132" t="s">
        <v>473</v>
      </c>
    </row>
    <row r="133" spans="1:36" ht="15" x14ac:dyDescent="0.25">
      <c r="A133">
        <v>4.05</v>
      </c>
      <c r="B133">
        <v>3.88</v>
      </c>
      <c r="C133">
        <v>1.91</v>
      </c>
      <c r="D133" s="20">
        <f t="shared" si="41"/>
        <v>2.8205748433884015E-2</v>
      </c>
      <c r="E133" s="17">
        <f>IF(OR($A133="",$B133="",$C133=""),"",A133*'MPTO_working_3-way'!$I132)</f>
        <v>4.1642332811572302</v>
      </c>
      <c r="F133" s="21">
        <f>IF(OR($A133="",$B133="",$C133=""),"",B133*'MPTO_working_3-way'!$I132)</f>
        <v>3.9894383039234698</v>
      </c>
      <c r="G133" s="22">
        <f>IF(OR($A133="",$B133="",$C133=""),"",C133*'MPTO_working_3-way'!$I132)</f>
        <v>1.9638729795087184</v>
      </c>
      <c r="H133" s="17">
        <f>IF(OR($A133="",$B133="",$C133=""),"",'MPTO_working_3-way'!E132)</f>
        <v>4.2103195385357788</v>
      </c>
      <c r="I133" s="21">
        <f>IF(OR($A133="",$B133="",$C133=""),"",'MPTO_working_3-way'!F132)</f>
        <v>4.0268989988345236</v>
      </c>
      <c r="J133" s="22">
        <f>IF(OR($A133="",$B133="",$C133=""),"",'MPTO_working_3-way'!G132)</f>
        <v>1.9449263253573137</v>
      </c>
      <c r="K133" s="17">
        <f>IF(OR($A133="",$B133="",$C133=""),"",'OddsRatio_working_3-way'!H132)</f>
        <v>4.1913349432113911</v>
      </c>
      <c r="L133" s="21">
        <f>IF(OR($A133="",$B133="",$C133=""),"",'OddsRatio_working_3-way'!I132)</f>
        <v>4.0134572578520675</v>
      </c>
      <c r="M133" s="22">
        <f>IF(OR($A133="",$B133="",$C133=""),"",'OddsRatio_working_3-way'!J132)</f>
        <v>1.952168786335202</v>
      </c>
      <c r="N133" s="23">
        <f t="shared" ref="N133:N194" si="42">(1/E133)* 100</f>
        <v>24.014024491012723</v>
      </c>
      <c r="O133" s="24">
        <f t="shared" ref="O133:O194" si="43">(1/F133)* 100</f>
        <v>25.066185357886994</v>
      </c>
      <c r="P133" s="24">
        <f t="shared" ref="P133:P194" si="44">(1/G133)* 100</f>
        <v>50.919790151100273</v>
      </c>
      <c r="Q133" t="s">
        <v>353</v>
      </c>
      <c r="R133" t="s">
        <v>354</v>
      </c>
      <c r="S133" t="s">
        <v>462</v>
      </c>
      <c r="T133" s="35">
        <v>100</v>
      </c>
      <c r="U133" s="35">
        <f t="shared" ref="U133:U194" si="45">(1/A134)*((T133*A134)-T133)</f>
        <v>58.50622406639004</v>
      </c>
      <c r="V133" s="35">
        <f t="shared" ref="V133:V194" si="46">(1/B134)*((T133*B134)-T133)</f>
        <v>71.910112359550567</v>
      </c>
      <c r="W133" s="35">
        <f t="shared" ref="W133:W194" si="47">(1/C134)*((T133*C134)-T133)</f>
        <v>66.777408637873762</v>
      </c>
      <c r="X133" s="35">
        <f t="shared" ref="X133:X194" si="48">((1/B134)+(1/C134))*T133</f>
        <v>61.312479002575685</v>
      </c>
      <c r="Y133" s="35">
        <f t="shared" ref="Y133:Y194" si="49">((1/A134)+(1/C134))*T133</f>
        <v>74.716367295736205</v>
      </c>
      <c r="Z133" s="35">
        <f t="shared" ref="Z133:Z194" si="50">((1/A134)+(1/B134))*T133</f>
        <v>69.583663574059401</v>
      </c>
      <c r="AA133" s="35">
        <f t="shared" ref="AA133:AA194" si="51">U133-X133</f>
        <v>-2.8062549361856455</v>
      </c>
      <c r="AB133" s="35">
        <f t="shared" ref="AB133:AB194" si="52">V133-Y133</f>
        <v>-2.8062549361856384</v>
      </c>
      <c r="AC133" s="35">
        <f t="shared" ref="AC133:AC194" si="53">W133-Z133</f>
        <v>-2.8062549361856384</v>
      </c>
      <c r="AF133">
        <v>1.77</v>
      </c>
      <c r="AG133">
        <v>2.13</v>
      </c>
      <c r="AJ133" t="s">
        <v>474</v>
      </c>
    </row>
    <row r="134" spans="1:36" s="35" customFormat="1" ht="15" x14ac:dyDescent="0.25">
      <c r="A134">
        <v>2.41</v>
      </c>
      <c r="B134">
        <v>3.56</v>
      </c>
      <c r="C134">
        <v>3.01</v>
      </c>
      <c r="D134" s="20">
        <f t="shared" si="41"/>
        <v>2.8062549361856481E-2</v>
      </c>
      <c r="E134" s="17">
        <f>IF(OR($A134="",$B134="",$C134=""),"",A134*'MPTO_working_3-way'!$I133)</f>
        <v>2.4776307439620742</v>
      </c>
      <c r="F134" s="21">
        <f>IF(OR($A134="",$B134="",$C134=""),"",B134*'MPTO_working_3-way'!$I133)</f>
        <v>3.6599026757282092</v>
      </c>
      <c r="G134" s="22">
        <f>IF(OR($A134="",$B134="",$C134=""),"",C134*'MPTO_working_3-way'!$I133)</f>
        <v>3.0944682735791877</v>
      </c>
      <c r="H134" s="17">
        <f>IF(OR($A134="",$B134="",$C134=""),"",'MPTO_working_3-way'!E133)</f>
        <v>2.4655830724977736</v>
      </c>
      <c r="I134" s="21">
        <f>IF(OR($A134="",$B134="",$C134=""),"",'MPTO_working_3-way'!F133)</f>
        <v>3.6826350311128708</v>
      </c>
      <c r="J134" s="22">
        <f>IF(OR($A134="",$B134="",$C134=""),"",'MPTO_working_3-way'!G133)</f>
        <v>3.0972051918246417</v>
      </c>
      <c r="K134" s="17">
        <f>IF(OR($A134="",$B134="",$C134=""),"",'OddsRatio_working_3-way'!H133)</f>
        <v>2.4710352787335625</v>
      </c>
      <c r="L134" s="21">
        <f>IF(OR($A134="",$B134="",$C134=""),"",'OddsRatio_working_3-way'!I133)</f>
        <v>3.6708158252183822</v>
      </c>
      <c r="M134" s="22">
        <f>IF(OR($A134="",$B134="",$C134=""),"",'OddsRatio_working_3-way'!J133)</f>
        <v>3.0970077377691205</v>
      </c>
      <c r="N134" s="23">
        <f t="shared" si="42"/>
        <v>40.361139465070636</v>
      </c>
      <c r="O134" s="24">
        <f t="shared" si="43"/>
        <v>27.323130930005686</v>
      </c>
      <c r="P134" s="24">
        <f t="shared" si="44"/>
        <v>32.315729604923668</v>
      </c>
      <c r="Q134" t="s">
        <v>355</v>
      </c>
      <c r="R134" t="s">
        <v>356</v>
      </c>
      <c r="S134" t="s">
        <v>462</v>
      </c>
      <c r="T134" s="35">
        <v>100</v>
      </c>
      <c r="U134" s="35">
        <f t="shared" si="45"/>
        <v>60.629921259842511</v>
      </c>
      <c r="V134" s="35">
        <f t="shared" si="46"/>
        <v>71.509971509971507</v>
      </c>
      <c r="W134" s="35">
        <f t="shared" si="47"/>
        <v>65.156794425087099</v>
      </c>
      <c r="X134" s="35">
        <f t="shared" si="48"/>
        <v>63.333234064941379</v>
      </c>
      <c r="Y134" s="35">
        <f t="shared" si="49"/>
        <v>74.213284315070368</v>
      </c>
      <c r="Z134" s="35">
        <f t="shared" si="50"/>
        <v>67.86010723018596</v>
      </c>
      <c r="AA134" s="35">
        <f t="shared" si="51"/>
        <v>-2.703312805098868</v>
      </c>
      <c r="AB134" s="35">
        <f t="shared" si="52"/>
        <v>-2.7033128050988608</v>
      </c>
      <c r="AC134" s="35">
        <f t="shared" si="53"/>
        <v>-2.7033128050988608</v>
      </c>
      <c r="AD134" s="36"/>
      <c r="AE134" s="36"/>
      <c r="AF134">
        <v>2</v>
      </c>
      <c r="AG134">
        <v>1.88</v>
      </c>
      <c r="AH134" s="36"/>
      <c r="AI134" s="36"/>
      <c r="AJ134" t="s">
        <v>474</v>
      </c>
    </row>
    <row r="135" spans="1:36" ht="15" x14ac:dyDescent="0.25">
      <c r="A135">
        <v>2.54</v>
      </c>
      <c r="B135">
        <v>3.51</v>
      </c>
      <c r="C135">
        <v>2.87</v>
      </c>
      <c r="D135" s="20">
        <f t="shared" si="41"/>
        <v>2.7033128050988564E-2</v>
      </c>
      <c r="E135" s="17">
        <f>IF(OR($A135="",$B135="",$C135=""),"",A135*'MPTO_working_3-way'!$I134)</f>
        <v>2.6086641452495112</v>
      </c>
      <c r="F135" s="21">
        <f>IF(OR($A135="",$B135="",$C135=""),"",B135*'MPTO_working_3-way'!$I134)</f>
        <v>3.6048862794589698</v>
      </c>
      <c r="G135" s="22">
        <f>IF(OR($A135="",$B135="",$C135=""),"",C135*'MPTO_working_3-way'!$I134)</f>
        <v>2.9475850775063375</v>
      </c>
      <c r="H135" s="17">
        <f>IF(OR($A135="",$B135="",$C135=""),"",'MPTO_working_3-way'!E134)</f>
        <v>2.5994974228733008</v>
      </c>
      <c r="I135" s="21">
        <f>IF(OR($A135="",$B135="",$C135=""),"",'MPTO_working_3-way'!F134)</f>
        <v>3.6246429616665603</v>
      </c>
      <c r="J135" s="22">
        <f>IF(OR($A135="",$B135="",$C135=""),"",'MPTO_working_3-way'!G134)</f>
        <v>2.9461935516853939</v>
      </c>
      <c r="K135" s="17">
        <f>IF(OR($A135="",$B135="",$C135=""),"",'OddsRatio_working_3-way'!H134)</f>
        <v>2.6038746058554887</v>
      </c>
      <c r="L135" s="21">
        <f>IF(OR($A135="",$B135="",$C135=""),"",'OddsRatio_working_3-way'!I134)</f>
        <v>3.6141073121410883</v>
      </c>
      <c r="M135" s="22">
        <f>IF(OR($A135="",$B135="",$C135=""),"",'OddsRatio_working_3-way'!J134)</f>
        <v>2.9475620213959508</v>
      </c>
      <c r="N135" s="23">
        <f t="shared" si="42"/>
        <v>38.333796315675315</v>
      </c>
      <c r="O135" s="24">
        <f t="shared" si="43"/>
        <v>27.74012610877929</v>
      </c>
      <c r="P135" s="24">
        <f t="shared" si="44"/>
        <v>33.926077575545399</v>
      </c>
      <c r="Q135" t="s">
        <v>357</v>
      </c>
      <c r="R135" t="s">
        <v>358</v>
      </c>
      <c r="S135" t="s">
        <v>462</v>
      </c>
      <c r="T135" s="35">
        <v>100</v>
      </c>
      <c r="U135" s="35">
        <f t="shared" si="45"/>
        <v>42.528735632183903</v>
      </c>
      <c r="V135" s="35">
        <f t="shared" si="46"/>
        <v>75.247524752475243</v>
      </c>
      <c r="W135" s="35">
        <f t="shared" si="47"/>
        <v>79.338842975206617</v>
      </c>
      <c r="X135" s="35">
        <f t="shared" si="48"/>
        <v>45.413632272318139</v>
      </c>
      <c r="Y135" s="35">
        <f t="shared" si="49"/>
        <v>78.132421392609473</v>
      </c>
      <c r="Z135" s="35">
        <f t="shared" si="50"/>
        <v>82.223739615340847</v>
      </c>
      <c r="AA135" s="35">
        <f t="shared" si="51"/>
        <v>-2.8848966401342366</v>
      </c>
      <c r="AB135" s="35">
        <f t="shared" si="52"/>
        <v>-2.8848966401342295</v>
      </c>
      <c r="AC135" s="35">
        <f t="shared" si="53"/>
        <v>-2.8848966401342295</v>
      </c>
      <c r="AF135">
        <v>1.78</v>
      </c>
      <c r="AG135">
        <v>2.12</v>
      </c>
      <c r="AJ135" t="s">
        <v>474</v>
      </c>
    </row>
    <row r="136" spans="1:36" ht="15" x14ac:dyDescent="0.25">
      <c r="A136">
        <v>1.74</v>
      </c>
      <c r="B136">
        <v>4.04</v>
      </c>
      <c r="C136">
        <v>4.84</v>
      </c>
      <c r="D136" s="20">
        <f t="shared" si="41"/>
        <v>2.8848966401342269E-2</v>
      </c>
      <c r="E136" s="17">
        <f>IF(OR($A136="",$B136="",$C136=""),"",A136*'MPTO_working_3-way'!$I135)</f>
        <v>1.7901972015383356</v>
      </c>
      <c r="F136" s="21">
        <f>IF(OR($A136="",$B136="",$C136=""),"",B136*'MPTO_working_3-way'!$I135)</f>
        <v>4.1565498242614227</v>
      </c>
      <c r="G136" s="22">
        <f>IF(OR($A136="",$B136="",$C136=""),"",C136*'MPTO_working_3-way'!$I135)</f>
        <v>4.9796289973824965</v>
      </c>
      <c r="H136" s="17">
        <f>IF(OR($A136="",$B136="",$C136=""),"",'MPTO_working_3-way'!E135)</f>
        <v>1.7696098202640034</v>
      </c>
      <c r="I136" s="21">
        <f>IF(OR($A136="",$B136="",$C136=""),"",'MPTO_working_3-way'!F135)</f>
        <v>4.2032978762657276</v>
      </c>
      <c r="J136" s="22">
        <f>IF(OR($A136="",$B136="",$C136=""),"",'MPTO_working_3-way'!G135)</f>
        <v>5.0762645778162554</v>
      </c>
      <c r="K136" s="17">
        <f>IF(OR($A136="",$B136="",$C136=""),"",'OddsRatio_working_3-way'!H135)</f>
        <v>1.7770317189182498</v>
      </c>
      <c r="L136" s="21">
        <f>IF(OR($A136="",$B136="",$C136=""),"",'OddsRatio_working_3-way'!I135)</f>
        <v>4.192130304745243</v>
      </c>
      <c r="M136" s="22">
        <f>IF(OR($A136="",$B136="",$C136=""),"",'OddsRatio_working_3-way'!J135)</f>
        <v>5.0321645954676741</v>
      </c>
      <c r="N136" s="23">
        <f t="shared" si="42"/>
        <v>55.859767803272696</v>
      </c>
      <c r="O136" s="24">
        <f t="shared" si="43"/>
        <v>24.058414845963981</v>
      </c>
      <c r="P136" s="24">
        <f t="shared" si="44"/>
        <v>20.081817350763327</v>
      </c>
      <c r="Q136" t="s">
        <v>359</v>
      </c>
      <c r="R136" t="s">
        <v>360</v>
      </c>
      <c r="S136" t="s">
        <v>462</v>
      </c>
      <c r="T136" s="35">
        <v>100</v>
      </c>
      <c r="U136" s="35">
        <f t="shared" si="45"/>
        <v>42.528735632183903</v>
      </c>
      <c r="V136" s="35">
        <f t="shared" si="46"/>
        <v>76.525821596244128</v>
      </c>
      <c r="W136" s="35">
        <f t="shared" si="47"/>
        <v>76.359338061465735</v>
      </c>
      <c r="X136" s="35">
        <f t="shared" si="48"/>
        <v>47.114840342290144</v>
      </c>
      <c r="Y136" s="35">
        <f t="shared" si="49"/>
        <v>81.111926306350369</v>
      </c>
      <c r="Z136" s="35">
        <f t="shared" si="50"/>
        <v>80.945442771571962</v>
      </c>
      <c r="AA136" s="35">
        <f t="shared" si="51"/>
        <v>-4.5861047101062411</v>
      </c>
      <c r="AB136" s="35">
        <f t="shared" si="52"/>
        <v>-4.5861047101062411</v>
      </c>
      <c r="AC136" s="35">
        <f t="shared" si="53"/>
        <v>-4.5861047101062269</v>
      </c>
      <c r="AF136">
        <v>1.66</v>
      </c>
      <c r="AG136">
        <v>2.3199999999999998</v>
      </c>
      <c r="AJ136" t="s">
        <v>474</v>
      </c>
    </row>
    <row r="137" spans="1:36" ht="15" x14ac:dyDescent="0.25">
      <c r="A137">
        <v>1.74</v>
      </c>
      <c r="B137">
        <v>4.26</v>
      </c>
      <c r="C137">
        <v>4.2300000000000004</v>
      </c>
      <c r="D137" s="20">
        <f t="shared" si="41"/>
        <v>4.5861047101062313E-2</v>
      </c>
      <c r="E137" s="17">
        <f>IF(OR($A137="",$B137="",$C137=""),"",A137*'MPTO_working_3-way'!$I136)</f>
        <v>1.8197982219558484</v>
      </c>
      <c r="F137" s="21">
        <f>IF(OR($A137="",$B137="",$C137=""),"",B137*'MPTO_working_3-way'!$I136)</f>
        <v>4.4553680606505255</v>
      </c>
      <c r="G137" s="22">
        <f>IF(OR($A137="",$B137="",$C137=""),"",C137*'MPTO_working_3-way'!$I136)</f>
        <v>4.423992229237494</v>
      </c>
      <c r="H137" s="17">
        <f>IF(OR($A137="",$B137="",$C137=""),"",'MPTO_working_3-way'!E136)</f>
        <v>1.7875477096299053</v>
      </c>
      <c r="I137" s="21">
        <f>IF(OR($A137="",$B137="",$C137=""),"",'MPTO_working_3-way'!F136)</f>
        <v>4.556747650447238</v>
      </c>
      <c r="J137" s="22">
        <f>IF(OR($A137="",$B137="",$C137=""),"",'MPTO_working_3-way'!G136)</f>
        <v>4.5224393646463827</v>
      </c>
      <c r="K137" s="17">
        <f>IF(OR($A137="",$B137="",$C137=""),"",'OddsRatio_working_3-way'!H136)</f>
        <v>1.7989287299384871</v>
      </c>
      <c r="L137" s="21">
        <f>IF(OR($A137="",$B137="",$C137=""),"",'OddsRatio_working_3-way'!I136)</f>
        <v>4.5196049454046854</v>
      </c>
      <c r="M137" s="22">
        <f>IF(OR($A137="",$B137="",$C137=""),"",'OddsRatio_working_3-way'!J136)</f>
        <v>4.4872159428396126</v>
      </c>
      <c r="N137" s="23">
        <f t="shared" si="42"/>
        <v>54.951147217038098</v>
      </c>
      <c r="O137" s="24">
        <f t="shared" si="43"/>
        <v>22.444834778790209</v>
      </c>
      <c r="P137" s="24">
        <f t="shared" si="44"/>
        <v>22.604018004171696</v>
      </c>
      <c r="Q137" t="s">
        <v>361</v>
      </c>
      <c r="R137" t="s">
        <v>362</v>
      </c>
      <c r="S137" t="s">
        <v>463</v>
      </c>
      <c r="T137" s="35">
        <v>100</v>
      </c>
      <c r="U137" s="35">
        <f t="shared" si="45"/>
        <v>58.15899581589958</v>
      </c>
      <c r="V137" s="35">
        <f t="shared" si="46"/>
        <v>72.222222222222229</v>
      </c>
      <c r="W137" s="35">
        <f t="shared" si="47"/>
        <v>65.156794425087099</v>
      </c>
      <c r="X137" s="35">
        <f t="shared" si="48"/>
        <v>62.620983352690665</v>
      </c>
      <c r="Y137" s="35">
        <f t="shared" si="49"/>
        <v>76.684209759013314</v>
      </c>
      <c r="Z137" s="35">
        <f t="shared" si="50"/>
        <v>69.618781961878199</v>
      </c>
      <c r="AA137" s="35">
        <f t="shared" si="51"/>
        <v>-4.4619875367910851</v>
      </c>
      <c r="AB137" s="35">
        <f t="shared" si="52"/>
        <v>-4.4619875367910851</v>
      </c>
      <c r="AC137" s="35">
        <f t="shared" si="53"/>
        <v>-4.4619875367910993</v>
      </c>
      <c r="AF137">
        <v>1.59</v>
      </c>
      <c r="AG137">
        <v>2.38</v>
      </c>
      <c r="AJ137" t="s">
        <v>465</v>
      </c>
    </row>
    <row r="138" spans="1:36" ht="15" x14ac:dyDescent="0.25">
      <c r="A138">
        <v>2.39</v>
      </c>
      <c r="B138">
        <v>3.6</v>
      </c>
      <c r="C138">
        <v>2.87</v>
      </c>
      <c r="D138" s="20">
        <f t="shared" si="41"/>
        <v>4.4619875367910788E-2</v>
      </c>
      <c r="E138" s="17">
        <f>IF(OR($A138="",$B138="",$C138=""),"",A138*'MPTO_working_3-way'!$I137)</f>
        <v>2.4966415021293069</v>
      </c>
      <c r="F138" s="21">
        <f>IF(OR($A138="",$B138="",$C138=""),"",B138*'MPTO_working_3-way'!$I137)</f>
        <v>3.760631551324479</v>
      </c>
      <c r="G138" s="22">
        <f>IF(OR($A138="",$B138="",$C138=""),"",C138*'MPTO_working_3-way'!$I137)</f>
        <v>2.9980590423059041</v>
      </c>
      <c r="H138" s="17">
        <f>IF(OR($A138="",$B138="",$C138=""),"",'MPTO_working_3-way'!E137)</f>
        <v>2.4780890460952598</v>
      </c>
      <c r="I138" s="21">
        <f>IF(OR($A138="",$B138="",$C138=""),"",'MPTO_working_3-way'!F137)</f>
        <v>3.8036627493828328</v>
      </c>
      <c r="J138" s="22">
        <f>IF(OR($A138="",$B138="",$C138=""),"",'MPTO_working_3-way'!G137)</f>
        <v>2.9979724955463696</v>
      </c>
      <c r="K138" s="17">
        <f>IF(OR($A138="",$B138="",$C138=""),"",'OddsRatio_working_3-way'!H137)</f>
        <v>2.4865897316894472</v>
      </c>
      <c r="L138" s="21">
        <f>IF(OR($A138="",$B138="",$C138=""),"",'OddsRatio_working_3-way'!I137)</f>
        <v>3.7806714405701878</v>
      </c>
      <c r="M138" s="22">
        <f>IF(OR($A138="",$B138="",$C138=""),"",'OddsRatio_working_3-way'!J137)</f>
        <v>2.9999444591793281</v>
      </c>
      <c r="N138" s="23">
        <f t="shared" si="42"/>
        <v>40.05380825189085</v>
      </c>
      <c r="O138" s="24">
        <f t="shared" si="43"/>
        <v>26.591278256116425</v>
      </c>
      <c r="P138" s="24">
        <f t="shared" si="44"/>
        <v>33.354913491992725</v>
      </c>
      <c r="Q138" t="s">
        <v>363</v>
      </c>
      <c r="R138" t="s">
        <v>364</v>
      </c>
      <c r="S138" t="s">
        <v>463</v>
      </c>
      <c r="T138" s="35">
        <v>100</v>
      </c>
      <c r="U138" s="35">
        <f t="shared" si="45"/>
        <v>56.896551724137922</v>
      </c>
      <c r="V138" s="35">
        <f t="shared" si="46"/>
        <v>69.325153374233125</v>
      </c>
      <c r="W138" s="35">
        <f t="shared" si="47"/>
        <v>69.325153374233125</v>
      </c>
      <c r="X138" s="35">
        <f t="shared" si="48"/>
        <v>61.349693251533743</v>
      </c>
      <c r="Y138" s="35">
        <f t="shared" si="49"/>
        <v>73.778294901628954</v>
      </c>
      <c r="Z138" s="35">
        <f t="shared" si="50"/>
        <v>73.778294901628954</v>
      </c>
      <c r="AA138" s="35">
        <f t="shared" si="51"/>
        <v>-4.4531415273958217</v>
      </c>
      <c r="AB138" s="35">
        <f t="shared" si="52"/>
        <v>-4.4531415273958288</v>
      </c>
      <c r="AC138" s="35">
        <f t="shared" si="53"/>
        <v>-4.4531415273958288</v>
      </c>
      <c r="AF138">
        <v>1.88</v>
      </c>
      <c r="AG138">
        <v>1.95</v>
      </c>
      <c r="AJ138" t="s">
        <v>465</v>
      </c>
    </row>
    <row r="139" spans="1:36" ht="15" x14ac:dyDescent="0.25">
      <c r="A139">
        <v>2.3199999999999998</v>
      </c>
      <c r="B139">
        <v>3.26</v>
      </c>
      <c r="C139">
        <v>3.26</v>
      </c>
      <c r="D139" s="20">
        <f t="shared" si="41"/>
        <v>4.4531415273958208E-2</v>
      </c>
      <c r="E139" s="17">
        <f>IF(OR($A139="",$B139="",$C139=""),"",A139*'MPTO_working_3-way'!$I138)</f>
        <v>2.423312883435583</v>
      </c>
      <c r="F139" s="21">
        <f>IF(OR($A139="",$B139="",$C139=""),"",B139*'MPTO_working_3-way'!$I138)</f>
        <v>3.4051724137931036</v>
      </c>
      <c r="G139" s="22">
        <f>IF(OR($A139="",$B139="",$C139=""),"",C139*'MPTO_working_3-way'!$I138)</f>
        <v>3.4051724137931036</v>
      </c>
      <c r="H139" s="17">
        <f>IF(OR($A139="",$B139="",$C139=""),"",'MPTO_working_3-way'!E138)</f>
        <v>2.4027448322602507</v>
      </c>
      <c r="I139" s="21">
        <f>IF(OR($A139="",$B139="",$C139=""),"",'MPTO_working_3-way'!F138)</f>
        <v>3.4257760599106173</v>
      </c>
      <c r="J139" s="22">
        <f>IF(OR($A139="",$B139="",$C139=""),"",'MPTO_working_3-way'!G138)</f>
        <v>3.4257760599106173</v>
      </c>
      <c r="K139" s="17">
        <f>IF(OR($A139="",$B139="",$C139=""),"",'OddsRatio_working_3-way'!H138)</f>
        <v>2.4116006114891291</v>
      </c>
      <c r="L139" s="21">
        <f>IF(OR($A139="",$B139="",$C139=""),"",'OddsRatio_working_3-way'!I138)</f>
        <v>3.4168313499738119</v>
      </c>
      <c r="M139" s="22">
        <f>IF(OR($A139="",$B139="",$C139=""),"",'OddsRatio_working_3-way'!J138)</f>
        <v>3.4168313499738119</v>
      </c>
      <c r="N139" s="23">
        <f t="shared" si="42"/>
        <v>41.265822784810126</v>
      </c>
      <c r="O139" s="24">
        <f t="shared" si="43"/>
        <v>29.367088607594933</v>
      </c>
      <c r="P139" s="24">
        <f t="shared" si="44"/>
        <v>29.367088607594933</v>
      </c>
      <c r="Q139" t="s">
        <v>365</v>
      </c>
      <c r="R139" t="s">
        <v>366</v>
      </c>
      <c r="S139" t="s">
        <v>463</v>
      </c>
      <c r="T139" s="35">
        <v>100</v>
      </c>
      <c r="U139" s="35">
        <f t="shared" si="45"/>
        <v>35.897435897435898</v>
      </c>
      <c r="V139" s="35">
        <f t="shared" si="46"/>
        <v>76.24703087885986</v>
      </c>
      <c r="W139" s="35">
        <f t="shared" si="47"/>
        <v>82.964224872231682</v>
      </c>
      <c r="X139" s="35">
        <f t="shared" si="48"/>
        <v>40.788744248908458</v>
      </c>
      <c r="Y139" s="35">
        <f t="shared" si="49"/>
        <v>81.138339230332406</v>
      </c>
      <c r="Z139" s="35">
        <f t="shared" si="50"/>
        <v>87.855533223704242</v>
      </c>
      <c r="AA139" s="35">
        <f t="shared" si="51"/>
        <v>-4.8913083514725599</v>
      </c>
      <c r="AB139" s="35">
        <f t="shared" si="52"/>
        <v>-4.8913083514725457</v>
      </c>
      <c r="AC139" s="35">
        <f t="shared" si="53"/>
        <v>-4.8913083514725599</v>
      </c>
      <c r="AF139">
        <v>2.0099999999999998</v>
      </c>
      <c r="AG139">
        <v>1.83</v>
      </c>
      <c r="AJ139" t="s">
        <v>465</v>
      </c>
    </row>
    <row r="140" spans="1:36" ht="15" x14ac:dyDescent="0.25">
      <c r="A140">
        <v>1.56</v>
      </c>
      <c r="B140">
        <v>4.21</v>
      </c>
      <c r="C140">
        <v>5.87</v>
      </c>
      <c r="D140" s="20">
        <f t="shared" si="41"/>
        <v>4.8913083514725564E-2</v>
      </c>
      <c r="E140" s="17">
        <f>IF(OR($A140="",$B140="",$C140=""),"",A140*'MPTO_working_3-way'!$I139)</f>
        <v>1.636304410282972</v>
      </c>
      <c r="F140" s="21">
        <f>IF(OR($A140="",$B140="",$C140=""),"",B140*'MPTO_working_3-way'!$I139)</f>
        <v>4.4159240815969945</v>
      </c>
      <c r="G140" s="22">
        <f>IF(OR($A140="",$B140="",$C140=""),"",C140*'MPTO_working_3-way'!$I139)</f>
        <v>6.1571198002314391</v>
      </c>
      <c r="H140" s="17">
        <f>IF(OR($A140="",$B140="",$C140=""),"",'MPTO_working_3-way'!E139)</f>
        <v>1.6007138419129869</v>
      </c>
      <c r="I140" s="21">
        <f>IF(OR($A140="",$B140="",$C140=""),"",'MPTO_working_3-way'!F139)</f>
        <v>4.5202780342557256</v>
      </c>
      <c r="J140" s="22">
        <f>IF(OR($A140="",$B140="",$C140=""),"",'MPTO_working_3-way'!G139)</f>
        <v>6.4912560464344606</v>
      </c>
      <c r="K140" s="17">
        <f>IF(OR($A140="",$B140="",$C140=""),"",'OddsRatio_working_3-way'!H139)</f>
        <v>1.6123892863682965</v>
      </c>
      <c r="L140" s="21">
        <f>IF(OR($A140="",$B140="",$C140=""),"",'OddsRatio_working_3-way'!I139)</f>
        <v>4.5103028736468405</v>
      </c>
      <c r="M140" s="22">
        <f>IF(OR($A140="",$B140="",$C140=""),"",'OddsRatio_working_3-way'!J139)</f>
        <v>6.3255996868100057</v>
      </c>
      <c r="N140" s="23">
        <f t="shared" si="42"/>
        <v>61.113323029366306</v>
      </c>
      <c r="O140" s="24">
        <f t="shared" si="43"/>
        <v>22.645316846986091</v>
      </c>
      <c r="P140" s="24">
        <f t="shared" si="44"/>
        <v>16.241360123647606</v>
      </c>
      <c r="Q140" t="s">
        <v>367</v>
      </c>
      <c r="R140" t="s">
        <v>368</v>
      </c>
      <c r="S140" t="s">
        <v>463</v>
      </c>
      <c r="T140" s="35">
        <v>100</v>
      </c>
      <c r="U140" s="35">
        <f t="shared" si="45"/>
        <v>30.069930069930074</v>
      </c>
      <c r="V140" s="35">
        <f t="shared" si="46"/>
        <v>80.54474708171206</v>
      </c>
      <c r="W140" s="35">
        <f t="shared" si="47"/>
        <v>86.719787516600263</v>
      </c>
      <c r="X140" s="35">
        <f t="shared" si="48"/>
        <v>32.735465401687669</v>
      </c>
      <c r="Y140" s="35">
        <f t="shared" si="49"/>
        <v>83.21028241346967</v>
      </c>
      <c r="Z140" s="35">
        <f t="shared" si="50"/>
        <v>89.385322848357873</v>
      </c>
      <c r="AA140" s="35">
        <f t="shared" si="51"/>
        <v>-2.6655353317575958</v>
      </c>
      <c r="AB140" s="35">
        <f t="shared" si="52"/>
        <v>-2.66553533175761</v>
      </c>
      <c r="AC140" s="35">
        <f t="shared" si="53"/>
        <v>-2.66553533175761</v>
      </c>
      <c r="AF140">
        <v>1.88</v>
      </c>
      <c r="AG140">
        <v>1.96</v>
      </c>
      <c r="AJ140" t="s">
        <v>465</v>
      </c>
    </row>
    <row r="141" spans="1:36" ht="15" x14ac:dyDescent="0.25">
      <c r="A141">
        <v>1.43</v>
      </c>
      <c r="B141">
        <v>5.14</v>
      </c>
      <c r="C141">
        <v>7.53</v>
      </c>
      <c r="D141" s="20">
        <f t="shared" si="41"/>
        <v>2.6655353317575958E-2</v>
      </c>
      <c r="E141" s="17">
        <f>IF(OR($A141="",$B141="",$C141=""),"",A141*'MPTO_working_3-way'!$I140)</f>
        <v>1.4681171552441337</v>
      </c>
      <c r="F141" s="21">
        <f>IF(OR($A141="",$B141="",$C141=""),"",B141*'MPTO_working_3-way'!$I140)</f>
        <v>5.2770085160523399</v>
      </c>
      <c r="G141" s="22">
        <f>IF(OR($A141="",$B141="",$C141=""),"",C141*'MPTO_working_3-way'!$I140)</f>
        <v>7.7307148104813468</v>
      </c>
      <c r="H141" s="17">
        <f>IF(OR($A141="",$B141="",$C141=""),"",'MPTO_working_3-way'!E140)</f>
        <v>1.4484030006776327</v>
      </c>
      <c r="I141" s="21">
        <f>IF(OR($A141="",$B141="",$C141=""),"",'MPTO_working_3-way'!F140)</f>
        <v>5.3859748051845413</v>
      </c>
      <c r="J141" s="22">
        <f>IF(OR($A141="",$B141="",$C141=""),"",'MPTO_working_3-way'!G140)</f>
        <v>8.0699173076696873</v>
      </c>
      <c r="K141" s="17">
        <f>IF(OR($A141="",$B141="",$C141=""),"",'OddsRatio_working_3-way'!H140)</f>
        <v>1.45458267830142</v>
      </c>
      <c r="L141" s="21">
        <f>IF(OR($A141="",$B141="",$C141=""),"",'OddsRatio_working_3-way'!I140)</f>
        <v>5.3766797399252999</v>
      </c>
      <c r="M141" s="22">
        <f>IF(OR($A141="",$B141="",$C141=""),"",'OddsRatio_working_3-way'!J140)</f>
        <v>7.9033136960657524</v>
      </c>
      <c r="N141" s="23">
        <f t="shared" si="42"/>
        <v>68.114455064296948</v>
      </c>
      <c r="O141" s="24">
        <f t="shared" si="43"/>
        <v>18.95013049454176</v>
      </c>
      <c r="P141" s="24">
        <f t="shared" si="44"/>
        <v>12.935414441161305</v>
      </c>
      <c r="Q141" t="s">
        <v>369</v>
      </c>
      <c r="R141" t="s">
        <v>370</v>
      </c>
      <c r="S141" t="s">
        <v>463</v>
      </c>
      <c r="T141" s="35">
        <v>100</v>
      </c>
      <c r="U141" s="35">
        <f t="shared" si="45"/>
        <v>67.320261437908499</v>
      </c>
      <c r="V141" s="35">
        <f t="shared" si="46"/>
        <v>71.83098591549296</v>
      </c>
      <c r="W141" s="35">
        <f t="shared" si="47"/>
        <v>58.50622406639004</v>
      </c>
      <c r="X141" s="35">
        <f t="shared" si="48"/>
        <v>69.662790018116993</v>
      </c>
      <c r="Y141" s="35">
        <f t="shared" si="49"/>
        <v>74.173514495701468</v>
      </c>
      <c r="Z141" s="35">
        <f t="shared" si="50"/>
        <v>60.848752646598548</v>
      </c>
      <c r="AA141" s="35">
        <f t="shared" si="51"/>
        <v>-2.3425285802084943</v>
      </c>
      <c r="AB141" s="35">
        <f t="shared" si="52"/>
        <v>-2.3425285802085085</v>
      </c>
      <c r="AC141" s="35">
        <f t="shared" si="53"/>
        <v>-2.3425285802085085</v>
      </c>
      <c r="AF141">
        <v>1.59</v>
      </c>
      <c r="AG141">
        <v>2.5</v>
      </c>
      <c r="AJ141" t="s">
        <v>172</v>
      </c>
    </row>
    <row r="142" spans="1:36" ht="15" x14ac:dyDescent="0.25">
      <c r="A142">
        <v>3.06</v>
      </c>
      <c r="B142">
        <v>3.55</v>
      </c>
      <c r="C142">
        <v>2.41</v>
      </c>
      <c r="D142" s="20">
        <f t="shared" si="41"/>
        <v>2.3425285802085138E-2</v>
      </c>
      <c r="E142" s="17">
        <f>IF(OR($A142="",$B142="",$C142=""),"",A142*'MPTO_working_3-way'!$I141)</f>
        <v>3.1316813745543808</v>
      </c>
      <c r="F142" s="21">
        <f>IF(OR($A142="",$B142="",$C142=""),"",B142*'MPTO_working_3-way'!$I141)</f>
        <v>3.6331597645974019</v>
      </c>
      <c r="G142" s="22">
        <f>IF(OR($A142="",$B142="",$C142=""),"",C142*'MPTO_working_3-way'!$I141)</f>
        <v>2.4664549387830252</v>
      </c>
      <c r="H142" s="17">
        <f>IF(OR($A142="",$B142="",$C142=""),"",'MPTO_working_3-way'!E141)</f>
        <v>3.1349047607833405</v>
      </c>
      <c r="I142" s="21">
        <f>IF(OR($A142="",$B142="",$C142=""),"",'MPTO_working_3-way'!F141)</f>
        <v>3.6512112904702949</v>
      </c>
      <c r="J142" s="22">
        <f>IF(OR($A142="",$B142="",$C142=""),"",'MPTO_working_3-way'!G141)</f>
        <v>2.4562219533377347</v>
      </c>
      <c r="K142" s="17">
        <f>IF(OR($A142="",$B142="",$C142=""),"",'OddsRatio_working_3-way'!H141)</f>
        <v>3.1342663186288404</v>
      </c>
      <c r="L142" s="21">
        <f>IF(OR($A142="",$B142="",$C142=""),"",'OddsRatio_working_3-way'!I141)</f>
        <v>3.6419316080114292</v>
      </c>
      <c r="M142" s="22">
        <f>IF(OR($A142="",$B142="",$C142=""),"",'OddsRatio_working_3-way'!J141)</f>
        <v>2.4608327714886729</v>
      </c>
      <c r="N142" s="23">
        <f t="shared" si="42"/>
        <v>31.931728691342169</v>
      </c>
      <c r="O142" s="24">
        <f t="shared" si="43"/>
        <v>27.524250646621706</v>
      </c>
      <c r="P142" s="24">
        <f t="shared" si="44"/>
        <v>40.544020662036118</v>
      </c>
      <c r="Q142" t="s">
        <v>371</v>
      </c>
      <c r="R142" t="s">
        <v>372</v>
      </c>
      <c r="S142" t="s">
        <v>463</v>
      </c>
      <c r="T142" s="35">
        <v>100</v>
      </c>
      <c r="U142" s="35">
        <f t="shared" si="45"/>
        <v>71.910112359550567</v>
      </c>
      <c r="V142" s="35">
        <f t="shared" si="46"/>
        <v>74.811083123425689</v>
      </c>
      <c r="W142" s="35">
        <f t="shared" si="47"/>
        <v>50.980392156862742</v>
      </c>
      <c r="X142" s="35">
        <f t="shared" si="48"/>
        <v>74.208524719711562</v>
      </c>
      <c r="Y142" s="35">
        <f t="shared" si="49"/>
        <v>77.109495483586699</v>
      </c>
      <c r="Z142" s="35">
        <f t="shared" si="50"/>
        <v>53.278804517023751</v>
      </c>
      <c r="AA142" s="35">
        <f t="shared" si="51"/>
        <v>-2.2984123601609951</v>
      </c>
      <c r="AB142" s="35">
        <f t="shared" si="52"/>
        <v>-2.2984123601610094</v>
      </c>
      <c r="AC142" s="35">
        <f t="shared" si="53"/>
        <v>-2.2984123601610094</v>
      </c>
      <c r="AF142">
        <v>1.8</v>
      </c>
      <c r="AG142">
        <v>2.11</v>
      </c>
      <c r="AJ142" t="s">
        <v>172</v>
      </c>
    </row>
    <row r="143" spans="1:36" ht="15" x14ac:dyDescent="0.25">
      <c r="A143">
        <v>3.56</v>
      </c>
      <c r="B143">
        <v>3.97</v>
      </c>
      <c r="C143">
        <v>2.04</v>
      </c>
      <c r="D143" s="20">
        <f t="shared" si="41"/>
        <v>2.2984123601609951E-2</v>
      </c>
      <c r="E143" s="17">
        <f>IF(OR($A143="",$B143="",$C143=""),"",A143*'MPTO_working_3-way'!$I142)</f>
        <v>3.6418234800217313</v>
      </c>
      <c r="F143" s="21">
        <f>IF(OR($A143="",$B143="",$C143=""),"",B143*'MPTO_working_3-way'!$I142)</f>
        <v>4.0612469706983916</v>
      </c>
      <c r="G143" s="22">
        <f>IF(OR($A143="",$B143="",$C143=""),"",C143*'MPTO_working_3-way'!$I142)</f>
        <v>2.0868876121472844</v>
      </c>
      <c r="H143" s="17">
        <f>IF(OR($A143="",$B143="",$C143=""),"",'MPTO_working_3-way'!E142)</f>
        <v>3.6598197288214531</v>
      </c>
      <c r="I143" s="21">
        <f>IF(OR($A143="",$B143="",$C143=""),"",'MPTO_working_3-way'!F142)</f>
        <v>4.0945380649451666</v>
      </c>
      <c r="J143" s="22">
        <f>IF(OR($A143="",$B143="",$C143=""),"",'MPTO_working_3-way'!G142)</f>
        <v>2.0723898031019439</v>
      </c>
      <c r="K143" s="17">
        <f>IF(OR($A143="",$B143="",$C143=""),"",'OddsRatio_working_3-way'!H142)</f>
        <v>3.6540672997551029</v>
      </c>
      <c r="L143" s="21">
        <f>IF(OR($A143="",$B143="",$C143=""),"",'OddsRatio_working_3-way'!I142)</f>
        <v>4.0791327657315062</v>
      </c>
      <c r="M143" s="22">
        <f>IF(OR($A143="",$B143="",$C143=""),"",'OddsRatio_working_3-way'!J142)</f>
        <v>2.0782148405255105</v>
      </c>
      <c r="N143" s="23">
        <f t="shared" si="42"/>
        <v>27.458771834653362</v>
      </c>
      <c r="O143" s="24">
        <f t="shared" si="43"/>
        <v>24.622979277422154</v>
      </c>
      <c r="P143" s="24">
        <f t="shared" si="44"/>
        <v>47.918248887924484</v>
      </c>
      <c r="Q143" t="s">
        <v>373</v>
      </c>
      <c r="R143" t="s">
        <v>181</v>
      </c>
      <c r="S143" t="s">
        <v>463</v>
      </c>
      <c r="T143" s="35">
        <v>100</v>
      </c>
      <c r="U143" s="35">
        <f t="shared" si="45"/>
        <v>41.860465116279073</v>
      </c>
      <c r="V143" s="35">
        <f t="shared" si="46"/>
        <v>75.124378109452735</v>
      </c>
      <c r="W143" s="35">
        <f t="shared" si="47"/>
        <v>79.838709677419359</v>
      </c>
      <c r="X143" s="35">
        <f t="shared" si="48"/>
        <v>45.036912213127913</v>
      </c>
      <c r="Y143" s="35">
        <f t="shared" si="49"/>
        <v>78.300825206301582</v>
      </c>
      <c r="Z143" s="35">
        <f t="shared" si="50"/>
        <v>83.015156774268206</v>
      </c>
      <c r="AA143" s="35">
        <f t="shared" si="51"/>
        <v>-3.1764470968488396</v>
      </c>
      <c r="AB143" s="35">
        <f t="shared" si="52"/>
        <v>-3.1764470968488467</v>
      </c>
      <c r="AC143" s="35">
        <f t="shared" si="53"/>
        <v>-3.1764470968488467</v>
      </c>
      <c r="AF143">
        <v>1.56</v>
      </c>
      <c r="AG143">
        <v>2.56</v>
      </c>
      <c r="AJ143" t="s">
        <v>172</v>
      </c>
    </row>
    <row r="144" spans="1:36" ht="15" x14ac:dyDescent="0.25">
      <c r="A144">
        <v>1.72</v>
      </c>
      <c r="B144">
        <v>4.0199999999999996</v>
      </c>
      <c r="C144">
        <v>4.96</v>
      </c>
      <c r="D144" s="20">
        <f t="shared" si="41"/>
        <v>3.1764470968488556E-2</v>
      </c>
      <c r="E144" s="17">
        <f>IF(OR($A144="",$B144="",$C144=""),"",A144*'MPTO_working_3-way'!$I143)</f>
        <v>1.7746348900658002</v>
      </c>
      <c r="F144" s="21">
        <f>IF(OR($A144="",$B144="",$C144=""),"",B144*'MPTO_working_3-way'!$I143)</f>
        <v>4.147693173293324</v>
      </c>
      <c r="G144" s="22">
        <f>IF(OR($A144="",$B144="",$C144=""),"",C144*'MPTO_working_3-way'!$I143)</f>
        <v>5.1175517760037028</v>
      </c>
      <c r="H144" s="17">
        <f>IF(OR($A144="",$B144="",$C144=""),"",'MPTO_working_3-way'!E143)</f>
        <v>1.7519050465411659</v>
      </c>
      <c r="I144" s="21">
        <f>IF(OR($A144="",$B144="",$C144=""),"",'MPTO_working_3-way'!F143)</f>
        <v>4.1987157805935826</v>
      </c>
      <c r="J144" s="22">
        <f>IF(OR($A144="",$B144="",$C144=""),"",'MPTO_working_3-way'!G143)</f>
        <v>5.2349238499337343</v>
      </c>
      <c r="K144" s="17">
        <f>IF(OR($A144="",$B144="",$C144=""),"",'OddsRatio_working_3-way'!H143)</f>
        <v>1.7600288688919654</v>
      </c>
      <c r="L144" s="21">
        <f>IF(OR($A144="",$B144="",$C144=""),"",'OddsRatio_working_3-way'!I143)</f>
        <v>4.1878988667412989</v>
      </c>
      <c r="M144" s="22">
        <f>IF(OR($A144="",$B144="",$C144=""),"",'OddsRatio_working_3-way'!J143)</f>
        <v>5.1801587789058106</v>
      </c>
      <c r="N144" s="23">
        <f t="shared" si="42"/>
        <v>56.34961904546585</v>
      </c>
      <c r="O144" s="24">
        <f t="shared" si="43"/>
        <v>24.109787253283894</v>
      </c>
      <c r="P144" s="24">
        <f t="shared" si="44"/>
        <v>19.540593701250252</v>
      </c>
      <c r="Q144" t="s">
        <v>374</v>
      </c>
      <c r="R144" t="s">
        <v>375</v>
      </c>
      <c r="S144" t="s">
        <v>463</v>
      </c>
      <c r="T144" s="35">
        <v>100</v>
      </c>
      <c r="U144" s="35">
        <f t="shared" si="45"/>
        <v>47.089947089947096</v>
      </c>
      <c r="V144" s="35">
        <f t="shared" si="46"/>
        <v>73.40425531914893</v>
      </c>
      <c r="W144" s="35">
        <f t="shared" si="47"/>
        <v>76.470588235294116</v>
      </c>
      <c r="X144" s="35">
        <f t="shared" si="48"/>
        <v>50.125156445556954</v>
      </c>
      <c r="Y144" s="35">
        <f t="shared" si="49"/>
        <v>76.439464674758796</v>
      </c>
      <c r="Z144" s="35">
        <f t="shared" si="50"/>
        <v>79.505797590903981</v>
      </c>
      <c r="AA144" s="35">
        <f t="shared" si="51"/>
        <v>-3.0352093556098581</v>
      </c>
      <c r="AB144" s="35">
        <f t="shared" si="52"/>
        <v>-3.0352093556098652</v>
      </c>
      <c r="AC144" s="35">
        <f t="shared" si="53"/>
        <v>-3.0352093556098652</v>
      </c>
      <c r="AF144">
        <v>1.73</v>
      </c>
      <c r="AG144">
        <v>2.19</v>
      </c>
      <c r="AJ144" t="s">
        <v>466</v>
      </c>
    </row>
    <row r="145" spans="1:38" ht="15" x14ac:dyDescent="0.25">
      <c r="A145">
        <v>1.89</v>
      </c>
      <c r="B145">
        <v>3.76</v>
      </c>
      <c r="C145">
        <v>4.25</v>
      </c>
      <c r="D145" s="20">
        <f t="shared" si="41"/>
        <v>3.0352093556098581E-2</v>
      </c>
      <c r="E145" s="17">
        <f>IF(OR($A145="",$B145="",$C145=""),"",A145*'MPTO_working_3-way'!$I144)</f>
        <v>1.9473654568210261</v>
      </c>
      <c r="F145" s="21">
        <f>IF(OR($A145="",$B145="",$C145=""),"",B145*'MPTO_working_3-way'!$I144)</f>
        <v>3.8741238717709305</v>
      </c>
      <c r="G145" s="22">
        <f>IF(OR($A145="",$B145="",$C145=""),"",C145*'MPTO_working_3-way'!$I144)</f>
        <v>4.3789963976134185</v>
      </c>
      <c r="H145" s="17">
        <f>IF(OR($A145="",$B145="",$C145=""),"",'MPTO_working_3-way'!E144)</f>
        <v>1.9268447769510009</v>
      </c>
      <c r="I145" s="21">
        <f>IF(OR($A145="",$B145="",$C145=""),"",'MPTO_working_3-way'!F144)</f>
        <v>3.9086916758696852</v>
      </c>
      <c r="J145" s="22">
        <f>IF(OR($A145="",$B145="",$C145=""),"",'MPTO_working_3-way'!G144)</f>
        <v>4.4409557652248504</v>
      </c>
      <c r="K145" s="17">
        <f>IF(OR($A145="",$B145="",$C145=""),"",'OddsRatio_working_3-way'!H144)</f>
        <v>1.9346520206670006</v>
      </c>
      <c r="L145" s="21">
        <f>IF(OR($A145="",$B145="",$C145=""),"",'OddsRatio_working_3-way'!I144)</f>
        <v>3.8984714348774392</v>
      </c>
      <c r="M145" s="22">
        <f>IF(OR($A145="",$B145="",$C145=""),"",'OddsRatio_working_3-way'!J144)</f>
        <v>4.41305513164916</v>
      </c>
      <c r="N145" s="23">
        <f t="shared" si="42"/>
        <v>51.351429517110184</v>
      </c>
      <c r="O145" s="24">
        <f t="shared" si="43"/>
        <v>25.812287709398468</v>
      </c>
      <c r="P145" s="24">
        <f t="shared" si="44"/>
        <v>22.836282773491355</v>
      </c>
      <c r="Q145" t="s">
        <v>376</v>
      </c>
      <c r="R145" t="s">
        <v>377</v>
      </c>
      <c r="S145" t="s">
        <v>463</v>
      </c>
      <c r="T145" s="35">
        <v>100</v>
      </c>
      <c r="U145" s="35">
        <f t="shared" si="45"/>
        <v>62.264150943396231</v>
      </c>
      <c r="V145" s="35">
        <f t="shared" si="46"/>
        <v>71.988795518207283</v>
      </c>
      <c r="W145" s="35">
        <f t="shared" si="47"/>
        <v>62.962962962962962</v>
      </c>
      <c r="X145" s="35">
        <f t="shared" si="48"/>
        <v>65.048241518829755</v>
      </c>
      <c r="Y145" s="35">
        <f t="shared" si="49"/>
        <v>74.772886093640807</v>
      </c>
      <c r="Z145" s="35">
        <f t="shared" si="50"/>
        <v>65.7470535383965</v>
      </c>
      <c r="AA145" s="35">
        <f t="shared" si="51"/>
        <v>-2.7840905754335239</v>
      </c>
      <c r="AB145" s="35">
        <f t="shared" si="52"/>
        <v>-2.7840905754335239</v>
      </c>
      <c r="AC145" s="35">
        <f t="shared" si="53"/>
        <v>-2.7840905754335381</v>
      </c>
      <c r="AF145">
        <v>1.88</v>
      </c>
      <c r="AG145">
        <v>2.0099999999999998</v>
      </c>
      <c r="AJ145" t="s">
        <v>466</v>
      </c>
    </row>
    <row r="146" spans="1:38" ht="15" x14ac:dyDescent="0.25">
      <c r="A146">
        <v>2.65</v>
      </c>
      <c r="B146">
        <v>3.57</v>
      </c>
      <c r="C146">
        <v>2.7</v>
      </c>
      <c r="D146" s="20">
        <f t="shared" si="41"/>
        <v>2.7840905754335399E-2</v>
      </c>
      <c r="E146" s="17">
        <f>IF(OR($A146="",$B146="",$C146=""),"",A146*'MPTO_working_3-way'!$I145)</f>
        <v>2.7237784002489889</v>
      </c>
      <c r="F146" s="21">
        <f>IF(OR($A146="",$B146="",$C146=""),"",B146*'MPTO_working_3-way'!$I145)</f>
        <v>3.669392033542977</v>
      </c>
      <c r="G146" s="22">
        <f>IF(OR($A146="",$B146="",$C146=""),"",C146*'MPTO_working_3-way'!$I145)</f>
        <v>2.7751704455367059</v>
      </c>
      <c r="H146" s="17">
        <f>IF(OR($A146="",$B146="",$C146=""),"",'MPTO_working_3-way'!E145)</f>
        <v>2.7168140651673327</v>
      </c>
      <c r="I146" s="21">
        <f>IF(OR($A146="",$B146="",$C146=""),"",'MPTO_working_3-way'!F145)</f>
        <v>3.6923293750316208</v>
      </c>
      <c r="J146" s="22">
        <f>IF(OR($A146="",$B146="",$C146=""),"",'MPTO_working_3-way'!G145)</f>
        <v>2.7693921471900436</v>
      </c>
      <c r="K146" s="17">
        <f>IF(OR($A146="",$B146="",$C146=""),"",'OddsRatio_working_3-way'!H145)</f>
        <v>2.7205007294803938</v>
      </c>
      <c r="L146" s="21">
        <f>IF(OR($A146="",$B146="",$C146=""),"",'OddsRatio_working_3-way'!I145)</f>
        <v>3.6798102271300697</v>
      </c>
      <c r="M146" s="22">
        <f>IF(OR($A146="",$B146="",$C146=""),"",'OddsRatio_working_3-way'!J145)</f>
        <v>2.7726371152222247</v>
      </c>
      <c r="N146" s="23">
        <f t="shared" si="42"/>
        <v>36.713706221790545</v>
      </c>
      <c r="O146" s="24">
        <f t="shared" si="43"/>
        <v>27.252471004970573</v>
      </c>
      <c r="P146" s="24">
        <f t="shared" si="44"/>
        <v>36.033822773238867</v>
      </c>
      <c r="Q146" t="s">
        <v>378</v>
      </c>
      <c r="R146" t="s">
        <v>379</v>
      </c>
      <c r="S146" t="s">
        <v>463</v>
      </c>
      <c r="T146" s="35">
        <v>100</v>
      </c>
      <c r="U146" s="35">
        <f t="shared" si="45"/>
        <v>55.55555555555555</v>
      </c>
      <c r="V146" s="35">
        <f t="shared" si="46"/>
        <v>71.346704871060169</v>
      </c>
      <c r="W146" s="35">
        <f t="shared" si="47"/>
        <v>70.845481049562679</v>
      </c>
      <c r="X146" s="35">
        <f t="shared" si="48"/>
        <v>57.807814079377138</v>
      </c>
      <c r="Y146" s="35">
        <f t="shared" si="49"/>
        <v>73.59896339488175</v>
      </c>
      <c r="Z146" s="35">
        <f t="shared" si="50"/>
        <v>73.097739573384274</v>
      </c>
      <c r="AA146" s="35">
        <f t="shared" si="51"/>
        <v>-2.2522585238215882</v>
      </c>
      <c r="AB146" s="35">
        <f t="shared" si="52"/>
        <v>-2.2522585238215811</v>
      </c>
      <c r="AC146" s="35">
        <f t="shared" si="53"/>
        <v>-2.2522585238215953</v>
      </c>
      <c r="AF146">
        <v>1.74</v>
      </c>
      <c r="AG146">
        <v>2.1800000000000002</v>
      </c>
      <c r="AJ146" t="s">
        <v>466</v>
      </c>
    </row>
    <row r="147" spans="1:38" ht="15" x14ac:dyDescent="0.25">
      <c r="A147">
        <v>2.25</v>
      </c>
      <c r="B147">
        <v>3.49</v>
      </c>
      <c r="C147">
        <v>3.43</v>
      </c>
      <c r="D147" s="20">
        <f t="shared" si="41"/>
        <v>2.252258523821582E-2</v>
      </c>
      <c r="E147" s="17">
        <f>IF(OR($A147="",$B147="",$C147=""),"",A147*'MPTO_working_3-way'!$I146)</f>
        <v>2.3006758167859855</v>
      </c>
      <c r="F147" s="21">
        <f>IF(OR($A147="",$B147="",$C147=""),"",B147*'MPTO_working_3-way'!$I146)</f>
        <v>3.5686038224813736</v>
      </c>
      <c r="G147" s="22">
        <f>IF(OR($A147="",$B147="",$C147=""),"",C147*'MPTO_working_3-way'!$I146)</f>
        <v>3.5072524673670804</v>
      </c>
      <c r="H147" s="17">
        <f>IF(OR($A147="",$B147="",$C147=""),"",'MPTO_working_3-way'!E146)</f>
        <v>2.288659903315279</v>
      </c>
      <c r="I147" s="21">
        <f>IF(OR($A147="",$B147="",$C147=""),"",'MPTO_working_3-way'!F146)</f>
        <v>3.5839028203607093</v>
      </c>
      <c r="J147" s="22">
        <f>IF(OR($A147="",$B147="",$C147=""),"",'MPTO_working_3-way'!G146)</f>
        <v>3.5206598876949133</v>
      </c>
      <c r="K147" s="17">
        <f>IF(OR($A147="",$B147="",$C147=""),"",'OddsRatio_working_3-way'!H146)</f>
        <v>2.2937707413365382</v>
      </c>
      <c r="L147" s="21">
        <f>IF(OR($A147="",$B147="",$C147=""),"",'OddsRatio_working_3-way'!I146)</f>
        <v>3.5771913167423834</v>
      </c>
      <c r="M147" s="22">
        <f>IF(OR($A147="",$B147="",$C147=""),"",'OddsRatio_working_3-way'!J146)</f>
        <v>3.5150903211582305</v>
      </c>
      <c r="N147" s="23">
        <f t="shared" si="42"/>
        <v>43.465489257716769</v>
      </c>
      <c r="O147" s="24">
        <f t="shared" si="43"/>
        <v>28.022163561565243</v>
      </c>
      <c r="P147" s="24">
        <f t="shared" si="44"/>
        <v>28.512347180717995</v>
      </c>
      <c r="Q147" t="s">
        <v>380</v>
      </c>
      <c r="R147" t="s">
        <v>381</v>
      </c>
      <c r="S147" t="s">
        <v>463</v>
      </c>
      <c r="T147" s="35">
        <v>100</v>
      </c>
      <c r="U147" s="35">
        <f t="shared" si="45"/>
        <v>43.820224719101127</v>
      </c>
      <c r="V147" s="35">
        <f t="shared" si="46"/>
        <v>74.293059125964007</v>
      </c>
      <c r="W147" s="35">
        <f t="shared" si="47"/>
        <v>79.674796747967477</v>
      </c>
      <c r="X147" s="35">
        <f t="shared" si="48"/>
        <v>46.032144126068509</v>
      </c>
      <c r="Y147" s="35">
        <f t="shared" si="49"/>
        <v>76.504978532931403</v>
      </c>
      <c r="Z147" s="35">
        <f t="shared" si="50"/>
        <v>81.886716154934874</v>
      </c>
      <c r="AA147" s="35">
        <f t="shared" si="51"/>
        <v>-2.2119194069673824</v>
      </c>
      <c r="AB147" s="35">
        <f t="shared" si="52"/>
        <v>-2.2119194069673966</v>
      </c>
      <c r="AC147" s="35">
        <f t="shared" si="53"/>
        <v>-2.2119194069673966</v>
      </c>
      <c r="AD147" s="36"/>
      <c r="AE147" s="36"/>
      <c r="AF147">
        <v>1.94</v>
      </c>
      <c r="AG147">
        <v>1.96</v>
      </c>
      <c r="AI147" s="36"/>
      <c r="AJ147" t="s">
        <v>118</v>
      </c>
      <c r="AK147" s="35"/>
      <c r="AL147" s="35"/>
    </row>
    <row r="148" spans="1:38" ht="15" x14ac:dyDescent="0.25">
      <c r="A148">
        <v>1.78</v>
      </c>
      <c r="B148">
        <v>3.89</v>
      </c>
      <c r="C148">
        <v>4.92</v>
      </c>
      <c r="D148" s="20">
        <f t="shared" si="41"/>
        <v>2.2119194069673886E-2</v>
      </c>
      <c r="E148" s="17">
        <f>IF(OR($A148="",$B148="",$C148=""),"",A148*'MPTO_working_3-way'!$I147)</f>
        <v>1.8193721654440196</v>
      </c>
      <c r="F148" s="21">
        <f>IF(OR($A148="",$B148="",$C148=""),"",B148*'MPTO_working_3-way'!$I147)</f>
        <v>3.9760436649310313</v>
      </c>
      <c r="G148" s="22">
        <f>IF(OR($A148="",$B148="",$C148=""),"",C148*'MPTO_working_3-way'!$I147)</f>
        <v>5.0288264348227951</v>
      </c>
      <c r="H148" s="17">
        <f>IF(OR($A148="",$B148="",$C148=""),"",'MPTO_working_3-way'!E147)</f>
        <v>1.8036714840252339</v>
      </c>
      <c r="I148" s="21">
        <f>IF(OR($A148="",$B148="",$C148=""),"",'MPTO_working_3-way'!F147)</f>
        <v>4.0048644036128938</v>
      </c>
      <c r="J148" s="22">
        <f>IF(OR($A148="",$B148="",$C148=""),"",'MPTO_working_3-way'!G147)</f>
        <v>5.1051933297181131</v>
      </c>
      <c r="K148" s="17">
        <f>IF(OR($A148="",$B148="",$C148=""),"",'OddsRatio_working_3-way'!H147)</f>
        <v>1.8094850435505305</v>
      </c>
      <c r="L148" s="21">
        <f>IF(OR($A148="",$B148="",$C148=""),"",'OddsRatio_working_3-way'!I147)</f>
        <v>3.9992458664885051</v>
      </c>
      <c r="M148" s="22">
        <f>IF(OR($A148="",$B148="",$C148=""),"",'OddsRatio_working_3-way'!J147)</f>
        <v>5.0681812445103596</v>
      </c>
      <c r="N148" s="23">
        <f t="shared" si="42"/>
        <v>54.964015554011127</v>
      </c>
      <c r="O148" s="24">
        <f t="shared" si="43"/>
        <v>25.150629225228744</v>
      </c>
      <c r="P148" s="24">
        <f t="shared" si="44"/>
        <v>19.885355220760125</v>
      </c>
      <c r="Q148" t="s">
        <v>124</v>
      </c>
      <c r="R148" t="s">
        <v>382</v>
      </c>
      <c r="S148" t="s">
        <v>463</v>
      </c>
      <c r="T148" s="35">
        <v>100</v>
      </c>
      <c r="U148" s="35">
        <f t="shared" si="45"/>
        <v>34.21052631578948</v>
      </c>
      <c r="V148" s="35">
        <f t="shared" si="46"/>
        <v>76.359338061465735</v>
      </c>
      <c r="W148" s="35">
        <f t="shared" si="47"/>
        <v>86.09179415855354</v>
      </c>
      <c r="X148" s="35">
        <f t="shared" si="48"/>
        <v>37.548867779980732</v>
      </c>
      <c r="Y148" s="35">
        <f t="shared" si="49"/>
        <v>79.69767952565698</v>
      </c>
      <c r="Z148" s="35">
        <f t="shared" si="50"/>
        <v>89.430135622744814</v>
      </c>
      <c r="AA148" s="35">
        <f t="shared" si="51"/>
        <v>-3.3383414641912523</v>
      </c>
      <c r="AB148" s="35">
        <f t="shared" si="52"/>
        <v>-3.3383414641912452</v>
      </c>
      <c r="AC148" s="35">
        <f t="shared" si="53"/>
        <v>-3.3383414641912736</v>
      </c>
      <c r="AD148" s="36"/>
      <c r="AE148" s="36"/>
      <c r="AF148">
        <v>1.76</v>
      </c>
      <c r="AG148">
        <v>2.16</v>
      </c>
      <c r="AI148" s="36"/>
      <c r="AJ148" t="s">
        <v>118</v>
      </c>
      <c r="AK148" s="35"/>
      <c r="AL148" s="35"/>
    </row>
    <row r="149" spans="1:38" ht="15" x14ac:dyDescent="0.25">
      <c r="A149">
        <v>1.52</v>
      </c>
      <c r="B149">
        <v>4.2300000000000004</v>
      </c>
      <c r="C149">
        <v>7.19</v>
      </c>
      <c r="D149" s="20">
        <f t="shared" si="41"/>
        <v>3.3383414641912523E-2</v>
      </c>
      <c r="E149" s="17">
        <f>IF(OR($A149="",$B149="",$C149=""),"",A149*'MPTO_working_3-way'!$I148)</f>
        <v>1.570742790255707</v>
      </c>
      <c r="F149" s="21">
        <f>IF(OR($A149="",$B149="",$C149=""),"",B149*'MPTO_working_3-way'!$I148)</f>
        <v>4.3712118439352903</v>
      </c>
      <c r="G149" s="22">
        <f>IF(OR($A149="",$B149="",$C149=""),"",C149*'MPTO_working_3-way'!$I148)</f>
        <v>7.4300267512753511</v>
      </c>
      <c r="H149" s="17">
        <f>IF(OR($A149="",$B149="",$C149=""),"",'MPTO_working_3-way'!E148)</f>
        <v>1.5461520225953309</v>
      </c>
      <c r="I149" s="21">
        <f>IF(OR($A149="",$B149="",$C149=""),"",'MPTO_working_3-way'!F148)</f>
        <v>4.4389438136852126</v>
      </c>
      <c r="J149" s="22">
        <f>IF(OR($A149="",$B149="",$C149=""),"",'MPTO_working_3-way'!G148)</f>
        <v>7.8152931409633206</v>
      </c>
      <c r="K149" s="17">
        <f>IF(OR($A149="",$B149="",$C149=""),"",'OddsRatio_working_3-way'!H148)</f>
        <v>1.5543589657468784</v>
      </c>
      <c r="L149" s="21">
        <f>IF(OR($A149="",$B149="",$C149=""),"",'OddsRatio_working_3-way'!I148)</f>
        <v>4.4434220372354183</v>
      </c>
      <c r="M149" s="22">
        <f>IF(OR($A149="",$B149="",$C149=""),"",'OddsRatio_working_3-way'!J148)</f>
        <v>7.5990038422561099</v>
      </c>
      <c r="N149" s="23">
        <f t="shared" si="42"/>
        <v>63.664147064918652</v>
      </c>
      <c r="O149" s="24">
        <f t="shared" si="43"/>
        <v>22.876951191176438</v>
      </c>
      <c r="P149" s="24">
        <f t="shared" si="44"/>
        <v>13.458901743904917</v>
      </c>
      <c r="Q149" t="s">
        <v>128</v>
      </c>
      <c r="R149" t="s">
        <v>127</v>
      </c>
      <c r="S149" t="s">
        <v>463</v>
      </c>
      <c r="T149" s="35">
        <v>100</v>
      </c>
      <c r="U149" s="35">
        <f t="shared" si="45"/>
        <v>73.474801061007966</v>
      </c>
      <c r="V149" s="35">
        <f t="shared" si="46"/>
        <v>74.747474747474755</v>
      </c>
      <c r="W149" s="35">
        <f t="shared" si="47"/>
        <v>49.494949494949495</v>
      </c>
      <c r="X149" s="35">
        <f t="shared" si="48"/>
        <v>75.757575757575751</v>
      </c>
      <c r="Y149" s="35">
        <f t="shared" si="49"/>
        <v>77.030249444042553</v>
      </c>
      <c r="Z149" s="35">
        <f t="shared" si="50"/>
        <v>51.777724191517294</v>
      </c>
      <c r="AA149" s="35">
        <f t="shared" si="51"/>
        <v>-2.2827746965677846</v>
      </c>
      <c r="AB149" s="35">
        <f t="shared" si="52"/>
        <v>-2.2827746965677989</v>
      </c>
      <c r="AC149" s="35">
        <f t="shared" si="53"/>
        <v>-2.2827746965677989</v>
      </c>
      <c r="AD149" s="36"/>
      <c r="AE149" s="36"/>
      <c r="AF149">
        <v>1.85</v>
      </c>
      <c r="AG149">
        <v>2.04</v>
      </c>
      <c r="AI149" s="36"/>
      <c r="AJ149" t="s">
        <v>85</v>
      </c>
      <c r="AK149" s="35"/>
      <c r="AL149" s="35"/>
    </row>
    <row r="150" spans="1:38" ht="15" x14ac:dyDescent="0.25">
      <c r="A150">
        <v>3.77</v>
      </c>
      <c r="B150">
        <v>3.96</v>
      </c>
      <c r="C150">
        <v>1.98</v>
      </c>
      <c r="D150" s="20">
        <f t="shared" si="41"/>
        <v>2.2827746965678131E-2</v>
      </c>
      <c r="E150" s="17">
        <f>IF(OR($A150="",$B150="",$C150=""),"",A150*'MPTO_working_3-way'!$I149)</f>
        <v>3.8560606060606064</v>
      </c>
      <c r="F150" s="21">
        <f>IF(OR($A150="",$B150="",$C150=""),"",B150*'MPTO_working_3-way'!$I149)</f>
        <v>4.0503978779840857</v>
      </c>
      <c r="G150" s="22">
        <f>IF(OR($A150="",$B150="",$C150=""),"",C150*'MPTO_working_3-way'!$I149)</f>
        <v>2.0251989389920428</v>
      </c>
      <c r="H150" s="17">
        <f>IF(OR($A150="",$B150="",$C150=""),"",'MPTO_working_3-way'!E149)</f>
        <v>3.8813435940099841</v>
      </c>
      <c r="I150" s="21">
        <f>IF(OR($A150="",$B150="",$C150=""),"",'MPTO_working_3-way'!F149)</f>
        <v>4.0830324909747295</v>
      </c>
      <c r="J150" s="22">
        <f>IF(OR($A150="",$B150="",$C150=""),"",'MPTO_working_3-way'!G149)</f>
        <v>2.0102876225358184</v>
      </c>
      <c r="K150" s="17">
        <f>IF(OR($A150="",$B150="",$C150=""),"",'OddsRatio_working_3-way'!H149)</f>
        <v>3.8721637323314004</v>
      </c>
      <c r="L150" s="21">
        <f>IF(OR($A150="",$B150="",$C150=""),"",'OddsRatio_working_3-way'!I149)</f>
        <v>4.0691713529606304</v>
      </c>
      <c r="M150" s="22">
        <f>IF(OR($A150="",$B150="",$C150=""),"",'OddsRatio_working_3-way'!J149)</f>
        <v>2.0161445695612894</v>
      </c>
      <c r="N150" s="23">
        <f t="shared" si="42"/>
        <v>25.93320235756385</v>
      </c>
      <c r="O150" s="24">
        <f t="shared" si="43"/>
        <v>24.688932547478711</v>
      </c>
      <c r="P150" s="24">
        <f t="shared" si="44"/>
        <v>49.377865094957421</v>
      </c>
      <c r="Q150" t="s">
        <v>383</v>
      </c>
      <c r="R150" t="s">
        <v>384</v>
      </c>
      <c r="S150" t="s">
        <v>463</v>
      </c>
      <c r="T150" s="35">
        <v>100</v>
      </c>
      <c r="U150" s="35">
        <f t="shared" si="45"/>
        <v>55.752212389380524</v>
      </c>
      <c r="V150" s="35">
        <f t="shared" si="46"/>
        <v>69.135802469135797</v>
      </c>
      <c r="W150" s="35">
        <f t="shared" si="47"/>
        <v>72.899728997289984</v>
      </c>
      <c r="X150" s="35">
        <f t="shared" si="48"/>
        <v>57.96446853357422</v>
      </c>
      <c r="Y150" s="35">
        <f t="shared" si="49"/>
        <v>71.348058613329499</v>
      </c>
      <c r="Z150" s="35">
        <f t="shared" si="50"/>
        <v>75.111985141483672</v>
      </c>
      <c r="AA150" s="35">
        <f t="shared" si="51"/>
        <v>-2.2122561441936952</v>
      </c>
      <c r="AB150" s="35">
        <f t="shared" si="52"/>
        <v>-2.2122561441937023</v>
      </c>
      <c r="AC150" s="35">
        <f t="shared" si="53"/>
        <v>-2.2122561441936881</v>
      </c>
      <c r="AD150" s="36"/>
      <c r="AE150" s="36"/>
      <c r="AF150">
        <v>1.68</v>
      </c>
      <c r="AG150">
        <v>2.2999999999999998</v>
      </c>
      <c r="AI150" s="36"/>
      <c r="AJ150" t="s">
        <v>467</v>
      </c>
      <c r="AK150" s="35"/>
      <c r="AL150" s="35"/>
    </row>
    <row r="151" spans="1:38" ht="15" x14ac:dyDescent="0.25">
      <c r="A151">
        <v>2.2599999999999998</v>
      </c>
      <c r="B151">
        <v>3.24</v>
      </c>
      <c r="C151">
        <v>3.69</v>
      </c>
      <c r="D151" s="20">
        <f t="shared" si="41"/>
        <v>2.2122561441936917E-2</v>
      </c>
      <c r="E151" s="17">
        <f>IF(OR($A151="",$B151="",$C151=""),"",A151*'MPTO_working_3-way'!$I150)</f>
        <v>2.309996988858777</v>
      </c>
      <c r="F151" s="21">
        <f>IF(OR($A151="",$B151="",$C151=""),"",B151*'MPTO_working_3-way'!$I150)</f>
        <v>3.311677099071876</v>
      </c>
      <c r="G151" s="22">
        <f>IF(OR($A151="",$B151="",$C151=""),"",C151*'MPTO_working_3-way'!$I150)</f>
        <v>3.7716322517207472</v>
      </c>
      <c r="H151" s="17">
        <f>IF(OR($A151="",$B151="",$C151=""),"",'MPTO_working_3-way'!E150)</f>
        <v>2.2983027388087729</v>
      </c>
      <c r="I151" s="21">
        <f>IF(OR($A151="",$B151="",$C151=""),"",'MPTO_working_3-way'!F150)</f>
        <v>3.319306076839843</v>
      </c>
      <c r="J151" s="22">
        <f>IF(OR($A151="",$B151="",$C151=""),"",'MPTO_working_3-way'!G150)</f>
        <v>3.7932162615651048</v>
      </c>
      <c r="K151" s="17">
        <f>IF(OR($A151="",$B151="",$C151=""),"",'OddsRatio_working_3-way'!H150)</f>
        <v>2.3033368617871259</v>
      </c>
      <c r="L151" s="21">
        <f>IF(OR($A151="",$B151="",$C151=""),"",'OddsRatio_working_3-way'!I150)</f>
        <v>3.3170433098437799</v>
      </c>
      <c r="M151" s="22">
        <f>IF(OR($A151="",$B151="",$C151=""),"",'OddsRatio_working_3-way'!J150)</f>
        <v>3.782520760482039</v>
      </c>
      <c r="N151" s="23">
        <f t="shared" si="42"/>
        <v>43.29009971974191</v>
      </c>
      <c r="O151" s="24">
        <f t="shared" si="43"/>
        <v>30.196180668708855</v>
      </c>
      <c r="P151" s="24">
        <f t="shared" si="44"/>
        <v>26.513719611549242</v>
      </c>
      <c r="Q151" t="s">
        <v>385</v>
      </c>
      <c r="R151" t="s">
        <v>386</v>
      </c>
      <c r="S151" t="s">
        <v>463</v>
      </c>
      <c r="T151" s="35">
        <v>100</v>
      </c>
      <c r="U151" s="35">
        <f t="shared" si="45"/>
        <v>60.9375</v>
      </c>
      <c r="V151" s="35">
        <f t="shared" si="46"/>
        <v>72.375690607734811</v>
      </c>
      <c r="W151" s="35">
        <f t="shared" si="47"/>
        <v>64.412811387900362</v>
      </c>
      <c r="X151" s="35">
        <f t="shared" si="48"/>
        <v>63.211498004364842</v>
      </c>
      <c r="Y151" s="35">
        <f t="shared" si="49"/>
        <v>74.649688612099638</v>
      </c>
      <c r="Z151" s="35">
        <f t="shared" si="50"/>
        <v>66.686809392265189</v>
      </c>
      <c r="AA151" s="35">
        <f t="shared" si="51"/>
        <v>-2.2739980043648416</v>
      </c>
      <c r="AB151" s="35">
        <f t="shared" si="52"/>
        <v>-2.2739980043648274</v>
      </c>
      <c r="AC151" s="35">
        <f t="shared" si="53"/>
        <v>-2.2739980043648274</v>
      </c>
      <c r="AD151" s="36"/>
      <c r="AE151" s="36"/>
      <c r="AF151">
        <v>2.1</v>
      </c>
      <c r="AG151">
        <v>1.81</v>
      </c>
      <c r="AI151" s="36"/>
      <c r="AJ151" t="s">
        <v>467</v>
      </c>
      <c r="AK151" s="35"/>
      <c r="AL151" s="35"/>
    </row>
    <row r="152" spans="1:38" ht="15" x14ac:dyDescent="0.25">
      <c r="A152">
        <v>2.56</v>
      </c>
      <c r="B152">
        <v>3.62</v>
      </c>
      <c r="C152">
        <v>2.81</v>
      </c>
      <c r="D152" s="20">
        <f t="shared" si="41"/>
        <v>2.27399800436483E-2</v>
      </c>
      <c r="E152" s="17">
        <f>IF(OR($A152="",$B152="",$C152=""),"",A152*'MPTO_working_3-way'!$I151)</f>
        <v>2.6182143489117395</v>
      </c>
      <c r="F152" s="21">
        <f>IF(OR($A152="",$B152="",$C152=""),"",B152*'MPTO_working_3-way'!$I151)</f>
        <v>3.7023187277580067</v>
      </c>
      <c r="G152" s="22">
        <f>IF(OR($A152="",$B152="",$C152=""),"",C152*'MPTO_working_3-way'!$I151)</f>
        <v>2.8738993439226519</v>
      </c>
      <c r="H152" s="17">
        <f>IF(OR($A152="",$B152="",$C152=""),"",'MPTO_working_3-way'!E151)</f>
        <v>2.6106592766739896</v>
      </c>
      <c r="I152" s="21">
        <f>IF(OR($A152="",$B152="",$C152=""),"",'MPTO_working_3-way'!F151)</f>
        <v>3.7221337722248875</v>
      </c>
      <c r="J152" s="22">
        <f>IF(OR($A152="",$B152="",$C152=""),"",'MPTO_working_3-way'!G151)</f>
        <v>2.8711549730255301</v>
      </c>
      <c r="K152" s="17">
        <f>IF(OR($A152="",$B152="",$C152=""),"",'OddsRatio_working_3-way'!H151)</f>
        <v>2.6143842997990014</v>
      </c>
      <c r="L152" s="21">
        <f>IF(OR($A152="",$B152="",$C152=""),"",'OddsRatio_working_3-way'!I151)</f>
        <v>3.71133773427781</v>
      </c>
      <c r="M152" s="22">
        <f>IF(OR($A152="",$B152="",$C152=""),"",'OddsRatio_working_3-way'!J151)</f>
        <v>2.8730997324590977</v>
      </c>
      <c r="N152" s="23">
        <f t="shared" si="42"/>
        <v>38.193969886982323</v>
      </c>
      <c r="O152" s="24">
        <f t="shared" si="43"/>
        <v>27.010100251567611</v>
      </c>
      <c r="P152" s="24">
        <f t="shared" si="44"/>
        <v>34.795929861450084</v>
      </c>
      <c r="Q152" t="s">
        <v>387</v>
      </c>
      <c r="R152" t="s">
        <v>388</v>
      </c>
      <c r="S152" t="s">
        <v>463</v>
      </c>
      <c r="T152" s="35">
        <v>100</v>
      </c>
      <c r="U152" s="35">
        <f t="shared" si="45"/>
        <v>72.29916897506925</v>
      </c>
      <c r="V152" s="35">
        <f t="shared" si="46"/>
        <v>70.588235294117652</v>
      </c>
      <c r="W152" s="35">
        <f t="shared" si="47"/>
        <v>54.954954954954964</v>
      </c>
      <c r="X152" s="35">
        <f t="shared" si="48"/>
        <v>74.456809750927391</v>
      </c>
      <c r="Y152" s="35">
        <f t="shared" si="49"/>
        <v>72.745876069975793</v>
      </c>
      <c r="Z152" s="35">
        <f t="shared" si="50"/>
        <v>57.112595730813112</v>
      </c>
      <c r="AA152" s="35">
        <f t="shared" si="51"/>
        <v>-2.1576407758581411</v>
      </c>
      <c r="AB152" s="35">
        <f t="shared" si="52"/>
        <v>-2.1576407758581411</v>
      </c>
      <c r="AC152" s="35">
        <f t="shared" si="53"/>
        <v>-2.1576407758581482</v>
      </c>
      <c r="AD152" s="36"/>
      <c r="AE152" s="36"/>
      <c r="AF152">
        <v>1.92</v>
      </c>
      <c r="AG152">
        <v>1.99</v>
      </c>
      <c r="AI152" s="36"/>
      <c r="AJ152" t="s">
        <v>467</v>
      </c>
      <c r="AK152" s="35"/>
      <c r="AL152" s="35"/>
    </row>
    <row r="153" spans="1:38" ht="15" x14ac:dyDescent="0.25">
      <c r="A153">
        <v>3.61</v>
      </c>
      <c r="B153">
        <v>3.4</v>
      </c>
      <c r="C153">
        <v>2.2200000000000002</v>
      </c>
      <c r="D153" s="20">
        <f t="shared" si="41"/>
        <v>2.1576407758581606E-2</v>
      </c>
      <c r="E153" s="17">
        <f>IF(OR($A153="",$B153="",$C153=""),"",A153*'MPTO_working_3-way'!$I152)</f>
        <v>3.6878908320084793</v>
      </c>
      <c r="F153" s="21">
        <f>IF(OR($A153="",$B153="",$C153=""),"",B153*'MPTO_working_3-way'!$I152)</f>
        <v>3.4733597863791772</v>
      </c>
      <c r="G153" s="22">
        <f>IF(OR($A153="",$B153="",$C153=""),"",C153*'MPTO_working_3-way'!$I152)</f>
        <v>2.2678996252240515</v>
      </c>
      <c r="H153" s="17">
        <f>IF(OR($A153="",$B153="",$C153=""),"",'MPTO_working_3-way'!E152)</f>
        <v>3.7062270358105343</v>
      </c>
      <c r="I153" s="21">
        <f>IF(OR($A153="",$B153="",$C153=""),"",'MPTO_working_3-way'!F152)</f>
        <v>3.4852251235147955</v>
      </c>
      <c r="J153" s="22">
        <f>IF(OR($A153="",$B153="",$C153=""),"",'MPTO_working_3-way'!G152)</f>
        <v>2.2560208510882576</v>
      </c>
      <c r="K153" s="17">
        <f>IF(OR($A153="",$B153="",$C153=""),"",'OddsRatio_working_3-way'!H152)</f>
        <v>3.6978036998273827</v>
      </c>
      <c r="L153" s="21">
        <f>IF(OR($A153="",$B153="",$C153=""),"",'OddsRatio_working_3-way'!I152)</f>
        <v>3.4807390343240296</v>
      </c>
      <c r="M153" s="22">
        <f>IF(OR($A153="",$B153="",$C153=""),"",'OddsRatio_working_3-way'!J152)</f>
        <v>2.2610423424480479</v>
      </c>
      <c r="N153" s="23">
        <f t="shared" si="42"/>
        <v>27.11577011229981</v>
      </c>
      <c r="O153" s="24">
        <f t="shared" si="43"/>
        <v>28.790567678059503</v>
      </c>
      <c r="P153" s="24">
        <f t="shared" si="44"/>
        <v>44.093662209640669</v>
      </c>
      <c r="Q153" t="s">
        <v>389</v>
      </c>
      <c r="R153" t="s">
        <v>390</v>
      </c>
      <c r="S153" t="s">
        <v>463</v>
      </c>
      <c r="T153" s="35">
        <v>100</v>
      </c>
      <c r="U153" s="35">
        <f t="shared" si="45"/>
        <v>23.076923076923073</v>
      </c>
      <c r="V153" s="35">
        <f t="shared" si="46"/>
        <v>82.110912343470488</v>
      </c>
      <c r="W153" s="35">
        <f t="shared" si="47"/>
        <v>92.295839753466865</v>
      </c>
      <c r="X153" s="35">
        <f t="shared" si="48"/>
        <v>25.593247903062643</v>
      </c>
      <c r="Y153" s="35">
        <f t="shared" si="49"/>
        <v>84.627237169610055</v>
      </c>
      <c r="Z153" s="35">
        <f t="shared" si="50"/>
        <v>94.812164579606446</v>
      </c>
      <c r="AA153" s="35">
        <f t="shared" si="51"/>
        <v>-2.5163248261395701</v>
      </c>
      <c r="AB153" s="35">
        <f t="shared" si="52"/>
        <v>-2.5163248261395665</v>
      </c>
      <c r="AC153" s="35">
        <f t="shared" si="53"/>
        <v>-2.5163248261395808</v>
      </c>
      <c r="AD153" s="36"/>
      <c r="AE153" s="36"/>
      <c r="AF153">
        <v>2.2000000000000002</v>
      </c>
      <c r="AG153">
        <v>1.74</v>
      </c>
      <c r="AI153" s="36"/>
      <c r="AJ153" t="s">
        <v>467</v>
      </c>
      <c r="AK153" s="35"/>
      <c r="AL153" s="35"/>
    </row>
    <row r="154" spans="1:38" s="35" customFormat="1" ht="15" x14ac:dyDescent="0.25">
      <c r="A154">
        <v>1.3</v>
      </c>
      <c r="B154">
        <v>5.59</v>
      </c>
      <c r="C154">
        <v>12.98</v>
      </c>
      <c r="D154" s="20">
        <f t="shared" si="41"/>
        <v>2.516324826139571E-2</v>
      </c>
      <c r="E154" s="17">
        <f>IF(OR($A154="",$B154="",$C154=""),"",A154*'MPTO_working_3-way'!$I153)</f>
        <v>1.3327122227398145</v>
      </c>
      <c r="F154" s="21">
        <f>IF(OR($A154="",$B154="",$C154=""),"",B154*'MPTO_working_3-way'!$I153)</f>
        <v>5.7306625577812023</v>
      </c>
      <c r="G154" s="22">
        <f>IF(OR($A154="",$B154="",$C154=""),"",C154*'MPTO_working_3-way'!$I153)</f>
        <v>13.306618962432916</v>
      </c>
      <c r="H154" s="17">
        <f>IF(OR($A154="",$B154="",$C154=""),"",'MPTO_working_3-way'!E153)</f>
        <v>1.3143315690131763</v>
      </c>
      <c r="I154" s="21">
        <f>IF(OR($A154="",$B154="",$C154=""),"",'MPTO_working_3-way'!F153)</f>
        <v>5.8649950692726778</v>
      </c>
      <c r="J154" s="22">
        <f>IF(OR($A154="",$B154="",$C154=""),"",'MPTO_working_3-way'!G153)</f>
        <v>14.565824868510862</v>
      </c>
      <c r="K154" s="17">
        <f>IF(OR($A154="",$B154="",$C154=""),"",'OddsRatio_working_3-way'!H153)</f>
        <v>1.3198026100971119</v>
      </c>
      <c r="L154" s="21">
        <f>IF(OR($A154="",$B154="",$C154=""),"",'OddsRatio_working_3-way'!I153)</f>
        <v>5.8929799344858109</v>
      </c>
      <c r="M154" s="22">
        <f>IF(OR($A154="",$B154="",$C154=""),"",'OddsRatio_working_3-way'!J153)</f>
        <v>13.770784229878002</v>
      </c>
      <c r="N154" s="23">
        <f t="shared" si="42"/>
        <v>75.034953753495373</v>
      </c>
      <c r="O154" s="24">
        <f t="shared" si="43"/>
        <v>17.449989244998925</v>
      </c>
      <c r="P154" s="24">
        <f t="shared" si="44"/>
        <v>7.5150570015057001</v>
      </c>
      <c r="Q154" t="s">
        <v>391</v>
      </c>
      <c r="R154" t="s">
        <v>392</v>
      </c>
      <c r="S154" t="s">
        <v>463</v>
      </c>
      <c r="T154" s="35">
        <v>100</v>
      </c>
      <c r="U154" s="35">
        <f t="shared" si="45"/>
        <v>77.011494252873561</v>
      </c>
      <c r="V154" s="35">
        <f t="shared" si="46"/>
        <v>73.544973544973558</v>
      </c>
      <c r="W154" s="35">
        <f t="shared" si="47"/>
        <v>47.089947089947096</v>
      </c>
      <c r="X154" s="35">
        <f t="shared" si="48"/>
        <v>79.365079365079367</v>
      </c>
      <c r="Y154" s="35">
        <f t="shared" si="49"/>
        <v>75.898558657179365</v>
      </c>
      <c r="Z154" s="35">
        <f t="shared" si="50"/>
        <v>49.443532202152895</v>
      </c>
      <c r="AA154" s="35">
        <f t="shared" si="51"/>
        <v>-2.3535851122058062</v>
      </c>
      <c r="AB154" s="35">
        <f t="shared" si="52"/>
        <v>-2.3535851122058062</v>
      </c>
      <c r="AC154" s="35">
        <f t="shared" si="53"/>
        <v>-2.3535851122057991</v>
      </c>
      <c r="AD154" s="36"/>
      <c r="AE154" s="36"/>
      <c r="AF154">
        <v>1.81</v>
      </c>
      <c r="AG154">
        <v>2.09</v>
      </c>
      <c r="AH154" s="36"/>
      <c r="AI154" s="36"/>
      <c r="AJ154" t="s">
        <v>467</v>
      </c>
    </row>
    <row r="155" spans="1:38" ht="15" x14ac:dyDescent="0.25">
      <c r="A155">
        <v>4.3499999999999996</v>
      </c>
      <c r="B155">
        <v>3.78</v>
      </c>
      <c r="C155">
        <v>1.89</v>
      </c>
      <c r="D155" s="20">
        <f t="shared" si="41"/>
        <v>2.3535851122058027E-2</v>
      </c>
      <c r="E155" s="17">
        <f>IF(OR($A155="",$B155="",$C155=""),"",A155*'MPTO_working_3-way'!$I154)</f>
        <v>4.4523809523809517</v>
      </c>
      <c r="F155" s="21">
        <f>IF(OR($A155="",$B155="",$C155=""),"",B155*'MPTO_working_3-way'!$I154)</f>
        <v>3.8689655172413793</v>
      </c>
      <c r="G155" s="22">
        <f>IF(OR($A155="",$B155="",$C155=""),"",C155*'MPTO_working_3-way'!$I154)</f>
        <v>1.9344827586206896</v>
      </c>
      <c r="H155" s="17">
        <f>IF(OR($A155="",$B155="",$C155=""),"",'MPTO_working_3-way'!E154)</f>
        <v>4.5036976170912073</v>
      </c>
      <c r="I155" s="21">
        <f>IF(OR($A155="",$B155="",$C155=""),"",'MPTO_working_3-way'!F154)</f>
        <v>3.8955223880597019</v>
      </c>
      <c r="J155" s="22">
        <f>IF(OR($A155="",$B155="",$C155=""),"",'MPTO_working_3-way'!G154)</f>
        <v>1.9184459222961148</v>
      </c>
      <c r="K155" s="17">
        <f>IF(OR($A155="",$B155="",$C155=""),"",'OddsRatio_working_3-way'!H154)</f>
        <v>4.4801657200314144</v>
      </c>
      <c r="L155" s="21">
        <f>IF(OR($A155="",$B155="",$C155=""),"",'OddsRatio_working_3-way'!I154)</f>
        <v>3.8880181199066661</v>
      </c>
      <c r="M155" s="22">
        <f>IF(OR($A155="",$B155="",$C155=""),"",'OddsRatio_working_3-way'!J154)</f>
        <v>1.9245813405456593</v>
      </c>
      <c r="N155" s="23">
        <f t="shared" si="42"/>
        <v>22.459893048128347</v>
      </c>
      <c r="O155" s="24">
        <f t="shared" si="43"/>
        <v>25.846702317290553</v>
      </c>
      <c r="P155" s="24">
        <f t="shared" si="44"/>
        <v>51.693404634581107</v>
      </c>
      <c r="Q155" t="s">
        <v>393</v>
      </c>
      <c r="R155" t="s">
        <v>394</v>
      </c>
      <c r="S155" t="s">
        <v>463</v>
      </c>
      <c r="T155" s="35">
        <v>100</v>
      </c>
      <c r="U155" s="35">
        <f t="shared" si="45"/>
        <v>54.751131221719454</v>
      </c>
      <c r="V155" s="35">
        <f t="shared" si="46"/>
        <v>70.760233918128648</v>
      </c>
      <c r="W155" s="35">
        <f t="shared" si="47"/>
        <v>72.29916897506925</v>
      </c>
      <c r="X155" s="35">
        <f t="shared" si="48"/>
        <v>56.940597106802095</v>
      </c>
      <c r="Y155" s="35">
        <f t="shared" si="49"/>
        <v>72.949699803211288</v>
      </c>
      <c r="Z155" s="35">
        <f t="shared" si="50"/>
        <v>74.48863486015189</v>
      </c>
      <c r="AA155" s="35">
        <f t="shared" si="51"/>
        <v>-2.1894658850826403</v>
      </c>
      <c r="AB155" s="35">
        <f t="shared" si="52"/>
        <v>-2.1894658850826403</v>
      </c>
      <c r="AC155" s="35">
        <f t="shared" si="53"/>
        <v>-2.1894658850826403</v>
      </c>
      <c r="AD155" s="36"/>
      <c r="AE155" s="36"/>
      <c r="AF155">
        <v>2.02</v>
      </c>
      <c r="AG155">
        <v>1.89</v>
      </c>
      <c r="AI155" s="36"/>
      <c r="AJ155" t="s">
        <v>467</v>
      </c>
      <c r="AK155" s="35"/>
      <c r="AL155" s="35"/>
    </row>
    <row r="156" spans="1:38" ht="15" x14ac:dyDescent="0.25">
      <c r="A156">
        <v>2.21</v>
      </c>
      <c r="B156">
        <v>3.42</v>
      </c>
      <c r="C156">
        <v>3.61</v>
      </c>
      <c r="D156" s="20">
        <f t="shared" si="41"/>
        <v>2.1894658850826421E-2</v>
      </c>
      <c r="E156" s="17">
        <f>IF(OR($A156="",$B156="",$C156=""),"",A156*'MPTO_working_3-way'!$I155)</f>
        <v>2.2583871960603266</v>
      </c>
      <c r="F156" s="21">
        <f>IF(OR($A156="",$B156="",$C156=""),"",B156*'MPTO_working_3-way'!$I155)</f>
        <v>3.4948797332698263</v>
      </c>
      <c r="G156" s="22">
        <f>IF(OR($A156="",$B156="",$C156=""),"",C156*'MPTO_working_3-way'!$I155)</f>
        <v>3.6890397184514834</v>
      </c>
      <c r="H156" s="17">
        <f>IF(OR($A156="",$B156="",$C156=""),"",'MPTO_working_3-way'!E155)</f>
        <v>2.2462295837552233</v>
      </c>
      <c r="I156" s="21">
        <f>IF(OR($A156="",$B156="",$C156=""),"",'MPTO_working_3-way'!F155)</f>
        <v>3.5075480884309322</v>
      </c>
      <c r="J156" s="22">
        <f>IF(OR($A156="",$B156="",$C156=""),"",'MPTO_working_3-way'!G155)</f>
        <v>3.7076847872298315</v>
      </c>
      <c r="K156" s="17">
        <f>IF(OR($A156="",$B156="",$C156=""),"",'OddsRatio_working_3-way'!H155)</f>
        <v>2.2513523520390955</v>
      </c>
      <c r="L156" s="21">
        <f>IF(OR($A156="",$B156="",$C156=""),"",'OddsRatio_working_3-way'!I155)</f>
        <v>3.5027047040781909</v>
      </c>
      <c r="M156" s="22">
        <f>IF(OR($A156="",$B156="",$C156=""),"",'OddsRatio_working_3-way'!J155)</f>
        <v>3.6991980486132556</v>
      </c>
      <c r="N156" s="23">
        <f t="shared" si="42"/>
        <v>44.279386712095395</v>
      </c>
      <c r="O156" s="24">
        <f t="shared" si="43"/>
        <v>28.613287904599659</v>
      </c>
      <c r="P156" s="24">
        <f t="shared" si="44"/>
        <v>27.107325383304936</v>
      </c>
      <c r="Q156" t="s">
        <v>395</v>
      </c>
      <c r="R156" t="s">
        <v>396</v>
      </c>
      <c r="S156" t="s">
        <v>463</v>
      </c>
      <c r="T156" s="35">
        <v>100</v>
      </c>
      <c r="U156" s="35">
        <f t="shared" si="45"/>
        <v>81.684981684981679</v>
      </c>
      <c r="V156" s="35">
        <f t="shared" si="46"/>
        <v>70.588235294117652</v>
      </c>
      <c r="W156" s="35">
        <f t="shared" si="47"/>
        <v>41.520467836257311</v>
      </c>
      <c r="X156" s="35">
        <f t="shared" si="48"/>
        <v>87.891296869625052</v>
      </c>
      <c r="Y156" s="35">
        <f t="shared" si="49"/>
        <v>76.79455047876101</v>
      </c>
      <c r="Z156" s="35">
        <f t="shared" si="50"/>
        <v>47.726783020900662</v>
      </c>
      <c r="AA156" s="35">
        <f t="shared" si="51"/>
        <v>-6.2063151846433726</v>
      </c>
      <c r="AB156" s="35">
        <f t="shared" si="52"/>
        <v>-6.2063151846433584</v>
      </c>
      <c r="AC156" s="35">
        <f t="shared" si="53"/>
        <v>-6.2063151846433513</v>
      </c>
      <c r="AD156" s="36"/>
      <c r="AE156" s="36"/>
      <c r="AF156">
        <v>2.1800000000000002</v>
      </c>
      <c r="AG156">
        <v>1.75</v>
      </c>
      <c r="AI156" s="36"/>
      <c r="AJ156" t="s">
        <v>467</v>
      </c>
      <c r="AK156" s="35"/>
      <c r="AL156" s="35"/>
    </row>
    <row r="157" spans="1:38" ht="15" x14ac:dyDescent="0.25">
      <c r="A157">
        <v>5.46</v>
      </c>
      <c r="B157">
        <v>3.4</v>
      </c>
      <c r="C157">
        <v>1.71</v>
      </c>
      <c r="D157" s="20">
        <f t="shared" si="41"/>
        <v>6.2063151846433406E-2</v>
      </c>
      <c r="E157" s="17">
        <f>IF(OR($A157="",$B157="",$C157=""),"",A157*'MPTO_working_3-way'!$I156)</f>
        <v>5.7988648090815262</v>
      </c>
      <c r="F157" s="21">
        <f>IF(OR($A157="",$B157="",$C157=""),"",B157*'MPTO_working_3-way'!$I156)</f>
        <v>3.6110147162778734</v>
      </c>
      <c r="G157" s="22">
        <f>IF(OR($A157="",$B157="",$C157=""),"",C157*'MPTO_working_3-way'!$I156)</f>
        <v>1.8161279896574012</v>
      </c>
      <c r="H157" s="17">
        <f>IF(OR($A157="",$B157="",$C157=""),"",'MPTO_working_3-way'!E156)</f>
        <v>6.1552678931529767</v>
      </c>
      <c r="I157" s="21">
        <f>IF(OR($A157="",$B157="",$C157=""),"",'MPTO_working_3-way'!F156)</f>
        <v>3.6572441093655663</v>
      </c>
      <c r="J157" s="22">
        <f>IF(OR($A157="",$B157="",$C157=""),"",'MPTO_working_3-way'!G156)</f>
        <v>1.7727114335622158</v>
      </c>
      <c r="K157" s="17">
        <f>IF(OR($A157="",$B157="",$C157=""),"",'OddsRatio_working_3-way'!H156)</f>
        <v>5.9525382917521545</v>
      </c>
      <c r="L157" s="21">
        <f>IF(OR($A157="",$B157="",$C157=""),"",'OddsRatio_working_3-way'!I156)</f>
        <v>3.6650430269518317</v>
      </c>
      <c r="M157" s="22">
        <f>IF(OR($A157="",$B157="",$C157=""),"",'OddsRatio_working_3-way'!J156)</f>
        <v>1.7884085621399166</v>
      </c>
      <c r="N157" s="23">
        <f t="shared" si="42"/>
        <v>17.244754498051293</v>
      </c>
      <c r="O157" s="24">
        <f t="shared" si="43"/>
        <v>27.693046929223549</v>
      </c>
      <c r="P157" s="24">
        <f t="shared" si="44"/>
        <v>55.062198572725173</v>
      </c>
      <c r="Q157" t="s">
        <v>397</v>
      </c>
      <c r="R157" t="s">
        <v>398</v>
      </c>
      <c r="S157" t="s">
        <v>463</v>
      </c>
      <c r="T157" s="35">
        <v>100</v>
      </c>
      <c r="U157" s="35">
        <f t="shared" si="45"/>
        <v>54.751131221719454</v>
      </c>
      <c r="V157" s="35">
        <f t="shared" si="46"/>
        <v>64.912280701754383</v>
      </c>
      <c r="W157" s="35">
        <f t="shared" si="47"/>
        <v>74.811083123425689</v>
      </c>
      <c r="X157" s="35">
        <f t="shared" si="48"/>
        <v>60.27663617481992</v>
      </c>
      <c r="Y157" s="35">
        <f t="shared" si="49"/>
        <v>70.437785654854849</v>
      </c>
      <c r="Z157" s="35">
        <f t="shared" si="50"/>
        <v>80.336588076526155</v>
      </c>
      <c r="AA157" s="35">
        <f t="shared" si="51"/>
        <v>-5.5255049531004659</v>
      </c>
      <c r="AB157" s="35">
        <f t="shared" si="52"/>
        <v>-5.5255049531004659</v>
      </c>
      <c r="AC157" s="35">
        <f t="shared" si="53"/>
        <v>-5.5255049531004659</v>
      </c>
      <c r="AD157" s="36"/>
      <c r="AE157" s="36"/>
      <c r="AF157">
        <v>2.27</v>
      </c>
      <c r="AG157">
        <v>1.63</v>
      </c>
      <c r="AI157" s="36"/>
      <c r="AJ157" t="s">
        <v>475</v>
      </c>
      <c r="AK157" s="35"/>
      <c r="AL157" s="35"/>
    </row>
    <row r="158" spans="1:38" ht="15" x14ac:dyDescent="0.25">
      <c r="A158">
        <v>2.21</v>
      </c>
      <c r="B158">
        <v>2.85</v>
      </c>
      <c r="C158">
        <v>3.97</v>
      </c>
      <c r="D158" s="20">
        <f t="shared" si="41"/>
        <v>5.5255049531004463E-2</v>
      </c>
      <c r="E158" s="17">
        <f>IF(OR($A158="",$B158="",$C158=""),"",A158*'MPTO_working_3-way'!$I157)</f>
        <v>2.3321136594635199</v>
      </c>
      <c r="F158" s="21">
        <f>IF(OR($A158="",$B158="",$C158=""),"",B158*'MPTO_working_3-way'!$I157)</f>
        <v>3.0074768911633627</v>
      </c>
      <c r="G158" s="22">
        <f>IF(OR($A158="",$B158="",$C158=""),"",C158*'MPTO_working_3-way'!$I157)</f>
        <v>4.1893625466380877</v>
      </c>
      <c r="H158" s="17">
        <f>IF(OR($A158="",$B158="",$C158=""),"",'MPTO_working_3-way'!E157)</f>
        <v>2.3037740951103967</v>
      </c>
      <c r="I158" s="21">
        <f>IF(OR($A158="",$B158="",$C158=""),"",'MPTO_working_3-way'!F157)</f>
        <v>3.0078911138559814</v>
      </c>
      <c r="J158" s="22">
        <f>IF(OR($A158="",$B158="",$C158=""),"",'MPTO_working_3-way'!G157)</f>
        <v>4.283190527265714</v>
      </c>
      <c r="K158" s="17">
        <f>IF(OR($A158="",$B158="",$C158=""),"",'OddsRatio_working_3-way'!H157)</f>
        <v>2.3163524370490602</v>
      </c>
      <c r="L158" s="21">
        <f>IF(OR($A158="",$B158="",$C158=""),"",'OddsRatio_working_3-way'!I157)</f>
        <v>3.0126049657361675</v>
      </c>
      <c r="M158" s="22">
        <f>IF(OR($A158="",$B158="",$C158=""),"",'OddsRatio_working_3-way'!J157)</f>
        <v>4.2310468909386048</v>
      </c>
      <c r="N158" s="23">
        <f t="shared" si="42"/>
        <v>42.879556746391181</v>
      </c>
      <c r="O158" s="24">
        <f t="shared" si="43"/>
        <v>33.250463301587544</v>
      </c>
      <c r="P158" s="24">
        <f t="shared" si="44"/>
        <v>23.869979952021286</v>
      </c>
      <c r="Q158" t="s">
        <v>399</v>
      </c>
      <c r="R158" t="s">
        <v>400</v>
      </c>
      <c r="S158" t="s">
        <v>463</v>
      </c>
      <c r="T158" s="35">
        <v>100</v>
      </c>
      <c r="U158" s="35">
        <f t="shared" si="45"/>
        <v>50.495049504950494</v>
      </c>
      <c r="V158" s="35">
        <f t="shared" si="46"/>
        <v>69.78851963746223</v>
      </c>
      <c r="W158" s="35">
        <f t="shared" si="47"/>
        <v>74.025974025974023</v>
      </c>
      <c r="X158" s="35">
        <f t="shared" si="48"/>
        <v>56.185506336563741</v>
      </c>
      <c r="Y158" s="35">
        <f t="shared" si="49"/>
        <v>75.478976469075477</v>
      </c>
      <c r="Z158" s="35">
        <f t="shared" si="50"/>
        <v>79.716430857587255</v>
      </c>
      <c r="AA158" s="35">
        <f t="shared" si="51"/>
        <v>-5.6904568316132469</v>
      </c>
      <c r="AB158" s="35">
        <f t="shared" si="52"/>
        <v>-5.6904568316132469</v>
      </c>
      <c r="AC158" s="35">
        <f t="shared" si="53"/>
        <v>-5.6904568316132327</v>
      </c>
      <c r="AD158" s="36"/>
      <c r="AE158" s="36"/>
      <c r="AF158">
        <v>2.73</v>
      </c>
      <c r="AG158">
        <v>1.44</v>
      </c>
      <c r="AI158" s="36"/>
      <c r="AJ158" t="s">
        <v>475</v>
      </c>
      <c r="AK158" s="35"/>
      <c r="AL158" s="35"/>
    </row>
    <row r="159" spans="1:38" ht="15" x14ac:dyDescent="0.25">
      <c r="A159">
        <v>2.02</v>
      </c>
      <c r="B159">
        <v>3.31</v>
      </c>
      <c r="C159">
        <v>3.85</v>
      </c>
      <c r="D159" s="20">
        <f t="shared" si="41"/>
        <v>5.690456831613222E-2</v>
      </c>
      <c r="E159" s="17">
        <f>IF(OR($A159="",$B159="",$C159=""),"",A159*'MPTO_working_3-way'!$I158)</f>
        <v>2.134947227998587</v>
      </c>
      <c r="F159" s="21">
        <f>IF(OR($A159="",$B159="",$C159=""),"",B159*'MPTO_working_3-way'!$I158)</f>
        <v>3.4983541211263978</v>
      </c>
      <c r="G159" s="22">
        <f>IF(OR($A159="",$B159="",$C159=""),"",C159*'MPTO_working_3-way'!$I158)</f>
        <v>4.0690825880171095</v>
      </c>
      <c r="H159" s="17">
        <f>IF(OR($A159="",$B159="",$C159=""),"",'MPTO_working_3-way'!E158)</f>
        <v>2.1004815089729085</v>
      </c>
      <c r="I159" s="21">
        <f>IF(OR($A159="",$B159="",$C159=""),"",'MPTO_working_3-way'!F158)</f>
        <v>3.5317392117595343</v>
      </c>
      <c r="J159" s="22">
        <f>IF(OR($A159="",$B159="",$C159=""),"",'MPTO_working_3-way'!G158)</f>
        <v>4.1533056502258541</v>
      </c>
      <c r="K159" s="17">
        <f>IF(OR($A159="",$B159="",$C159=""),"",'OddsRatio_working_3-way'!H158)</f>
        <v>2.1140835958205906</v>
      </c>
      <c r="L159" s="21">
        <f>IF(OR($A159="",$B159="",$C159=""),"",'OddsRatio_working_3-way'!I158)</f>
        <v>3.523071672887808</v>
      </c>
      <c r="M159" s="22">
        <f>IF(OR($A159="",$B159="",$C159=""),"",'OddsRatio_working_3-way'!J158)</f>
        <v>4.112880635381063</v>
      </c>
      <c r="N159" s="23">
        <f t="shared" si="42"/>
        <v>46.839565254146962</v>
      </c>
      <c r="O159" s="24">
        <f t="shared" si="43"/>
        <v>28.584870638482435</v>
      </c>
      <c r="P159" s="24">
        <f t="shared" si="44"/>
        <v>24.575564107370614</v>
      </c>
      <c r="Q159" t="s">
        <v>401</v>
      </c>
      <c r="R159" t="s">
        <v>402</v>
      </c>
      <c r="S159" t="s">
        <v>463</v>
      </c>
      <c r="T159" s="35">
        <v>100</v>
      </c>
      <c r="U159" s="35">
        <f t="shared" si="45"/>
        <v>64.412811387900362</v>
      </c>
      <c r="V159" s="35">
        <f t="shared" si="46"/>
        <v>69.78851963746223</v>
      </c>
      <c r="W159" s="35">
        <f t="shared" si="47"/>
        <v>63.503649635036496</v>
      </c>
      <c r="X159" s="35">
        <f t="shared" si="48"/>
        <v>66.707830727501261</v>
      </c>
      <c r="Y159" s="35">
        <f t="shared" si="49"/>
        <v>72.083538977063142</v>
      </c>
      <c r="Z159" s="35">
        <f t="shared" si="50"/>
        <v>65.798668974637408</v>
      </c>
      <c r="AA159" s="35">
        <f t="shared" si="51"/>
        <v>-2.2950193396008984</v>
      </c>
      <c r="AB159" s="35">
        <f t="shared" si="52"/>
        <v>-2.2950193396009126</v>
      </c>
      <c r="AC159" s="35">
        <f t="shared" si="53"/>
        <v>-2.2950193396009126</v>
      </c>
      <c r="AD159" s="36"/>
      <c r="AE159" s="36"/>
      <c r="AF159">
        <v>2.12</v>
      </c>
      <c r="AG159">
        <v>1.71</v>
      </c>
      <c r="AI159" s="36"/>
      <c r="AJ159" t="s">
        <v>475</v>
      </c>
      <c r="AK159" s="35"/>
      <c r="AL159" s="35"/>
    </row>
    <row r="160" spans="1:38" ht="15" x14ac:dyDescent="0.25">
      <c r="A160">
        <v>2.81</v>
      </c>
      <c r="B160">
        <v>3.31</v>
      </c>
      <c r="C160">
        <v>2.74</v>
      </c>
      <c r="D160" s="20">
        <f t="shared" si="41"/>
        <v>2.2950193396009233E-2</v>
      </c>
      <c r="E160" s="17">
        <f>IF(OR($A160="",$B160="",$C160=""),"",A160*'MPTO_working_3-way'!$I159)</f>
        <v>2.874490043442786</v>
      </c>
      <c r="F160" s="21">
        <f>IF(OR($A160="",$B160="",$C160=""),"",B160*'MPTO_working_3-way'!$I159)</f>
        <v>3.3859651401407906</v>
      </c>
      <c r="G160" s="22">
        <f>IF(OR($A160="",$B160="",$C160=""),"",C160*'MPTO_working_3-way'!$I159)</f>
        <v>2.8028835299050656</v>
      </c>
      <c r="H160" s="17">
        <f>IF(OR($A160="",$B160="",$C160=""),"",'MPTO_working_3-way'!E159)</f>
        <v>2.87173272268058</v>
      </c>
      <c r="I160" s="21">
        <f>IF(OR($A160="",$B160="",$C160=""),"",'MPTO_working_3-way'!F159)</f>
        <v>3.3959923447965061</v>
      </c>
      <c r="J160" s="22">
        <f>IF(OR($A160="",$B160="",$C160=""),"",'MPTO_working_3-way'!G159)</f>
        <v>2.7986632752545595</v>
      </c>
      <c r="K160" s="17">
        <f>IF(OR($A160="",$B160="",$C160=""),"",'OddsRatio_working_3-way'!H159)</f>
        <v>2.8732519574285558</v>
      </c>
      <c r="L160" s="21">
        <f>IF(OR($A160="",$B160="",$C160=""),"",'OddsRatio_working_3-way'!I159)</f>
        <v>3.3907248738452846</v>
      </c>
      <c r="M160" s="22">
        <f>IF(OR($A160="",$B160="",$C160=""),"",'OddsRatio_working_3-way'!J159)</f>
        <v>2.8008057491302143</v>
      </c>
      <c r="N160" s="23">
        <f t="shared" si="42"/>
        <v>34.788779396929023</v>
      </c>
      <c r="O160" s="24">
        <f t="shared" si="43"/>
        <v>29.53367676899412</v>
      </c>
      <c r="P160" s="24">
        <f t="shared" si="44"/>
        <v>35.677543834076843</v>
      </c>
      <c r="Q160" t="s">
        <v>403</v>
      </c>
      <c r="R160" t="s">
        <v>404</v>
      </c>
      <c r="S160" t="s">
        <v>463</v>
      </c>
      <c r="T160" s="35">
        <v>100</v>
      </c>
      <c r="U160" s="35">
        <f t="shared" si="45"/>
        <v>62.962962962962962</v>
      </c>
      <c r="V160" s="35">
        <f t="shared" si="46"/>
        <v>71.751412429378533</v>
      </c>
      <c r="W160" s="35">
        <f t="shared" si="47"/>
        <v>63.235294117647051</v>
      </c>
      <c r="X160" s="35">
        <f t="shared" si="48"/>
        <v>65.013293452974409</v>
      </c>
      <c r="Y160" s="35">
        <f t="shared" si="49"/>
        <v>73.801742919389966</v>
      </c>
      <c r="Z160" s="35">
        <f t="shared" si="50"/>
        <v>65.285624607658505</v>
      </c>
      <c r="AA160" s="35">
        <f t="shared" si="51"/>
        <v>-2.0503304900114472</v>
      </c>
      <c r="AB160" s="35">
        <f t="shared" si="52"/>
        <v>-2.050330490011433</v>
      </c>
      <c r="AC160" s="35">
        <f t="shared" si="53"/>
        <v>-2.0503304900114543</v>
      </c>
      <c r="AD160" s="36"/>
      <c r="AE160" s="36"/>
      <c r="AF160">
        <v>1.94</v>
      </c>
      <c r="AG160">
        <v>1.96</v>
      </c>
      <c r="AI160" s="36"/>
      <c r="AJ160" t="s">
        <v>468</v>
      </c>
      <c r="AK160" s="35"/>
      <c r="AL160" s="35"/>
    </row>
    <row r="161" spans="1:38" ht="15" x14ac:dyDescent="0.25">
      <c r="A161">
        <v>2.7</v>
      </c>
      <c r="B161">
        <v>3.54</v>
      </c>
      <c r="C161">
        <v>2.72</v>
      </c>
      <c r="D161" s="20">
        <f t="shared" si="41"/>
        <v>2.0503304900114427E-2</v>
      </c>
      <c r="E161" s="17">
        <f>IF(OR($A161="",$B161="",$C161=""),"",A161*'MPTO_working_3-way'!$I160)</f>
        <v>2.7553589232303093</v>
      </c>
      <c r="F161" s="21">
        <f>IF(OR($A161="",$B161="",$C161=""),"",B161*'MPTO_working_3-way'!$I160)</f>
        <v>3.6125816993464053</v>
      </c>
      <c r="G161" s="22">
        <f>IF(OR($A161="",$B161="",$C161=""),"",C161*'MPTO_working_3-way'!$I160)</f>
        <v>2.7757689893283115</v>
      </c>
      <c r="H161" s="17">
        <f>IF(OR($A161="",$B161="",$C161=""),"",'MPTO_working_3-way'!E160)</f>
        <v>2.7507596983214695</v>
      </c>
      <c r="I161" s="21">
        <f>IF(OR($A161="",$B161="",$C161=""),"",'MPTO_working_3-way'!F160)</f>
        <v>3.6277699014277904</v>
      </c>
      <c r="J161" s="22">
        <f>IF(OR($A161="",$B161="",$C161=""),"",'MPTO_working_3-way'!G160)</f>
        <v>2.7715216538454976</v>
      </c>
      <c r="K161" s="17">
        <f>IF(OR($A161="",$B161="",$C161=""),"",'OddsRatio_working_3-way'!H160)</f>
        <v>2.7532234520958747</v>
      </c>
      <c r="L161" s="21">
        <f>IF(OR($A161="",$B161="",$C161=""),"",'OddsRatio_working_3-way'!I160)</f>
        <v>3.6195220990138366</v>
      </c>
      <c r="M161" s="22">
        <f>IF(OR($A161="",$B161="",$C161=""),"",'OddsRatio_working_3-way'!J160)</f>
        <v>2.7738496103558266</v>
      </c>
      <c r="N161" s="23">
        <f t="shared" si="42"/>
        <v>36.292912388620017</v>
      </c>
      <c r="O161" s="24">
        <f t="shared" si="43"/>
        <v>27.681034872676285</v>
      </c>
      <c r="P161" s="24">
        <f t="shared" si="44"/>
        <v>36.026052738703697</v>
      </c>
      <c r="Q161" t="s">
        <v>405</v>
      </c>
      <c r="R161" t="s">
        <v>406</v>
      </c>
      <c r="S161" t="s">
        <v>463</v>
      </c>
      <c r="T161" s="35">
        <v>100</v>
      </c>
      <c r="U161" s="35">
        <f t="shared" si="45"/>
        <v>16.666666666666668</v>
      </c>
      <c r="V161" s="35">
        <f t="shared" si="46"/>
        <v>86.320109439124479</v>
      </c>
      <c r="W161" s="35">
        <f t="shared" si="47"/>
        <v>93.898718730933496</v>
      </c>
      <c r="X161" s="35">
        <f t="shared" si="48"/>
        <v>19.781171829942018</v>
      </c>
      <c r="Y161" s="35">
        <f t="shared" si="49"/>
        <v>89.434614602399847</v>
      </c>
      <c r="Z161" s="35">
        <f t="shared" si="50"/>
        <v>97.013223894208849</v>
      </c>
      <c r="AA161" s="35">
        <f t="shared" si="51"/>
        <v>-3.11450516327535</v>
      </c>
      <c r="AB161" s="35">
        <f t="shared" si="52"/>
        <v>-3.1145051632753677</v>
      </c>
      <c r="AC161" s="35">
        <f t="shared" si="53"/>
        <v>-3.1145051632753535</v>
      </c>
      <c r="AD161" s="36"/>
      <c r="AE161" s="36"/>
      <c r="AF161">
        <v>1.71</v>
      </c>
      <c r="AG161">
        <v>2.25</v>
      </c>
      <c r="AI161" s="36"/>
      <c r="AJ161" t="s">
        <v>468</v>
      </c>
      <c r="AK161" s="35"/>
      <c r="AL161" s="35"/>
    </row>
    <row r="162" spans="1:38" ht="15" x14ac:dyDescent="0.25">
      <c r="A162">
        <v>1.2</v>
      </c>
      <c r="B162">
        <v>7.31</v>
      </c>
      <c r="C162">
        <v>16.39</v>
      </c>
      <c r="D162" s="20">
        <f t="shared" si="41"/>
        <v>3.1145051632753606E-2</v>
      </c>
      <c r="E162" s="17">
        <f>IF(OR($A162="",$B162="",$C162=""),"",A162*'MPTO_working_3-way'!$I161)</f>
        <v>1.2373740619593043</v>
      </c>
      <c r="F162" s="21">
        <f>IF(OR($A162="",$B162="",$C162=""),"",B162*'MPTO_working_3-way'!$I161)</f>
        <v>7.5376703274354284</v>
      </c>
      <c r="G162" s="22">
        <f>IF(OR($A162="",$B162="",$C162=""),"",C162*'MPTO_working_3-way'!$I161)</f>
        <v>16.900467396260833</v>
      </c>
      <c r="H162" s="17">
        <f>IF(OR($A162="",$B162="",$C162=""),"",'MPTO_working_3-way'!E161)</f>
        <v>1.2151382170038061</v>
      </c>
      <c r="I162" s="21">
        <f>IF(OR($A162="",$B162="",$C162=""),"",'MPTO_working_3-way'!F161)</f>
        <v>7.910314641517159</v>
      </c>
      <c r="J162" s="22">
        <f>IF(OR($A162="",$B162="",$C162=""),"",'MPTO_working_3-way'!G161)</f>
        <v>19.750695341827949</v>
      </c>
      <c r="K162" s="17">
        <f>IF(OR($A162="",$B162="",$C162=""),"",'OddsRatio_working_3-way'!H161)</f>
        <v>1.2209775013488158</v>
      </c>
      <c r="L162" s="21">
        <f>IF(OR($A162="",$B162="",$C162=""),"",'OddsRatio_working_3-way'!I161)</f>
        <v>7.9718401675551469</v>
      </c>
      <c r="M162" s="22">
        <f>IF(OR($A162="",$B162="",$C162=""),"",'OddsRatio_working_3-way'!J161)</f>
        <v>18.004218728791397</v>
      </c>
      <c r="N162" s="23">
        <f t="shared" si="42"/>
        <v>80.816305331030023</v>
      </c>
      <c r="O162" s="24">
        <f t="shared" si="43"/>
        <v>13.266698549553494</v>
      </c>
      <c r="P162" s="24">
        <f t="shared" si="44"/>
        <v>5.9169961194164751</v>
      </c>
      <c r="Q162" t="s">
        <v>407</v>
      </c>
      <c r="R162" t="s">
        <v>408</v>
      </c>
      <c r="S162" t="s">
        <v>463</v>
      </c>
      <c r="T162" s="35">
        <v>100</v>
      </c>
      <c r="U162" s="35">
        <f t="shared" si="45"/>
        <v>62.686567164179095</v>
      </c>
      <c r="V162" s="35">
        <f t="shared" si="46"/>
        <v>71.181556195965413</v>
      </c>
      <c r="W162" s="35">
        <f t="shared" si="47"/>
        <v>63.898916967509031</v>
      </c>
      <c r="X162" s="35">
        <f t="shared" si="48"/>
        <v>64.919526836525549</v>
      </c>
      <c r="Y162" s="35">
        <f t="shared" si="49"/>
        <v>73.414515868311867</v>
      </c>
      <c r="Z162" s="35">
        <f t="shared" si="50"/>
        <v>66.131876639855463</v>
      </c>
      <c r="AA162" s="35">
        <f t="shared" si="51"/>
        <v>-2.2329596723464533</v>
      </c>
      <c r="AB162" s="35">
        <f t="shared" si="52"/>
        <v>-2.2329596723464533</v>
      </c>
      <c r="AC162" s="35">
        <f t="shared" si="53"/>
        <v>-2.232959672346432</v>
      </c>
      <c r="AD162" s="36"/>
      <c r="AE162" s="36"/>
      <c r="AF162">
        <v>1.62</v>
      </c>
      <c r="AG162">
        <v>2.4</v>
      </c>
      <c r="AI162" s="36"/>
      <c r="AJ162" t="s">
        <v>468</v>
      </c>
      <c r="AK162" s="35"/>
      <c r="AL162" s="35"/>
    </row>
    <row r="163" spans="1:38" ht="15" x14ac:dyDescent="0.25">
      <c r="A163">
        <v>2.68</v>
      </c>
      <c r="B163">
        <v>3.47</v>
      </c>
      <c r="C163">
        <v>2.77</v>
      </c>
      <c r="D163" s="20">
        <f t="shared" si="41"/>
        <v>2.2329596723464462E-2</v>
      </c>
      <c r="E163" s="17">
        <f>IF(OR($A163="",$B163="",$C163=""),"",A163*'MPTO_working_3-way'!$I162)</f>
        <v>2.7398433192188851</v>
      </c>
      <c r="F163" s="21">
        <f>IF(OR($A163="",$B163="",$C163=""),"",B163*'MPTO_working_3-way'!$I162)</f>
        <v>3.5474837006304218</v>
      </c>
      <c r="G163" s="22">
        <f>IF(OR($A163="",$B163="",$C163=""),"",C163*'MPTO_working_3-way'!$I162)</f>
        <v>2.8318529829239965</v>
      </c>
      <c r="H163" s="17">
        <f>IF(OR($A163="",$B163="",$C163=""),"",'MPTO_working_3-way'!E162)</f>
        <v>2.7345481458709213</v>
      </c>
      <c r="I163" s="21">
        <f>IF(OR($A163="",$B163="",$C163=""),"",'MPTO_working_3-way'!F162)</f>
        <v>3.5619989535201433</v>
      </c>
      <c r="J163" s="22">
        <f>IF(OR($A163="",$B163="",$C163=""),"",'MPTO_working_3-way'!G162)</f>
        <v>2.8283132027443534</v>
      </c>
      <c r="K163" s="17">
        <f>IF(OR($A163="",$B163="",$C163=""),"",'OddsRatio_working_3-way'!H162)</f>
        <v>2.7372684552461357</v>
      </c>
      <c r="L163" s="21">
        <f>IF(OR($A163="",$B163="",$C163=""),"",'OddsRatio_working_3-way'!I162)</f>
        <v>3.5541982645583059</v>
      </c>
      <c r="M163" s="22">
        <f>IF(OR($A163="",$B163="",$C163=""),"",'OddsRatio_working_3-way'!J162)</f>
        <v>2.8303364082057501</v>
      </c>
      <c r="N163" s="23">
        <f t="shared" si="42"/>
        <v>36.498437446601685</v>
      </c>
      <c r="O163" s="24">
        <f t="shared" si="43"/>
        <v>28.188994915530984</v>
      </c>
      <c r="P163" s="24">
        <f t="shared" si="44"/>
        <v>35.312567637867339</v>
      </c>
      <c r="Q163" t="s">
        <v>409</v>
      </c>
      <c r="R163" t="s">
        <v>410</v>
      </c>
      <c r="S163" t="s">
        <v>463</v>
      </c>
      <c r="T163" s="35">
        <v>100</v>
      </c>
      <c r="U163" s="35">
        <f t="shared" si="45"/>
        <v>77.924944812362028</v>
      </c>
      <c r="V163" s="35">
        <f t="shared" si="46"/>
        <v>73.045822102425873</v>
      </c>
      <c r="W163" s="35">
        <f t="shared" si="47"/>
        <v>46.808510638297875</v>
      </c>
      <c r="X163" s="35">
        <f t="shared" si="48"/>
        <v>80.145667259276252</v>
      </c>
      <c r="Y163" s="35">
        <f t="shared" si="49"/>
        <v>75.266544549340097</v>
      </c>
      <c r="Z163" s="35">
        <f t="shared" si="50"/>
        <v>49.029233085212084</v>
      </c>
      <c r="AA163" s="35">
        <f t="shared" si="51"/>
        <v>-2.2207224469142233</v>
      </c>
      <c r="AB163" s="35">
        <f t="shared" si="52"/>
        <v>-2.2207224469142233</v>
      </c>
      <c r="AC163" s="35">
        <f t="shared" si="53"/>
        <v>-2.2207224469142091</v>
      </c>
      <c r="AD163" s="36"/>
      <c r="AE163" s="36"/>
      <c r="AF163">
        <v>1.89</v>
      </c>
      <c r="AG163">
        <v>2.02</v>
      </c>
      <c r="AI163" s="36"/>
      <c r="AJ163" t="s">
        <v>468</v>
      </c>
      <c r="AK163" s="35"/>
      <c r="AL163" s="35"/>
    </row>
    <row r="164" spans="1:38" ht="15" x14ac:dyDescent="0.25">
      <c r="A164">
        <v>4.53</v>
      </c>
      <c r="B164">
        <v>3.71</v>
      </c>
      <c r="C164">
        <v>1.88</v>
      </c>
      <c r="D164" s="20">
        <f t="shared" si="41"/>
        <v>2.220722446914225E-2</v>
      </c>
      <c r="E164" s="17">
        <f>IF(OR($A164="",$B164="",$C164=""),"",A164*'MPTO_working_3-way'!$I163)</f>
        <v>4.6305987268452142</v>
      </c>
      <c r="F164" s="21">
        <f>IF(OR($A164="",$B164="",$C164=""),"",B164*'MPTO_working_3-way'!$I163)</f>
        <v>3.7923888027805179</v>
      </c>
      <c r="G164" s="22">
        <f>IF(OR($A164="",$B164="",$C164=""),"",C164*'MPTO_working_3-way'!$I163)</f>
        <v>1.9217495820019874</v>
      </c>
      <c r="H164" s="17">
        <f>IF(OR($A164="",$B164="",$C164=""),"",'MPTO_working_3-way'!E163)</f>
        <v>4.6871745990554006</v>
      </c>
      <c r="I164" s="21">
        <f>IF(OR($A164="",$B164="",$C164=""),"",'MPTO_working_3-way'!F163)</f>
        <v>3.8147646302588294</v>
      </c>
      <c r="J164" s="22">
        <f>IF(OR($A164="",$B164="",$C164=""),"",'MPTO_working_3-way'!G163)</f>
        <v>1.9065323089912223</v>
      </c>
      <c r="K164" s="17">
        <f>IF(OR($A164="",$B164="",$C164=""),"",'OddsRatio_working_3-way'!H163)</f>
        <v>4.6598451144567958</v>
      </c>
      <c r="L164" s="21">
        <f>IF(OR($A164="",$B164="",$C164=""),"",'OddsRatio_working_3-way'!I163)</f>
        <v>3.8096827932515347</v>
      </c>
      <c r="M164" s="22">
        <f>IF(OR($A164="",$B164="",$C164=""),"",'OddsRatio_working_3-way'!J163)</f>
        <v>1.9123693203178416</v>
      </c>
      <c r="N164" s="23">
        <f t="shared" si="42"/>
        <v>21.595479526279124</v>
      </c>
      <c r="O164" s="24">
        <f t="shared" si="43"/>
        <v>26.368604381144049</v>
      </c>
      <c r="P164" s="24">
        <f t="shared" si="44"/>
        <v>52.035916092576826</v>
      </c>
      <c r="Q164" t="s">
        <v>411</v>
      </c>
      <c r="R164" t="s">
        <v>412</v>
      </c>
      <c r="S164" t="s">
        <v>463</v>
      </c>
      <c r="T164" s="35">
        <v>100</v>
      </c>
      <c r="U164" s="35">
        <f t="shared" si="45"/>
        <v>42.857142857142854</v>
      </c>
      <c r="V164" s="35">
        <f t="shared" si="46"/>
        <v>71.264367816091948</v>
      </c>
      <c r="W164" s="35">
        <f t="shared" si="47"/>
        <v>82.758620689655174</v>
      </c>
      <c r="X164" s="35">
        <f t="shared" si="48"/>
        <v>45.977011494252871</v>
      </c>
      <c r="Y164" s="35">
        <f t="shared" si="49"/>
        <v>74.384236453201964</v>
      </c>
      <c r="Z164" s="35">
        <f t="shared" si="50"/>
        <v>85.878489326765191</v>
      </c>
      <c r="AA164" s="35">
        <f t="shared" si="51"/>
        <v>-3.1198686371100166</v>
      </c>
      <c r="AB164" s="35">
        <f t="shared" si="52"/>
        <v>-3.1198686371100166</v>
      </c>
      <c r="AC164" s="35">
        <f t="shared" si="53"/>
        <v>-3.1198686371100166</v>
      </c>
      <c r="AD164" s="36"/>
      <c r="AE164" s="36"/>
      <c r="AF164">
        <v>1.89</v>
      </c>
      <c r="AG164">
        <v>2.02</v>
      </c>
      <c r="AI164" s="36"/>
      <c r="AJ164" t="s">
        <v>468</v>
      </c>
      <c r="AK164" s="35"/>
      <c r="AL164" s="35"/>
    </row>
    <row r="165" spans="1:38" ht="15" x14ac:dyDescent="0.25">
      <c r="A165">
        <v>1.75</v>
      </c>
      <c r="B165">
        <v>3.48</v>
      </c>
      <c r="C165">
        <v>5.8</v>
      </c>
      <c r="D165" s="20">
        <f t="shared" si="41"/>
        <v>3.1198686371100237E-2</v>
      </c>
      <c r="E165" s="17">
        <f>IF(OR($A165="",$B165="",$C165=""),"",A165*'MPTO_working_3-way'!$I164)</f>
        <v>1.8045977011494254</v>
      </c>
      <c r="F165" s="21">
        <f>IF(OR($A165="",$B165="",$C165=""),"",B165*'MPTO_working_3-way'!$I164)</f>
        <v>3.588571428571429</v>
      </c>
      <c r="G165" s="22">
        <f>IF(OR($A165="",$B165="",$C165=""),"",C165*'MPTO_working_3-way'!$I164)</f>
        <v>5.980952380952381</v>
      </c>
      <c r="H165" s="17">
        <f>IF(OR($A165="",$B165="",$C165=""),"",'MPTO_working_3-way'!E164)</f>
        <v>1.7824390243902439</v>
      </c>
      <c r="I165" s="21">
        <f>IF(OR($A165="",$B165="",$C165=""),"",'MPTO_working_3-way'!F164)</f>
        <v>3.6106719367588935</v>
      </c>
      <c r="J165" s="22">
        <f>IF(OR($A165="",$B165="",$C165=""),"",'MPTO_working_3-way'!G164)</f>
        <v>6.1722972972972974</v>
      </c>
      <c r="K165" s="17">
        <f>IF(OR($A165="",$B165="",$C165=""),"",'OddsRatio_working_3-way'!H164)</f>
        <v>1.7908372983322349</v>
      </c>
      <c r="L165" s="21">
        <f>IF(OR($A165="",$B165="",$C165=""),"",'OddsRatio_working_3-way'!I164)</f>
        <v>3.6150353331519227</v>
      </c>
      <c r="M165" s="22">
        <f>IF(OR($A165="",$B165="",$C165=""),"",'OddsRatio_working_3-way'!J164)</f>
        <v>6.0613587093263011</v>
      </c>
      <c r="N165" s="23">
        <f t="shared" si="42"/>
        <v>55.414012738853501</v>
      </c>
      <c r="O165" s="24">
        <f t="shared" si="43"/>
        <v>27.866242038216559</v>
      </c>
      <c r="P165" s="24">
        <f t="shared" si="44"/>
        <v>16.719745222929934</v>
      </c>
      <c r="Q165" t="s">
        <v>158</v>
      </c>
      <c r="R165" t="s">
        <v>165</v>
      </c>
      <c r="S165" t="s">
        <v>463</v>
      </c>
      <c r="T165" s="35">
        <v>100</v>
      </c>
      <c r="U165" s="35">
        <f t="shared" si="45"/>
        <v>49.748743718592962</v>
      </c>
      <c r="V165" s="35">
        <f t="shared" si="46"/>
        <v>69.230769230769241</v>
      </c>
      <c r="W165" s="35">
        <f t="shared" si="47"/>
        <v>78.165938864628828</v>
      </c>
      <c r="X165" s="35">
        <f t="shared" si="48"/>
        <v>52.60329190460196</v>
      </c>
      <c r="Y165" s="35">
        <f t="shared" si="49"/>
        <v>72.08531741677821</v>
      </c>
      <c r="Z165" s="35">
        <f t="shared" si="50"/>
        <v>81.020487050637797</v>
      </c>
      <c r="AA165" s="35">
        <f t="shared" si="51"/>
        <v>-2.8545481860089978</v>
      </c>
      <c r="AB165" s="35">
        <f t="shared" si="52"/>
        <v>-2.8545481860089694</v>
      </c>
      <c r="AC165" s="35">
        <f t="shared" si="53"/>
        <v>-2.8545481860089694</v>
      </c>
      <c r="AD165" s="36"/>
      <c r="AE165" s="36"/>
      <c r="AF165">
        <v>2.21</v>
      </c>
      <c r="AG165">
        <v>1.72</v>
      </c>
      <c r="AI165" s="36"/>
      <c r="AJ165" t="s">
        <v>175</v>
      </c>
      <c r="AK165" s="35"/>
      <c r="AL165" s="35"/>
    </row>
    <row r="166" spans="1:38" ht="15" x14ac:dyDescent="0.25">
      <c r="A166">
        <v>1.99</v>
      </c>
      <c r="B166">
        <v>3.25</v>
      </c>
      <c r="C166">
        <v>4.58</v>
      </c>
      <c r="D166" s="20">
        <f t="shared" si="41"/>
        <v>2.8545481860089872E-2</v>
      </c>
      <c r="E166" s="17">
        <f>IF(OR($A166="",$B166="",$C166=""),"",A166*'MPTO_working_3-way'!$I165)</f>
        <v>2.0468055089015786</v>
      </c>
      <c r="F166" s="21">
        <f>IF(OR($A166="",$B166="",$C166=""),"",B166*'MPTO_working_3-way'!$I165)</f>
        <v>3.3427728160452919</v>
      </c>
      <c r="G166" s="22">
        <f>IF(OR($A166="",$B166="",$C166=""),"",C166*'MPTO_working_3-way'!$I165)</f>
        <v>4.7107383069192119</v>
      </c>
      <c r="H166" s="17">
        <f>IF(OR($A166="",$B166="",$C166=""),"",'MPTO_working_3-way'!E165)</f>
        <v>2.0284082543834718</v>
      </c>
      <c r="I166" s="21">
        <f>IF(OR($A166="",$B166="",$C166=""),"",'MPTO_working_3-way'!F165)</f>
        <v>3.3537110734968607</v>
      </c>
      <c r="J166" s="22">
        <f>IF(OR($A166="",$B166="",$C166=""),"",'MPTO_working_3-way'!G165)</f>
        <v>4.7886883350981719</v>
      </c>
      <c r="K166" s="17">
        <f>IF(OR($A166="",$B166="",$C166=""),"",'OddsRatio_working_3-way'!H165)</f>
        <v>2.0359182136678204</v>
      </c>
      <c r="L166" s="21">
        <f>IF(OR($A166="",$B166="",$C166=""),"",'OddsRatio_working_3-way'!I165)</f>
        <v>3.3543595765177723</v>
      </c>
      <c r="M166" s="22">
        <f>IF(OR($A166="",$B166="",$C166=""),"",'OddsRatio_working_3-way'!J165)</f>
        <v>4.7460476817482791</v>
      </c>
      <c r="N166" s="23">
        <f t="shared" si="42"/>
        <v>48.856620506979752</v>
      </c>
      <c r="O166" s="24">
        <f t="shared" si="43"/>
        <v>29.915284556581451</v>
      </c>
      <c r="P166" s="24">
        <f t="shared" si="44"/>
        <v>21.228094936438797</v>
      </c>
      <c r="Q166" t="s">
        <v>154</v>
      </c>
      <c r="R166" t="s">
        <v>148</v>
      </c>
      <c r="S166" t="s">
        <v>463</v>
      </c>
      <c r="T166" s="35">
        <v>100</v>
      </c>
      <c r="U166" s="35">
        <f t="shared" si="45"/>
        <v>57.264957264957268</v>
      </c>
      <c r="V166" s="35">
        <f t="shared" si="46"/>
        <v>70.674486803519059</v>
      </c>
      <c r="W166" s="35">
        <f t="shared" si="47"/>
        <v>69.230769230769241</v>
      </c>
      <c r="X166" s="35">
        <f t="shared" si="48"/>
        <v>60.094743965711707</v>
      </c>
      <c r="Y166" s="35">
        <f t="shared" si="49"/>
        <v>73.504273504273513</v>
      </c>
      <c r="Z166" s="35">
        <f t="shared" si="50"/>
        <v>72.06055593152368</v>
      </c>
      <c r="AA166" s="35">
        <f t="shared" si="51"/>
        <v>-2.8297867007544397</v>
      </c>
      <c r="AB166" s="35">
        <f t="shared" si="52"/>
        <v>-2.8297867007544539</v>
      </c>
      <c r="AC166" s="35">
        <f t="shared" si="53"/>
        <v>-2.8297867007544397</v>
      </c>
      <c r="AD166" s="36"/>
      <c r="AE166" s="36"/>
      <c r="AF166">
        <v>2.3199999999999998</v>
      </c>
      <c r="AG166">
        <v>1.66</v>
      </c>
      <c r="AI166" s="36"/>
      <c r="AJ166" t="s">
        <v>175</v>
      </c>
      <c r="AK166" s="35"/>
      <c r="AL166" s="35"/>
    </row>
    <row r="167" spans="1:38" ht="15" x14ac:dyDescent="0.25">
      <c r="A167">
        <v>2.34</v>
      </c>
      <c r="B167">
        <v>3.41</v>
      </c>
      <c r="C167">
        <v>3.25</v>
      </c>
      <c r="D167" s="20">
        <f t="shared" si="41"/>
        <v>2.8297867007544442E-2</v>
      </c>
      <c r="E167" s="17">
        <f>IF(OR($A167="",$B167="",$C167=""),"",A167*'MPTO_working_3-way'!$I166)</f>
        <v>2.406217008797654</v>
      </c>
      <c r="F167" s="21">
        <f>IF(OR($A167="",$B167="",$C167=""),"",B167*'MPTO_working_3-way'!$I166)</f>
        <v>3.5064957264957268</v>
      </c>
      <c r="G167" s="22">
        <f>IF(OR($A167="",$B167="",$C167=""),"",C167*'MPTO_working_3-way'!$I166)</f>
        <v>3.3419680677745194</v>
      </c>
      <c r="H167" s="17">
        <f>IF(OR($A167="",$B167="",$C167=""),"",'MPTO_working_3-way'!E166)</f>
        <v>2.3928150176925693</v>
      </c>
      <c r="I167" s="21">
        <f>IF(OR($A167="",$B167="",$C167=""),"",'MPTO_working_3-way'!F166)</f>
        <v>3.5233287215566222</v>
      </c>
      <c r="J167" s="22">
        <f>IF(OR($A167="",$B167="",$C167=""),"",'MPTO_working_3-way'!G166)</f>
        <v>3.3527829911201996</v>
      </c>
      <c r="K167" s="17">
        <f>IF(OR($A167="",$B167="",$C167=""),"",'OddsRatio_working_3-way'!H166)</f>
        <v>2.3986503494878182</v>
      </c>
      <c r="L167" s="21">
        <f>IF(OR($A167="",$B167="",$C167=""),"",'OddsRatio_working_3-way'!I166)</f>
        <v>3.5154830912430177</v>
      </c>
      <c r="M167" s="22">
        <f>IF(OR($A167="",$B167="",$C167=""),"",'OddsRatio_working_3-way'!J166)</f>
        <v>3.348480064438502</v>
      </c>
      <c r="N167" s="23">
        <f t="shared" si="42"/>
        <v>41.559011358650608</v>
      </c>
      <c r="O167" s="24">
        <f t="shared" si="43"/>
        <v>28.518500463120944</v>
      </c>
      <c r="P167" s="24">
        <f t="shared" si="44"/>
        <v>29.922488178228441</v>
      </c>
      <c r="Q167" t="s">
        <v>156</v>
      </c>
      <c r="R167" t="s">
        <v>164</v>
      </c>
      <c r="S167" t="s">
        <v>463</v>
      </c>
      <c r="T167" s="35">
        <v>100</v>
      </c>
      <c r="U167" s="35">
        <f t="shared" si="45"/>
        <v>81.308411214953281</v>
      </c>
      <c r="V167" s="35">
        <f t="shared" si="46"/>
        <v>70.588235294117652</v>
      </c>
      <c r="W167" s="35">
        <f t="shared" si="47"/>
        <v>45.054945054945051</v>
      </c>
      <c r="X167" s="35">
        <f t="shared" si="48"/>
        <v>84.356819650937283</v>
      </c>
      <c r="Y167" s="35">
        <f t="shared" si="49"/>
        <v>73.636643730101667</v>
      </c>
      <c r="Z167" s="35">
        <f t="shared" si="50"/>
        <v>48.103353490929088</v>
      </c>
      <c r="AA167" s="35">
        <f t="shared" si="51"/>
        <v>-3.0484084359840011</v>
      </c>
      <c r="AB167" s="35">
        <f t="shared" si="52"/>
        <v>-3.0484084359840153</v>
      </c>
      <c r="AC167" s="35">
        <f t="shared" si="53"/>
        <v>-3.0484084359840367</v>
      </c>
      <c r="AD167" s="36"/>
      <c r="AE167" s="36"/>
      <c r="AF167">
        <v>2.15</v>
      </c>
      <c r="AG167">
        <v>1.76</v>
      </c>
      <c r="AI167" s="36"/>
      <c r="AJ167" t="s">
        <v>175</v>
      </c>
      <c r="AK167" s="35"/>
      <c r="AL167" s="35"/>
    </row>
    <row r="168" spans="1:38" ht="15" x14ac:dyDescent="0.25">
      <c r="A168">
        <v>5.35</v>
      </c>
      <c r="B168">
        <v>3.4</v>
      </c>
      <c r="C168">
        <v>1.82</v>
      </c>
      <c r="D168" s="20">
        <f t="shared" si="41"/>
        <v>3.048408435984018E-2</v>
      </c>
      <c r="E168" s="17">
        <f>IF(OR($A168="",$B168="",$C168=""),"",A168*'MPTO_working_3-way'!$I167)</f>
        <v>5.5130898513251445</v>
      </c>
      <c r="F168" s="21">
        <f>IF(OR($A168="",$B168="",$C168=""),"",B168*'MPTO_working_3-way'!$I167)</f>
        <v>3.5036458868234566</v>
      </c>
      <c r="G168" s="22">
        <f>IF(OR($A168="",$B168="",$C168=""),"",C168*'MPTO_working_3-way'!$I167)</f>
        <v>1.8754810335349092</v>
      </c>
      <c r="H168" s="17">
        <f>IF(OR($A168="",$B168="",$C168=""),"",'MPTO_working_3-way'!E167)</f>
        <v>5.6575637432497077</v>
      </c>
      <c r="I168" s="21">
        <f>IF(OR($A168="",$B168="",$C168=""),"",'MPTO_working_3-way'!F167)</f>
        <v>3.5216688296491707</v>
      </c>
      <c r="J168" s="22">
        <f>IF(OR($A168="",$B168="",$C168=""),"",'MPTO_working_3-way'!G167)</f>
        <v>1.8542926916700271</v>
      </c>
      <c r="K168" s="17">
        <f>IF(OR($A168="",$B168="",$C168=""),"",'OddsRatio_working_3-way'!H167)</f>
        <v>5.5755127717337229</v>
      </c>
      <c r="L168" s="21">
        <f>IF(OR($A168="",$B168="",$C168=""),"",'OddsRatio_working_3-way'!I167)</f>
        <v>3.5244208395772274</v>
      </c>
      <c r="M168" s="22">
        <f>IF(OR($A168="",$B168="",$C168=""),"",'OddsRatio_working_3-way'!J167)</f>
        <v>1.8625104535222197</v>
      </c>
      <c r="N168" s="23">
        <f t="shared" si="42"/>
        <v>18.1386486882603</v>
      </c>
      <c r="O168" s="24">
        <f t="shared" si="43"/>
        <v>28.541697200644876</v>
      </c>
      <c r="P168" s="24">
        <f t="shared" si="44"/>
        <v>53.319654111094827</v>
      </c>
      <c r="Q168" t="s">
        <v>153</v>
      </c>
      <c r="R168" t="s">
        <v>166</v>
      </c>
      <c r="S168" t="s">
        <v>463</v>
      </c>
      <c r="T168" s="35">
        <v>100</v>
      </c>
      <c r="U168" s="35">
        <f t="shared" si="45"/>
        <v>70.238095238095241</v>
      </c>
      <c r="V168" s="35">
        <f t="shared" si="46"/>
        <v>68.75</v>
      </c>
      <c r="W168" s="35">
        <f t="shared" si="47"/>
        <v>58.333333333333336</v>
      </c>
      <c r="X168" s="35">
        <f t="shared" si="48"/>
        <v>72.916666666666671</v>
      </c>
      <c r="Y168" s="35">
        <f t="shared" si="49"/>
        <v>71.428571428571431</v>
      </c>
      <c r="Z168" s="35">
        <f t="shared" si="50"/>
        <v>61.011904761904766</v>
      </c>
      <c r="AA168" s="35">
        <f t="shared" si="51"/>
        <v>-2.6785714285714306</v>
      </c>
      <c r="AB168" s="35">
        <f t="shared" si="52"/>
        <v>-2.6785714285714306</v>
      </c>
      <c r="AC168" s="35">
        <f t="shared" si="53"/>
        <v>-2.6785714285714306</v>
      </c>
      <c r="AD168" s="36"/>
      <c r="AE168" s="36"/>
      <c r="AF168">
        <v>2.13</v>
      </c>
      <c r="AG168">
        <v>1.78</v>
      </c>
      <c r="AI168" s="36"/>
      <c r="AJ168" t="s">
        <v>175</v>
      </c>
      <c r="AK168" s="35"/>
      <c r="AL168" s="35"/>
    </row>
    <row r="169" spans="1:38" ht="15" x14ac:dyDescent="0.25">
      <c r="A169">
        <v>3.36</v>
      </c>
      <c r="B169">
        <v>3.2</v>
      </c>
      <c r="C169">
        <v>2.4</v>
      </c>
      <c r="D169" s="20">
        <f t="shared" si="41"/>
        <v>2.6785714285714413E-2</v>
      </c>
      <c r="E169" s="17">
        <f>IF(OR($A169="",$B169="",$C169=""),"",A169*'MPTO_working_3-way'!$I168)</f>
        <v>3.45</v>
      </c>
      <c r="F169" s="21">
        <f>IF(OR($A169="",$B169="",$C169=""),"",B169*'MPTO_working_3-way'!$I168)</f>
        <v>3.2857142857142865</v>
      </c>
      <c r="G169" s="22">
        <f>IF(OR($A169="",$B169="",$C169=""),"",C169*'MPTO_working_3-way'!$I168)</f>
        <v>2.4642857142857144</v>
      </c>
      <c r="H169" s="17">
        <f>IF(OR($A169="",$B169="",$C169=""),"",'MPTO_working_3-way'!E168)</f>
        <v>3.4639175257731964</v>
      </c>
      <c r="I169" s="21">
        <f>IF(OR($A169="",$B169="",$C169=""),"",'MPTO_working_3-way'!F168)</f>
        <v>3.2941176470588247</v>
      </c>
      <c r="J169" s="22">
        <f>IF(OR($A169="",$B169="",$C169=""),"",'MPTO_working_3-way'!G168)</f>
        <v>2.4525547445255476</v>
      </c>
      <c r="K169" s="17">
        <f>IF(OR($A169="",$B169="",$C169=""),"",'OddsRatio_working_3-way'!H168)</f>
        <v>3.4573394367688914</v>
      </c>
      <c r="L169" s="21">
        <f>IF(OR($A169="",$B169="",$C169=""),"",'OddsRatio_working_3-way'!I168)</f>
        <v>3.290740152920153</v>
      </c>
      <c r="M169" s="22">
        <f>IF(OR($A169="",$B169="",$C169=""),"",'OddsRatio_working_3-way'!J168)</f>
        <v>2.4577437336764612</v>
      </c>
      <c r="N169" s="23">
        <f t="shared" si="42"/>
        <v>28.985507246376812</v>
      </c>
      <c r="O169" s="24">
        <f t="shared" si="43"/>
        <v>30.434782608695642</v>
      </c>
      <c r="P169" s="24">
        <f t="shared" si="44"/>
        <v>40.579710144927532</v>
      </c>
      <c r="Q169" t="s">
        <v>151</v>
      </c>
      <c r="R169" t="s">
        <v>149</v>
      </c>
      <c r="S169" t="s">
        <v>463</v>
      </c>
      <c r="T169" s="35">
        <v>100</v>
      </c>
      <c r="U169" s="35">
        <f t="shared" si="45"/>
        <v>42.196531791907518</v>
      </c>
      <c r="V169" s="35">
        <f t="shared" si="46"/>
        <v>72.375690607734811</v>
      </c>
      <c r="W169" s="35">
        <f t="shared" si="47"/>
        <v>82.394366197183103</v>
      </c>
      <c r="X169" s="35">
        <f t="shared" si="48"/>
        <v>45.2299431950821</v>
      </c>
      <c r="Y169" s="35">
        <f t="shared" si="49"/>
        <v>75.409102010909393</v>
      </c>
      <c r="Z169" s="35">
        <f t="shared" si="50"/>
        <v>85.427777600357686</v>
      </c>
      <c r="AA169" s="35">
        <f t="shared" si="51"/>
        <v>-3.0334114031745827</v>
      </c>
      <c r="AB169" s="35">
        <f t="shared" si="52"/>
        <v>-3.0334114031745827</v>
      </c>
      <c r="AC169" s="35">
        <f t="shared" si="53"/>
        <v>-3.0334114031745827</v>
      </c>
      <c r="AD169" s="36"/>
      <c r="AE169" s="36"/>
      <c r="AF169">
        <v>2.2599999999999998</v>
      </c>
      <c r="AG169">
        <v>1.69</v>
      </c>
      <c r="AI169" s="36"/>
      <c r="AJ169" t="s">
        <v>175</v>
      </c>
      <c r="AK169" s="35"/>
      <c r="AL169" s="35"/>
    </row>
    <row r="170" spans="1:38" ht="15" x14ac:dyDescent="0.25">
      <c r="A170">
        <v>1.73</v>
      </c>
      <c r="B170">
        <v>3.62</v>
      </c>
      <c r="C170">
        <v>5.68</v>
      </c>
      <c r="D170" s="20">
        <f t="shared" si="41"/>
        <v>3.0334114031745907E-2</v>
      </c>
      <c r="E170" s="17">
        <f>IF(OR($A170="",$B170="",$C170=""),"",A170*'MPTO_working_3-way'!$I169)</f>
        <v>1.7824780172749204</v>
      </c>
      <c r="F170" s="21">
        <f>IF(OR($A170="",$B170="",$C170=""),"",B170*'MPTO_working_3-way'!$I169)</f>
        <v>3.7298094927949204</v>
      </c>
      <c r="G170" s="22">
        <f>IF(OR($A170="",$B170="",$C170=""),"",C170*'MPTO_working_3-way'!$I169)</f>
        <v>5.8522977677003167</v>
      </c>
      <c r="H170" s="17">
        <f>IF(OR($A170="",$B170="",$C170=""),"",'MPTO_working_3-way'!E169)</f>
        <v>1.7608011171477935</v>
      </c>
      <c r="I170" s="21">
        <f>IF(OR($A170="",$B170="",$C170=""),"",'MPTO_working_3-way'!F169)</f>
        <v>3.7575377723117698</v>
      </c>
      <c r="J170" s="22">
        <f>IF(OR($A170="",$B170="",$C170=""),"",'MPTO_working_3-way'!G169)</f>
        <v>6.026094192436199</v>
      </c>
      <c r="K170" s="17">
        <f>IF(OR($A170="",$B170="",$C170=""),"",'OddsRatio_working_3-way'!H169)</f>
        <v>1.768846254145586</v>
      </c>
      <c r="L170" s="21">
        <f>IF(OR($A170="",$B170="",$C170=""),"",'OddsRatio_working_3-way'!I169)</f>
        <v>3.7594208025499118</v>
      </c>
      <c r="M170" s="22">
        <f>IF(OR($A170="",$B170="",$C170=""),"",'OddsRatio_working_3-way'!J169)</f>
        <v>5.9290417389059487</v>
      </c>
      <c r="N170" s="23">
        <f t="shared" si="42"/>
        <v>56.101673642450599</v>
      </c>
      <c r="O170" s="24">
        <f t="shared" si="43"/>
        <v>26.811020829126942</v>
      </c>
      <c r="P170" s="24">
        <f t="shared" si="44"/>
        <v>17.087305528422451</v>
      </c>
      <c r="Q170" t="s">
        <v>413</v>
      </c>
      <c r="R170" t="s">
        <v>414</v>
      </c>
      <c r="S170" t="s">
        <v>463</v>
      </c>
      <c r="T170" s="35">
        <v>100</v>
      </c>
      <c r="U170" s="35">
        <f t="shared" si="45"/>
        <v>31.506849315068493</v>
      </c>
      <c r="V170" s="35">
        <f t="shared" si="46"/>
        <v>80</v>
      </c>
      <c r="W170" s="35">
        <f t="shared" si="47"/>
        <v>85.465116279069775</v>
      </c>
      <c r="X170" s="35">
        <f t="shared" si="48"/>
        <v>34.534883720930232</v>
      </c>
      <c r="Y170" s="35">
        <f t="shared" si="49"/>
        <v>83.028034405861746</v>
      </c>
      <c r="Z170" s="35">
        <f t="shared" si="50"/>
        <v>88.493150684931507</v>
      </c>
      <c r="AA170" s="35">
        <f t="shared" si="51"/>
        <v>-3.0280344058617388</v>
      </c>
      <c r="AB170" s="35">
        <f t="shared" si="52"/>
        <v>-3.0280344058617459</v>
      </c>
      <c r="AC170" s="35">
        <f t="shared" si="53"/>
        <v>-3.0280344058617317</v>
      </c>
      <c r="AD170" s="36"/>
      <c r="AE170" s="36"/>
      <c r="AF170">
        <v>1.97</v>
      </c>
      <c r="AG170">
        <v>1.92</v>
      </c>
      <c r="AI170" s="36"/>
      <c r="AJ170" t="s">
        <v>469</v>
      </c>
      <c r="AK170" s="35"/>
      <c r="AL170" s="35"/>
    </row>
    <row r="171" spans="1:38" ht="15" x14ac:dyDescent="0.25">
      <c r="A171">
        <v>1.46</v>
      </c>
      <c r="B171">
        <v>5</v>
      </c>
      <c r="C171">
        <v>6.88</v>
      </c>
      <c r="D171" s="20">
        <f t="shared" si="41"/>
        <v>3.0280344058617459E-2</v>
      </c>
      <c r="E171" s="17">
        <f>IF(OR($A171="",$B171="",$C171=""),"",A171*'MPTO_working_3-way'!$I170)</f>
        <v>1.5042093023255814</v>
      </c>
      <c r="F171" s="21">
        <f>IF(OR($A171="",$B171="",$C171=""),"",B171*'MPTO_working_3-way'!$I170)</f>
        <v>5.1514017202930873</v>
      </c>
      <c r="G171" s="22">
        <f>IF(OR($A171="",$B171="",$C171=""),"",C171*'MPTO_working_3-way'!$I170)</f>
        <v>7.0883287671232882</v>
      </c>
      <c r="H171" s="17">
        <f>IF(OR($A171="",$B171="",$C171=""),"",'MPTO_working_3-way'!E170)</f>
        <v>1.4818369932100173</v>
      </c>
      <c r="I171" s="21">
        <f>IF(OR($A171="",$B171="",$C171=""),"",'MPTO_working_3-way'!F170)</f>
        <v>5.2657477563116846</v>
      </c>
      <c r="J171" s="22">
        <f>IF(OR($A171="",$B171="",$C171=""),"",'MPTO_working_3-way'!G170)</f>
        <v>7.3934207427180674</v>
      </c>
      <c r="K171" s="17">
        <f>IF(OR($A171="",$B171="",$C171=""),"",'OddsRatio_working_3-way'!H170)</f>
        <v>1.4889077029676865</v>
      </c>
      <c r="L171" s="21">
        <f>IF(OR($A171="",$B171="",$C171=""),"",'OddsRatio_working_3-way'!I170)</f>
        <v>5.2513713301537956</v>
      </c>
      <c r="M171" s="22">
        <f>IF(OR($A171="",$B171="",$C171=""),"",'OddsRatio_working_3-way'!J170)</f>
        <v>7.2495158553260808</v>
      </c>
      <c r="N171" s="23">
        <f t="shared" si="42"/>
        <v>66.480110078693897</v>
      </c>
      <c r="O171" s="24">
        <f t="shared" si="43"/>
        <v>19.412192142978618</v>
      </c>
      <c r="P171" s="24">
        <f t="shared" si="44"/>
        <v>14.107697778327482</v>
      </c>
      <c r="Q171" t="s">
        <v>415</v>
      </c>
      <c r="R171" t="s">
        <v>416</v>
      </c>
      <c r="S171" t="s">
        <v>463</v>
      </c>
      <c r="T171" s="35">
        <v>100</v>
      </c>
      <c r="U171" s="35">
        <f t="shared" si="45"/>
        <v>9.9099099099099224</v>
      </c>
      <c r="V171" s="35">
        <f t="shared" si="46"/>
        <v>90.485252140818275</v>
      </c>
      <c r="W171" s="35">
        <f t="shared" si="47"/>
        <v>96.307237813884797</v>
      </c>
      <c r="X171" s="35">
        <f t="shared" si="48"/>
        <v>13.207510045296948</v>
      </c>
      <c r="Y171" s="35">
        <f t="shared" si="49"/>
        <v>93.782852276205304</v>
      </c>
      <c r="Z171" s="35">
        <f t="shared" si="50"/>
        <v>99.604837949271825</v>
      </c>
      <c r="AA171" s="35">
        <f t="shared" si="51"/>
        <v>-3.2976001353870252</v>
      </c>
      <c r="AB171" s="35">
        <f t="shared" si="52"/>
        <v>-3.2976001353870288</v>
      </c>
      <c r="AC171" s="35">
        <f t="shared" si="53"/>
        <v>-3.2976001353870288</v>
      </c>
      <c r="AD171" s="36"/>
      <c r="AE171" s="36"/>
      <c r="AF171">
        <v>1.44</v>
      </c>
      <c r="AG171">
        <v>2.89</v>
      </c>
      <c r="AI171" s="36"/>
      <c r="AJ171" t="s">
        <v>469</v>
      </c>
      <c r="AK171" s="35"/>
      <c r="AL171" s="35"/>
    </row>
    <row r="172" spans="1:38" ht="15" x14ac:dyDescent="0.25">
      <c r="A172">
        <v>1.1100000000000001</v>
      </c>
      <c r="B172">
        <v>10.51</v>
      </c>
      <c r="C172">
        <v>27.08</v>
      </c>
      <c r="D172" s="20">
        <f t="shared" si="41"/>
        <v>3.2976001353870243E-2</v>
      </c>
      <c r="E172" s="17">
        <f>IF(OR($A172="",$B172="",$C172=""),"",A172*'MPTO_working_3-way'!$I171)</f>
        <v>1.1466033615027962</v>
      </c>
      <c r="F172" s="21">
        <f>IF(OR($A172="",$B172="",$C172=""),"",B172*'MPTO_working_3-way'!$I171)</f>
        <v>10.856577774229176</v>
      </c>
      <c r="G172" s="22">
        <f>IF(OR($A172="",$B172="",$C172=""),"",C172*'MPTO_working_3-way'!$I171)</f>
        <v>27.972990116662803</v>
      </c>
      <c r="H172" s="17">
        <f>IF(OR($A172="",$B172="",$C172=""),"",'MPTO_working_3-way'!E171)</f>
        <v>1.1237105275548629</v>
      </c>
      <c r="I172" s="21">
        <f>IF(OR($A172="",$B172="",$C172=""),"",'MPTO_working_3-way'!F171)</f>
        <v>11.882767730582524</v>
      </c>
      <c r="J172" s="22">
        <f>IF(OR($A172="",$B172="",$C172=""),"",'MPTO_working_3-way'!G171)</f>
        <v>38.557009458032432</v>
      </c>
      <c r="K172" s="17">
        <f>IF(OR($A172="",$B172="",$C172=""),"",'OddsRatio_working_3-way'!H171)</f>
        <v>1.1288055396654846</v>
      </c>
      <c r="L172" s="21">
        <f>IF(OR($A172="",$B172="",$C172=""),"",'OddsRatio_working_3-way'!I171)</f>
        <v>12.135824383806856</v>
      </c>
      <c r="M172" s="22">
        <f>IF(OR($A172="",$B172="",$C172=""),"",'OddsRatio_working_3-way'!J171)</f>
        <v>31.53862249523478</v>
      </c>
      <c r="N172" s="23">
        <f t="shared" si="42"/>
        <v>87.214117241846338</v>
      </c>
      <c r="O172" s="24">
        <f t="shared" si="43"/>
        <v>9.2110057220218327</v>
      </c>
      <c r="P172" s="24">
        <f t="shared" si="44"/>
        <v>3.5748770361318121</v>
      </c>
      <c r="Q172" t="s">
        <v>417</v>
      </c>
      <c r="R172" t="s">
        <v>418</v>
      </c>
      <c r="S172" t="s">
        <v>463</v>
      </c>
      <c r="T172" s="35">
        <v>100</v>
      </c>
      <c r="U172" s="35">
        <f t="shared" si="45"/>
        <v>39.024390243902438</v>
      </c>
      <c r="V172" s="35">
        <f t="shared" si="46"/>
        <v>75.903614457831324</v>
      </c>
      <c r="W172" s="35">
        <f t="shared" si="47"/>
        <v>81.851179673321241</v>
      </c>
      <c r="X172" s="35">
        <f t="shared" si="48"/>
        <v>42.245205868847435</v>
      </c>
      <c r="Y172" s="35">
        <f t="shared" si="49"/>
        <v>79.124430082776314</v>
      </c>
      <c r="Z172" s="35">
        <f t="shared" si="50"/>
        <v>85.071995298266231</v>
      </c>
      <c r="AA172" s="35">
        <f t="shared" si="51"/>
        <v>-3.2208156249449971</v>
      </c>
      <c r="AB172" s="35">
        <f t="shared" si="52"/>
        <v>-3.22081562494499</v>
      </c>
      <c r="AC172" s="35">
        <f t="shared" si="53"/>
        <v>-3.22081562494499</v>
      </c>
      <c r="AD172" s="36"/>
      <c r="AE172" s="36"/>
      <c r="AF172">
        <v>1.34</v>
      </c>
      <c r="AG172">
        <v>3.4</v>
      </c>
      <c r="AI172" s="36"/>
      <c r="AJ172" t="s">
        <v>469</v>
      </c>
      <c r="AK172" s="35"/>
      <c r="AL172" s="35"/>
    </row>
    <row r="173" spans="1:38" ht="15" x14ac:dyDescent="0.25">
      <c r="A173">
        <v>1.64</v>
      </c>
      <c r="B173">
        <v>4.1500000000000004</v>
      </c>
      <c r="C173">
        <v>5.51</v>
      </c>
      <c r="D173" s="20">
        <f t="shared" si="41"/>
        <v>3.220815624945006E-2</v>
      </c>
      <c r="E173" s="17">
        <f>IF(OR($A173="",$B173="",$C173=""),"",A173*'MPTO_working_3-way'!$I172)</f>
        <v>1.692821376249098</v>
      </c>
      <c r="F173" s="21">
        <f>IF(OR($A173="",$B173="",$C173=""),"",B173*'MPTO_working_3-way'!$I172)</f>
        <v>4.2836638484352179</v>
      </c>
      <c r="G173" s="22">
        <f>IF(OR($A173="",$B173="",$C173=""),"",C173*'MPTO_working_3-way'!$I172)</f>
        <v>5.6874669409344696</v>
      </c>
      <c r="H173" s="17">
        <f>IF(OR($A173="",$B173="",$C173=""),"",'MPTO_working_3-way'!E172)</f>
        <v>1.6693932157183839</v>
      </c>
      <c r="I173" s="21">
        <f>IF(OR($A173="",$B173="",$C173=""),"",'MPTO_working_3-way'!F172)</f>
        <v>4.3435240466137692</v>
      </c>
      <c r="J173" s="22">
        <f>IF(OR($A173="",$B173="",$C173=""),"",'MPTO_working_3-way'!G172)</f>
        <v>5.8564415913245913</v>
      </c>
      <c r="K173" s="17">
        <f>IF(OR($A173="",$B173="",$C173=""),"",'OddsRatio_working_3-way'!H172)</f>
        <v>1.6775132638483876</v>
      </c>
      <c r="L173" s="21">
        <f>IF(OR($A173="",$B173="",$C173=""),"",'OddsRatio_working_3-way'!I172)</f>
        <v>4.3346355955037801</v>
      </c>
      <c r="M173" s="22">
        <f>IF(OR($A173="",$B173="",$C173=""),"",'OddsRatio_working_3-way'!J172)</f>
        <v>5.7743512811816018</v>
      </c>
      <c r="N173" s="23">
        <f t="shared" si="42"/>
        <v>59.07297804897582</v>
      </c>
      <c r="O173" s="24">
        <f t="shared" si="43"/>
        <v>23.344502168751887</v>
      </c>
      <c r="P173" s="24">
        <f t="shared" si="44"/>
        <v>17.582519782272293</v>
      </c>
      <c r="Q173" t="s">
        <v>419</v>
      </c>
      <c r="R173" t="s">
        <v>420</v>
      </c>
      <c r="S173" t="s">
        <v>463</v>
      </c>
      <c r="T173" s="35">
        <v>100</v>
      </c>
      <c r="U173" s="35">
        <f t="shared" si="45"/>
        <v>83.050847457627114</v>
      </c>
      <c r="V173" s="35">
        <f t="shared" si="46"/>
        <v>75.062344139650875</v>
      </c>
      <c r="W173" s="35">
        <f t="shared" si="47"/>
        <v>38.650306748466257</v>
      </c>
      <c r="X173" s="35">
        <f t="shared" si="48"/>
        <v>86.287349111882875</v>
      </c>
      <c r="Y173" s="35">
        <f t="shared" si="49"/>
        <v>78.298845793906622</v>
      </c>
      <c r="Z173" s="35">
        <f t="shared" si="50"/>
        <v>41.886808402722011</v>
      </c>
      <c r="AA173" s="35">
        <f t="shared" si="51"/>
        <v>-3.2365016542557612</v>
      </c>
      <c r="AB173" s="35">
        <f t="shared" si="52"/>
        <v>-3.236501654255747</v>
      </c>
      <c r="AC173" s="35">
        <f t="shared" si="53"/>
        <v>-3.2365016542557541</v>
      </c>
      <c r="AD173" s="36"/>
      <c r="AE173" s="36"/>
      <c r="AF173">
        <v>1.81</v>
      </c>
      <c r="AG173">
        <v>2.09</v>
      </c>
      <c r="AI173" s="36"/>
      <c r="AJ173" t="s">
        <v>469</v>
      </c>
      <c r="AK173" s="35"/>
      <c r="AL173" s="35"/>
    </row>
    <row r="174" spans="1:38" ht="15" x14ac:dyDescent="0.25">
      <c r="A174">
        <v>5.9</v>
      </c>
      <c r="B174">
        <v>4.01</v>
      </c>
      <c r="C174">
        <v>1.63</v>
      </c>
      <c r="D174" s="20">
        <f t="shared" si="41"/>
        <v>3.2365016542557523E-2</v>
      </c>
      <c r="E174" s="17">
        <f>IF(OR($A174="",$B174="",$C174=""),"",A174*'MPTO_working_3-way'!$I173)</f>
        <v>6.0909535976010893</v>
      </c>
      <c r="F174" s="21">
        <f>IF(OR($A174="",$B174="",$C174=""),"",B174*'MPTO_working_3-way'!$I173)</f>
        <v>4.1397837163356552</v>
      </c>
      <c r="G174" s="22">
        <f>IF(OR($A174="",$B174="",$C174=""),"",C174*'MPTO_working_3-way'!$I173)</f>
        <v>1.6827549769643686</v>
      </c>
      <c r="H174" s="17">
        <f>IF(OR($A174="",$B174="",$C174=""),"",'MPTO_working_3-way'!E173)</f>
        <v>6.3010707067296208</v>
      </c>
      <c r="I174" s="21">
        <f>IF(OR($A174="",$B174="",$C174=""),"",'MPTO_working_3-way'!F173)</f>
        <v>4.1913217719751596</v>
      </c>
      <c r="J174" s="22">
        <f>IF(OR($A174="",$B174="",$C174=""),"",'MPTO_working_3-way'!G173)</f>
        <v>1.6591766079100376</v>
      </c>
      <c r="K174" s="17">
        <f>IF(OR($A174="",$B174="",$C174=""),"",'OddsRatio_working_3-way'!H173)</f>
        <v>6.1909075033995151</v>
      </c>
      <c r="L174" s="21">
        <f>IF(OR($A174="",$B174="",$C174=""),"",'OddsRatio_working_3-way'!I173)</f>
        <v>4.1887003235168452</v>
      </c>
      <c r="M174" s="22">
        <f>IF(OR($A174="",$B174="",$C174=""),"",'OddsRatio_working_3-way'!J173)</f>
        <v>1.6674023932942235</v>
      </c>
      <c r="N174" s="23">
        <f t="shared" si="42"/>
        <v>16.417790481836015</v>
      </c>
      <c r="O174" s="24">
        <f t="shared" si="43"/>
        <v>24.155851332377182</v>
      </c>
      <c r="P174" s="24">
        <f t="shared" si="44"/>
        <v>59.42635818578681</v>
      </c>
      <c r="Q174" t="s">
        <v>421</v>
      </c>
      <c r="R174" t="s">
        <v>422</v>
      </c>
      <c r="S174" t="s">
        <v>463</v>
      </c>
      <c r="T174" s="35">
        <v>100</v>
      </c>
      <c r="U174" s="35">
        <f t="shared" si="45"/>
        <v>44.751381215469614</v>
      </c>
      <c r="V174" s="35">
        <f t="shared" si="46"/>
        <v>72.826086956521735</v>
      </c>
      <c r="W174" s="35">
        <f t="shared" si="47"/>
        <v>78.768577494692153</v>
      </c>
      <c r="X174" s="35">
        <f t="shared" si="48"/>
        <v>48.405335548786113</v>
      </c>
      <c r="Y174" s="35">
        <f t="shared" si="49"/>
        <v>76.480041289838255</v>
      </c>
      <c r="Z174" s="35">
        <f t="shared" si="50"/>
        <v>82.422531828008644</v>
      </c>
      <c r="AA174" s="35">
        <f t="shared" si="51"/>
        <v>-3.6539543333164985</v>
      </c>
      <c r="AB174" s="35">
        <f t="shared" si="52"/>
        <v>-3.6539543333165199</v>
      </c>
      <c r="AC174" s="35">
        <f t="shared" si="53"/>
        <v>-3.6539543333164914</v>
      </c>
      <c r="AD174" s="36"/>
      <c r="AE174" s="36"/>
      <c r="AF174">
        <v>1.93</v>
      </c>
      <c r="AG174">
        <v>1.95</v>
      </c>
      <c r="AI174" s="36"/>
      <c r="AJ174" t="s">
        <v>469</v>
      </c>
      <c r="AK174" s="35"/>
      <c r="AL174" s="35"/>
    </row>
    <row r="175" spans="1:38" ht="15" x14ac:dyDescent="0.25">
      <c r="A175">
        <v>1.81</v>
      </c>
      <c r="B175">
        <v>3.68</v>
      </c>
      <c r="C175">
        <v>4.71</v>
      </c>
      <c r="D175" s="20">
        <f t="shared" si="41"/>
        <v>3.6539543333165003E-2</v>
      </c>
      <c r="E175" s="17">
        <f>IF(OR($A175="",$B175="",$C175=""),"",A175*'MPTO_working_3-way'!$I174)</f>
        <v>1.8761365734330286</v>
      </c>
      <c r="F175" s="21">
        <f>IF(OR($A175="",$B175="",$C175=""),"",B175*'MPTO_working_3-way'!$I174)</f>
        <v>3.8144655194660473</v>
      </c>
      <c r="G175" s="22">
        <f>IF(OR($A175="",$B175="",$C175=""),"",C175*'MPTO_working_3-way'!$I174)</f>
        <v>4.8821012490992075</v>
      </c>
      <c r="H175" s="17">
        <f>IF(OR($A175="",$B175="",$C175=""),"",'MPTO_working_3-way'!E174)</f>
        <v>1.8508018985579897</v>
      </c>
      <c r="I175" s="21">
        <f>IF(OR($A175="",$B175="",$C175=""),"",'MPTO_working_3-way'!F174)</f>
        <v>3.8526844032052439</v>
      </c>
      <c r="J175" s="22">
        <f>IF(OR($A175="",$B175="",$C175=""),"",'MPTO_working_3-way'!G174)</f>
        <v>4.9966428237570595</v>
      </c>
      <c r="K175" s="17">
        <f>IF(OR($A175="",$B175="",$C175=""),"",'OddsRatio_working_3-way'!H174)</f>
        <v>1.8602181997219596</v>
      </c>
      <c r="L175" s="21">
        <f>IF(OR($A175="",$B175="",$C175=""),"",'OddsRatio_working_3-way'!I174)</f>
        <v>3.8461540435245074</v>
      </c>
      <c r="M175" s="22">
        <f>IF(OR($A175="",$B175="",$C175=""),"",'OddsRatio_working_3-way'!J174)</f>
        <v>4.9400117542820601</v>
      </c>
      <c r="N175" s="23">
        <f t="shared" si="42"/>
        <v>53.301023718660346</v>
      </c>
      <c r="O175" s="24">
        <f t="shared" si="43"/>
        <v>26.215992644232394</v>
      </c>
      <c r="P175" s="24">
        <f t="shared" si="44"/>
        <v>20.482983637107264</v>
      </c>
      <c r="Q175" t="s">
        <v>423</v>
      </c>
      <c r="R175" t="s">
        <v>424</v>
      </c>
      <c r="S175" t="s">
        <v>463</v>
      </c>
      <c r="T175" s="35">
        <v>100</v>
      </c>
      <c r="U175" s="35">
        <f t="shared" si="45"/>
        <v>56.896551724137922</v>
      </c>
      <c r="V175" s="35">
        <f t="shared" si="46"/>
        <v>69.512195121951223</v>
      </c>
      <c r="W175" s="35">
        <f t="shared" si="47"/>
        <v>70.845481049562679</v>
      </c>
      <c r="X175" s="35">
        <f t="shared" si="48"/>
        <v>59.642323828486084</v>
      </c>
      <c r="Y175" s="35">
        <f t="shared" si="49"/>
        <v>72.257967226299385</v>
      </c>
      <c r="Z175" s="35">
        <f t="shared" si="50"/>
        <v>73.591253153910856</v>
      </c>
      <c r="AA175" s="35">
        <f t="shared" si="51"/>
        <v>-2.7457721043481627</v>
      </c>
      <c r="AB175" s="35">
        <f t="shared" si="52"/>
        <v>-2.7457721043481627</v>
      </c>
      <c r="AC175" s="35">
        <f t="shared" si="53"/>
        <v>-2.7457721043481769</v>
      </c>
      <c r="AD175" s="36"/>
      <c r="AE175" s="36"/>
      <c r="AF175">
        <v>2.2000000000000002</v>
      </c>
      <c r="AG175">
        <v>1.71</v>
      </c>
      <c r="AI175" s="36"/>
      <c r="AJ175" t="s">
        <v>470</v>
      </c>
      <c r="AK175" s="35"/>
      <c r="AL175" s="35"/>
    </row>
    <row r="176" spans="1:38" ht="15" x14ac:dyDescent="0.25">
      <c r="A176">
        <v>2.3199999999999998</v>
      </c>
      <c r="B176">
        <v>3.28</v>
      </c>
      <c r="C176">
        <v>3.43</v>
      </c>
      <c r="D176" s="20">
        <f t="shared" si="41"/>
        <v>2.7457721043481653E-2</v>
      </c>
      <c r="E176" s="17">
        <f>IF(OR($A176="",$B176="",$C176=""),"",A176*'MPTO_working_3-way'!$I175)</f>
        <v>2.3837019128208774</v>
      </c>
      <c r="F176" s="21">
        <f>IF(OR($A176="",$B176="",$C176=""),"",B176*'MPTO_working_3-way'!$I175)</f>
        <v>3.3700613250226197</v>
      </c>
      <c r="G176" s="22">
        <f>IF(OR($A176="",$B176="",$C176=""),"",C176*'MPTO_working_3-way'!$I175)</f>
        <v>3.5241799831791423</v>
      </c>
      <c r="H176" s="17">
        <f>IF(OR($A176="",$B176="",$C176=""),"",'MPTO_working_3-way'!E175)</f>
        <v>2.3703315512787104</v>
      </c>
      <c r="I176" s="21">
        <f>IF(OR($A176="",$B176="",$C176=""),"",'MPTO_working_3-way'!F175)</f>
        <v>3.381514560638117</v>
      </c>
      <c r="J176" s="22">
        <f>IF(OR($A176="",$B176="",$C176=""),"",'MPTO_working_3-way'!G175)</f>
        <v>3.5411690815103825</v>
      </c>
      <c r="K176" s="17">
        <f>IF(OR($A176="",$B176="",$C176=""),"",'OddsRatio_working_3-way'!H175)</f>
        <v>2.376122759965634</v>
      </c>
      <c r="L176" s="21">
        <f>IF(OR($A176="",$B176="",$C176=""),"",'OddsRatio_working_3-way'!I175)</f>
        <v>3.3769393126679144</v>
      </c>
      <c r="M176" s="22">
        <f>IF(OR($A176="",$B176="",$C176=""),"",'OddsRatio_working_3-way'!J175)</f>
        <v>3.5333168990276458</v>
      </c>
      <c r="N176" s="23">
        <f t="shared" si="42"/>
        <v>41.951554203209831</v>
      </c>
      <c r="O176" s="24">
        <f t="shared" si="43"/>
        <v>29.67305053397769</v>
      </c>
      <c r="P176" s="24">
        <f t="shared" si="44"/>
        <v>28.375395262812482</v>
      </c>
      <c r="Q176" t="s">
        <v>425</v>
      </c>
      <c r="R176" t="s">
        <v>426</v>
      </c>
      <c r="S176" t="s">
        <v>463</v>
      </c>
      <c r="T176" s="35">
        <v>100</v>
      </c>
      <c r="U176" s="35">
        <f t="shared" si="45"/>
        <v>25.373134328358205</v>
      </c>
      <c r="V176" s="35">
        <f t="shared" si="46"/>
        <v>81.378026070763497</v>
      </c>
      <c r="W176" s="35">
        <f t="shared" si="47"/>
        <v>90.099009900990097</v>
      </c>
      <c r="X176" s="35">
        <f t="shared" si="48"/>
        <v>28.522964028246399</v>
      </c>
      <c r="Y176" s="35">
        <f t="shared" si="49"/>
        <v>84.527855770651684</v>
      </c>
      <c r="Z176" s="35">
        <f t="shared" si="50"/>
        <v>93.248839600878284</v>
      </c>
      <c r="AA176" s="35">
        <f t="shared" si="51"/>
        <v>-3.1498296998881941</v>
      </c>
      <c r="AB176" s="35">
        <f t="shared" si="52"/>
        <v>-3.149829699888187</v>
      </c>
      <c r="AC176" s="35">
        <f t="shared" si="53"/>
        <v>-3.149829699888187</v>
      </c>
      <c r="AD176" s="36"/>
      <c r="AE176" s="36"/>
      <c r="AF176">
        <v>2.31</v>
      </c>
      <c r="AG176">
        <v>1.67</v>
      </c>
      <c r="AI176" s="36"/>
      <c r="AJ176" t="s">
        <v>470</v>
      </c>
      <c r="AK176" s="35"/>
      <c r="AL176" s="35"/>
    </row>
    <row r="177" spans="1:38" ht="15" x14ac:dyDescent="0.25">
      <c r="A177">
        <v>1.34</v>
      </c>
      <c r="B177">
        <v>5.37</v>
      </c>
      <c r="C177">
        <v>10.1</v>
      </c>
      <c r="D177" s="20">
        <f t="shared" si="41"/>
        <v>3.1498296998881958E-2</v>
      </c>
      <c r="E177" s="17">
        <f>IF(OR($A177="",$B177="",$C177=""),"",A177*'MPTO_working_3-way'!$I176)</f>
        <v>1.3822077179785019</v>
      </c>
      <c r="F177" s="21">
        <f>IF(OR($A177="",$B177="",$C177=""),"",B177*'MPTO_working_3-way'!$I176)</f>
        <v>5.539145854883996</v>
      </c>
      <c r="G177" s="22">
        <f>IF(OR($A177="",$B177="",$C177=""),"",C177*'MPTO_working_3-way'!$I176)</f>
        <v>10.418132799688708</v>
      </c>
      <c r="H177" s="17">
        <f>IF(OR($A177="",$B177="",$C177=""),"",'MPTO_working_3-way'!E176)</f>
        <v>1.3591218100185649</v>
      </c>
      <c r="I177" s="21">
        <f>IF(OR($A177="",$B177="",$C177=""),"",'MPTO_working_3-way'!F176)</f>
        <v>5.6908619003893737</v>
      </c>
      <c r="J177" s="22">
        <f>IF(OR($A177="",$B177="",$C177=""),"",'MPTO_working_3-way'!G176)</f>
        <v>11.298098577171526</v>
      </c>
      <c r="K177" s="17">
        <f>IF(OR($A177="",$B177="",$C177=""),"",'OddsRatio_working_3-way'!H176)</f>
        <v>1.3660021318661715</v>
      </c>
      <c r="L177" s="21">
        <f>IF(OR($A177="",$B177="",$C177=""),"",'OddsRatio_working_3-way'!I176)</f>
        <v>5.7042038713387333</v>
      </c>
      <c r="M177" s="22">
        <f>IF(OR($A177="",$B177="",$C177=""),"",'OddsRatio_working_3-way'!J176)</f>
        <v>10.795939411712236</v>
      </c>
      <c r="N177" s="23">
        <f t="shared" si="42"/>
        <v>72.34802605953567</v>
      </c>
      <c r="O177" s="24">
        <f t="shared" si="43"/>
        <v>18.053324938506112</v>
      </c>
      <c r="P177" s="24">
        <f t="shared" si="44"/>
        <v>9.5986490019581989</v>
      </c>
      <c r="Q177" t="s">
        <v>427</v>
      </c>
      <c r="R177" t="s">
        <v>428</v>
      </c>
      <c r="S177" t="s">
        <v>463</v>
      </c>
      <c r="T177" s="35">
        <v>100</v>
      </c>
      <c r="U177" s="35">
        <f t="shared" si="45"/>
        <v>77.528089887640448</v>
      </c>
      <c r="V177" s="35">
        <f t="shared" si="46"/>
        <v>70.326409495548958</v>
      </c>
      <c r="W177" s="35">
        <f t="shared" si="47"/>
        <v>48.453608247422686</v>
      </c>
      <c r="X177" s="35">
        <f t="shared" si="48"/>
        <v>81.219982257028363</v>
      </c>
      <c r="Y177" s="35">
        <f t="shared" si="49"/>
        <v>74.018301864936873</v>
      </c>
      <c r="Z177" s="35">
        <f t="shared" si="50"/>
        <v>52.14550061681058</v>
      </c>
      <c r="AA177" s="35">
        <f t="shared" si="51"/>
        <v>-3.6918923693879151</v>
      </c>
      <c r="AB177" s="35">
        <f t="shared" si="52"/>
        <v>-3.6918923693879151</v>
      </c>
      <c r="AC177" s="35">
        <f t="shared" si="53"/>
        <v>-3.6918923693878938</v>
      </c>
      <c r="AD177" s="36"/>
      <c r="AE177" s="36"/>
      <c r="AF177">
        <v>1.61</v>
      </c>
      <c r="AG177">
        <v>2.4300000000000002</v>
      </c>
      <c r="AI177" s="36"/>
      <c r="AJ177" t="s">
        <v>470</v>
      </c>
      <c r="AK177" s="35"/>
      <c r="AL177" s="35"/>
    </row>
    <row r="178" spans="1:38" s="35" customFormat="1" ht="15" x14ac:dyDescent="0.25">
      <c r="A178">
        <v>4.45</v>
      </c>
      <c r="B178">
        <v>3.37</v>
      </c>
      <c r="C178">
        <v>1.94</v>
      </c>
      <c r="D178" s="20">
        <f t="shared" si="41"/>
        <v>3.6918923693879169E-2</v>
      </c>
      <c r="E178" s="17">
        <f>IF(OR($A178="",$B178="",$C178=""),"",A178*'MPTO_working_3-way'!$I177)</f>
        <v>4.6142892104377626</v>
      </c>
      <c r="F178" s="21">
        <f>IF(OR($A178="",$B178="",$C178=""),"",B178*'MPTO_working_3-way'!$I177)</f>
        <v>3.494416772848373</v>
      </c>
      <c r="G178" s="22">
        <f>IF(OR($A178="",$B178="",$C178=""),"",C178*'MPTO_working_3-way'!$I177)</f>
        <v>2.0116227119661256</v>
      </c>
      <c r="H178" s="17">
        <f>IF(OR($A178="",$B178="",$C178=""),"",'MPTO_working_3-way'!E177)</f>
        <v>4.7078143684959164</v>
      </c>
      <c r="I178" s="21">
        <f>IF(OR($A178="",$B178="",$C178=""),"",'MPTO_working_3-way'!F177)</f>
        <v>3.5158085165263442</v>
      </c>
      <c r="J178" s="22">
        <f>IF(OR($A178="",$B178="",$C178=""),"",'MPTO_working_3-way'!G177)</f>
        <v>1.9874488249113469</v>
      </c>
      <c r="K178" s="17">
        <f>IF(OR($A178="",$B178="",$C178=""),"",'OddsRatio_working_3-way'!H177)</f>
        <v>4.6590809408801546</v>
      </c>
      <c r="L178" s="21">
        <f>IF(OR($A178="",$B178="",$C178=""),"",'OddsRatio_working_3-way'!I177)</f>
        <v>3.5136295159089763</v>
      </c>
      <c r="M178" s="22">
        <f>IF(OR($A178="",$B178="",$C178=""),"",'OddsRatio_working_3-way'!J177)</f>
        <v>1.9969669809934332</v>
      </c>
      <c r="N178" s="23">
        <f t="shared" si="42"/>
        <v>21.671810205089614</v>
      </c>
      <c r="O178" s="24">
        <f t="shared" si="43"/>
        <v>28.617078757462544</v>
      </c>
      <c r="P178" s="24">
        <f t="shared" si="44"/>
        <v>49.711111037447822</v>
      </c>
      <c r="Q178" t="s">
        <v>429</v>
      </c>
      <c r="R178" t="s">
        <v>430</v>
      </c>
      <c r="S178" t="s">
        <v>463</v>
      </c>
      <c r="T178" s="35">
        <v>100</v>
      </c>
      <c r="U178" s="35">
        <f t="shared" si="45"/>
        <v>88.165680473372774</v>
      </c>
      <c r="V178" s="35">
        <f t="shared" si="46"/>
        <v>78.81355932203391</v>
      </c>
      <c r="W178" s="35">
        <f t="shared" si="47"/>
        <v>30.069930069930074</v>
      </c>
      <c r="X178" s="35">
        <f t="shared" si="48"/>
        <v>91.116510608036037</v>
      </c>
      <c r="Y178" s="35">
        <f t="shared" si="49"/>
        <v>81.76438945669716</v>
      </c>
      <c r="Z178" s="35">
        <f t="shared" si="50"/>
        <v>33.020760204593323</v>
      </c>
      <c r="AA178" s="35">
        <f t="shared" si="51"/>
        <v>-2.9508301346632635</v>
      </c>
      <c r="AB178" s="35">
        <f t="shared" si="52"/>
        <v>-2.9508301346632493</v>
      </c>
      <c r="AC178" s="35">
        <f t="shared" si="53"/>
        <v>-2.9508301346632493</v>
      </c>
      <c r="AD178" s="36"/>
      <c r="AE178" s="36"/>
      <c r="AF178">
        <v>2.2000000000000002</v>
      </c>
      <c r="AG178">
        <v>1.71</v>
      </c>
      <c r="AH178" s="36"/>
      <c r="AI178" s="36"/>
      <c r="AJ178" t="s">
        <v>470</v>
      </c>
    </row>
    <row r="179" spans="1:38" ht="15" x14ac:dyDescent="0.25">
      <c r="A179">
        <v>8.4499999999999993</v>
      </c>
      <c r="B179">
        <v>4.72</v>
      </c>
      <c r="C179">
        <v>1.43</v>
      </c>
      <c r="D179" s="20">
        <f t="shared" si="41"/>
        <v>2.9508301346632626E-2</v>
      </c>
      <c r="E179" s="17">
        <f>IF(OR($A179="",$B179="",$C179=""),"",A179*'MPTO_working_3-way'!$I178)</f>
        <v>8.699345146379045</v>
      </c>
      <c r="F179" s="21">
        <f>IF(OR($A179="",$B179="",$C179=""),"",B179*'MPTO_working_3-way'!$I178)</f>
        <v>4.8592791823561061</v>
      </c>
      <c r="G179" s="22">
        <f>IF(OR($A179="",$B179="",$C179=""),"",C179*'MPTO_working_3-way'!$I178)</f>
        <v>1.4721968709256845</v>
      </c>
      <c r="H179" s="17">
        <f>IF(OR($A179="",$B179="",$C179=""),"",'MPTO_working_3-way'!E178)</f>
        <v>9.2159872281429021</v>
      </c>
      <c r="I179" s="21">
        <f>IF(OR($A179="",$B179="",$C179=""),"",'MPTO_working_3-way'!F178)</f>
        <v>4.9498014320957946</v>
      </c>
      <c r="J179" s="22">
        <f>IF(OR($A179="",$B179="",$C179=""),"",'MPTO_working_3-way'!G178)</f>
        <v>1.4504007916654729</v>
      </c>
      <c r="K179" s="17">
        <f>IF(OR($A179="",$B179="",$C179=""),"",'OddsRatio_working_3-way'!H178)</f>
        <v>8.9236379518380975</v>
      </c>
      <c r="L179" s="21">
        <f>IF(OR($A179="",$B179="",$C179=""),"",'OddsRatio_working_3-way'!I178)</f>
        <v>4.9565010980990234</v>
      </c>
      <c r="M179" s="22">
        <f>IF(OR($A179="",$B179="",$C179=""),"",'OddsRatio_working_3-way'!J178)</f>
        <v>1.4573374925221989</v>
      </c>
      <c r="N179" s="23">
        <f t="shared" si="42"/>
        <v>11.495118117209467</v>
      </c>
      <c r="O179" s="24">
        <f t="shared" si="43"/>
        <v>20.579183917461862</v>
      </c>
      <c r="P179" s="24">
        <f t="shared" si="44"/>
        <v>67.925697965328666</v>
      </c>
      <c r="Q179" t="s">
        <v>431</v>
      </c>
      <c r="R179" t="s">
        <v>432</v>
      </c>
      <c r="S179" t="s">
        <v>463</v>
      </c>
      <c r="T179" s="35">
        <v>100</v>
      </c>
      <c r="U179" s="35">
        <f t="shared" si="45"/>
        <v>91.896272285251214</v>
      </c>
      <c r="V179" s="35">
        <f t="shared" si="46"/>
        <v>83.050847457627114</v>
      </c>
      <c r="W179" s="35">
        <f t="shared" si="47"/>
        <v>21.875</v>
      </c>
      <c r="X179" s="35">
        <f t="shared" si="48"/>
        <v>95.074152542372886</v>
      </c>
      <c r="Y179" s="35">
        <f t="shared" si="49"/>
        <v>86.228727714748786</v>
      </c>
      <c r="Z179" s="35">
        <f t="shared" si="50"/>
        <v>25.052880257121668</v>
      </c>
      <c r="AA179" s="35">
        <f t="shared" si="51"/>
        <v>-3.1778802571216715</v>
      </c>
      <c r="AB179" s="35">
        <f t="shared" si="52"/>
        <v>-3.1778802571216715</v>
      </c>
      <c r="AC179" s="35">
        <f t="shared" si="53"/>
        <v>-3.177880257121668</v>
      </c>
      <c r="AD179" s="36"/>
      <c r="AE179" s="36"/>
      <c r="AF179">
        <v>1.78</v>
      </c>
      <c r="AG179">
        <v>2.12</v>
      </c>
      <c r="AI179" s="36"/>
      <c r="AJ179" t="s">
        <v>470</v>
      </c>
      <c r="AK179" s="35"/>
      <c r="AL179" s="35"/>
    </row>
    <row r="180" spans="1:38" ht="15" x14ac:dyDescent="0.25">
      <c r="A180">
        <v>12.34</v>
      </c>
      <c r="B180">
        <v>5.9</v>
      </c>
      <c r="C180">
        <v>1.28</v>
      </c>
      <c r="D180" s="20">
        <f t="shared" si="41"/>
        <v>3.177880257121668E-2</v>
      </c>
      <c r="E180" s="17">
        <f>IF(OR($A180="",$B180="",$C180=""),"",A180*'MPTO_working_3-way'!$I179)</f>
        <v>12.732150423728815</v>
      </c>
      <c r="F180" s="21">
        <f>IF(OR($A180="",$B180="",$C180=""),"",B180*'MPTO_working_3-way'!$I179)</f>
        <v>6.087494935170179</v>
      </c>
      <c r="G180" s="22">
        <f>IF(OR($A180="",$B180="",$C180=""),"",C180*'MPTO_working_3-way'!$I179)</f>
        <v>1.3206768672911573</v>
      </c>
      <c r="H180" s="17">
        <f>IF(OR($A180="",$B180="",$C180=""),"",'MPTO_working_3-way'!E179)</f>
        <v>14.195604047428517</v>
      </c>
      <c r="I180" s="21">
        <f>IF(OR($A180="",$B180="",$C180=""),"",'MPTO_working_3-way'!F179)</f>
        <v>6.2933220001404653</v>
      </c>
      <c r="J180" s="22">
        <f>IF(OR($A180="",$B180="",$C180=""),"",'MPTO_working_3-way'!G179)</f>
        <v>1.297594019915298</v>
      </c>
      <c r="K180" s="17">
        <f>IF(OR($A180="",$B180="",$C180=""),"",'OddsRatio_working_3-way'!H179)</f>
        <v>13.319077626785182</v>
      </c>
      <c r="L180" s="21">
        <f>IF(OR($A180="",$B180="",$C180=""),"",'OddsRatio_working_3-way'!I179)</f>
        <v>6.3230582337960666</v>
      </c>
      <c r="M180" s="22">
        <f>IF(OR($A180="",$B180="",$C180=""),"",'OddsRatio_working_3-way'!J179)</f>
        <v>1.3041747562169181</v>
      </c>
      <c r="N180" s="23">
        <f t="shared" si="42"/>
        <v>7.8541327797722795</v>
      </c>
      <c r="O180" s="24">
        <f t="shared" si="43"/>
        <v>16.427118390235581</v>
      </c>
      <c r="P180" s="24">
        <f t="shared" si="44"/>
        <v>75.718748829992137</v>
      </c>
      <c r="Q180" t="s">
        <v>433</v>
      </c>
      <c r="R180" t="s">
        <v>434</v>
      </c>
      <c r="S180" t="s">
        <v>463</v>
      </c>
      <c r="T180" s="35">
        <v>100</v>
      </c>
      <c r="U180" s="35">
        <f t="shared" si="45"/>
        <v>53.488372093023258</v>
      </c>
      <c r="V180" s="35">
        <f t="shared" si="46"/>
        <v>71.264367816091948</v>
      </c>
      <c r="W180" s="35">
        <f t="shared" si="47"/>
        <v>72.972972972972968</v>
      </c>
      <c r="X180" s="35">
        <f t="shared" si="48"/>
        <v>55.762659210935063</v>
      </c>
      <c r="Y180" s="35">
        <f t="shared" si="49"/>
        <v>73.538654934003773</v>
      </c>
      <c r="Z180" s="35">
        <f t="shared" si="50"/>
        <v>75.24726009088478</v>
      </c>
      <c r="AA180" s="35">
        <f t="shared" si="51"/>
        <v>-2.274287117911804</v>
      </c>
      <c r="AB180" s="35">
        <f t="shared" si="52"/>
        <v>-2.2742871179118254</v>
      </c>
      <c r="AC180" s="35">
        <f t="shared" si="53"/>
        <v>-2.2742871179118112</v>
      </c>
      <c r="AD180" s="36"/>
      <c r="AE180" s="36"/>
      <c r="AF180">
        <v>1.72</v>
      </c>
      <c r="AG180">
        <v>2.21</v>
      </c>
      <c r="AI180" s="36"/>
      <c r="AJ180" t="s">
        <v>476</v>
      </c>
      <c r="AK180" s="35"/>
      <c r="AL180" s="35"/>
    </row>
    <row r="181" spans="1:38" s="35" customFormat="1" ht="15" x14ac:dyDescent="0.25">
      <c r="A181">
        <v>2.15</v>
      </c>
      <c r="B181">
        <v>3.48</v>
      </c>
      <c r="C181">
        <v>3.7</v>
      </c>
      <c r="D181" s="20">
        <f t="shared" si="41"/>
        <v>2.2742871179117996E-2</v>
      </c>
      <c r="E181" s="17">
        <f>IF(OR($A181="",$B181="",$C181=""),"",A181*'MPTO_working_3-way'!$I180)</f>
        <v>2.1988971730351037</v>
      </c>
      <c r="F181" s="21">
        <f>IF(OR($A181="",$B181="",$C181=""),"",B181*'MPTO_working_3-way'!$I180)</f>
        <v>3.5591451917033305</v>
      </c>
      <c r="G181" s="22">
        <f>IF(OR($A181="",$B181="",$C181=""),"",C181*'MPTO_working_3-way'!$I180)</f>
        <v>3.7841486233627366</v>
      </c>
      <c r="H181" s="17">
        <f>IF(OR($A181="",$B181="",$C181=""),"",'MPTO_working_3-way'!E180)</f>
        <v>2.1856236052044293</v>
      </c>
      <c r="I181" s="21">
        <f>IF(OR($A181="",$B181="",$C181=""),"",'MPTO_working_3-way'!F180)</f>
        <v>3.5742961171316172</v>
      </c>
      <c r="J181" s="22">
        <f>IF(OR($A181="",$B181="",$C181=""),"",'MPTO_working_3-way'!G180)</f>
        <v>3.8067783869015965</v>
      </c>
      <c r="K181" s="17">
        <f>IF(OR($A181="",$B181="",$C181=""),"",'OddsRatio_working_3-way'!H180)</f>
        <v>2.191122034316495</v>
      </c>
      <c r="L181" s="21">
        <f>IF(OR($A181="",$B181="",$C181=""),"",'OddsRatio_working_3-way'!I180)</f>
        <v>3.5686805609607903</v>
      </c>
      <c r="M181" s="22">
        <f>IF(OR($A181="",$B181="",$C181=""),"",'OddsRatio_working_3-way'!J180)</f>
        <v>3.7965473849169902</v>
      </c>
      <c r="N181" s="23">
        <f t="shared" si="42"/>
        <v>45.477342563486744</v>
      </c>
      <c r="O181" s="24">
        <f t="shared" si="43"/>
        <v>28.096634055027732</v>
      </c>
      <c r="P181" s="24">
        <f t="shared" si="44"/>
        <v>26.426023381485543</v>
      </c>
      <c r="Q181" t="s">
        <v>435</v>
      </c>
      <c r="R181" t="s">
        <v>436</v>
      </c>
      <c r="S181" t="s">
        <v>463</v>
      </c>
      <c r="T181" s="35">
        <v>100</v>
      </c>
      <c r="U181" s="35">
        <f t="shared" si="45"/>
        <v>79.757085020242926</v>
      </c>
      <c r="V181" s="35">
        <f t="shared" si="46"/>
        <v>72.067039106145245</v>
      </c>
      <c r="W181" s="35">
        <f t="shared" si="47"/>
        <v>45.945945945945937</v>
      </c>
      <c r="X181" s="35">
        <f t="shared" si="48"/>
        <v>81.98701494790879</v>
      </c>
      <c r="Y181" s="35">
        <f t="shared" si="49"/>
        <v>74.296969033811138</v>
      </c>
      <c r="Z181" s="35">
        <f t="shared" si="50"/>
        <v>48.17587587361183</v>
      </c>
      <c r="AA181" s="35">
        <f t="shared" si="51"/>
        <v>-2.2299299276658644</v>
      </c>
      <c r="AB181" s="35">
        <f t="shared" si="52"/>
        <v>-2.2299299276658928</v>
      </c>
      <c r="AC181" s="35">
        <f t="shared" si="53"/>
        <v>-2.2299299276658928</v>
      </c>
      <c r="AD181" s="36"/>
      <c r="AE181" s="36"/>
      <c r="AF181">
        <v>2.25</v>
      </c>
      <c r="AG181">
        <v>1.71</v>
      </c>
      <c r="AH181" s="36"/>
      <c r="AI181" s="36"/>
      <c r="AJ181" t="s">
        <v>472</v>
      </c>
    </row>
    <row r="182" spans="1:38" s="35" customFormat="1" ht="15" x14ac:dyDescent="0.25">
      <c r="A182">
        <v>4.9400000000000004</v>
      </c>
      <c r="B182">
        <v>3.58</v>
      </c>
      <c r="C182">
        <v>1.85</v>
      </c>
      <c r="D182" s="20">
        <f t="shared" si="41"/>
        <v>2.2299299276658857E-2</v>
      </c>
      <c r="E182" s="17">
        <f>IF(OR($A182="",$B182="",$C182=""),"",A182*'MPTO_working_3-way'!$I181)</f>
        <v>5.0501585384266949</v>
      </c>
      <c r="F182" s="21">
        <f>IF(OR($A182="",$B182="",$C182=""),"",B182*'MPTO_working_3-way'!$I181)</f>
        <v>3.6598314914104386</v>
      </c>
      <c r="G182" s="22">
        <f>IF(OR($A182="",$B182="",$C182=""),"",C182*'MPTO_working_3-way'!$I181)</f>
        <v>1.8912537036618189</v>
      </c>
      <c r="H182" s="17">
        <f>IF(OR($A182="",$B182="",$C182=""),"",'MPTO_working_3-way'!E181)</f>
        <v>5.128309008318956</v>
      </c>
      <c r="I182" s="21">
        <f>IF(OR($A182="",$B182="",$C182=""),"",'MPTO_working_3-way'!F181)</f>
        <v>3.6778699477131922</v>
      </c>
      <c r="J182" s="22">
        <f>IF(OR($A182="",$B182="",$C182=""),"",'MPTO_working_3-way'!G181)</f>
        <v>1.8757944900070751</v>
      </c>
      <c r="K182" s="17">
        <f>IF(OR($A182="",$B182="",$C182=""),"",'OddsRatio_working_3-way'!H181)</f>
        <v>5.0871742611563668</v>
      </c>
      <c r="L182" s="21">
        <f>IF(OR($A182="",$B182="",$C182=""),"",'OddsRatio_working_3-way'!I181)</f>
        <v>3.6763729933460487</v>
      </c>
      <c r="M182" s="22">
        <f>IF(OR($A182="",$B182="",$C182=""),"",'OddsRatio_working_3-way'!J181)</f>
        <v>1.8817507923814505</v>
      </c>
      <c r="N182" s="23">
        <f t="shared" si="42"/>
        <v>19.801358559161901</v>
      </c>
      <c r="O182" s="24">
        <f t="shared" si="43"/>
        <v>27.323662369346312</v>
      </c>
      <c r="P182" s="24">
        <f t="shared" si="44"/>
        <v>52.874979071491794</v>
      </c>
      <c r="Q182" t="s">
        <v>437</v>
      </c>
      <c r="R182" t="s">
        <v>438</v>
      </c>
      <c r="S182" t="s">
        <v>463</v>
      </c>
      <c r="T182" s="35">
        <v>100</v>
      </c>
      <c r="U182" s="35">
        <f t="shared" si="45"/>
        <v>54.954954954954964</v>
      </c>
      <c r="V182" s="35">
        <f t="shared" si="46"/>
        <v>71.751412429378533</v>
      </c>
      <c r="W182" s="35">
        <f t="shared" si="47"/>
        <v>71.014492753623188</v>
      </c>
      <c r="X182" s="35">
        <f t="shared" si="48"/>
        <v>57.234094816998279</v>
      </c>
      <c r="Y182" s="35">
        <f t="shared" si="49"/>
        <v>74.030552291421856</v>
      </c>
      <c r="Z182" s="35">
        <f t="shared" si="50"/>
        <v>73.29363261566651</v>
      </c>
      <c r="AA182" s="35">
        <f t="shared" si="51"/>
        <v>-2.2791398620433156</v>
      </c>
      <c r="AB182" s="35">
        <f t="shared" si="52"/>
        <v>-2.2791398620433228</v>
      </c>
      <c r="AC182" s="35">
        <f t="shared" si="53"/>
        <v>-2.2791398620433228</v>
      </c>
      <c r="AD182" s="36"/>
      <c r="AE182" s="36"/>
      <c r="AF182">
        <v>2.06</v>
      </c>
      <c r="AG182">
        <v>1.85</v>
      </c>
      <c r="AH182" s="36"/>
      <c r="AI182" s="36"/>
      <c r="AJ182" t="s">
        <v>472</v>
      </c>
    </row>
    <row r="183" spans="1:38" ht="15" x14ac:dyDescent="0.25">
      <c r="A183">
        <v>2.2200000000000002</v>
      </c>
      <c r="B183">
        <v>3.54</v>
      </c>
      <c r="C183">
        <v>3.45</v>
      </c>
      <c r="D183" s="20">
        <f t="shared" si="41"/>
        <v>2.2791398620433112E-2</v>
      </c>
      <c r="E183" s="17">
        <f>IF(OR($A183="",$B183="",$C183=""),"",A183*'MPTO_working_3-way'!$I182)</f>
        <v>2.2705969049373618</v>
      </c>
      <c r="F183" s="21">
        <f>IF(OR($A183="",$B183="",$C183=""),"",B183*'MPTO_working_3-way'!$I182)</f>
        <v>3.6206815511163333</v>
      </c>
      <c r="G183" s="22">
        <f>IF(OR($A183="",$B183="",$C183=""),"",C183*'MPTO_working_3-way'!$I182)</f>
        <v>3.5286303252404942</v>
      </c>
      <c r="H183" s="17">
        <f>IF(OR($A183="",$B183="",$C183=""),"",'MPTO_working_3-way'!E182)</f>
        <v>2.2580840208478037</v>
      </c>
      <c r="I183" s="21">
        <f>IF(OR($A183="",$B183="",$C183=""),"",'MPTO_working_3-way'!F182)</f>
        <v>3.6378354009515603</v>
      </c>
      <c r="J183" s="22">
        <f>IF(OR($A183="",$B183="",$C183=""),"",'MPTO_working_3-way'!G182)</f>
        <v>3.5428587109065677</v>
      </c>
      <c r="K183" s="17">
        <f>IF(OR($A183="",$B183="",$C183=""),"",'OddsRatio_working_3-way'!H182)</f>
        <v>2.263363405082492</v>
      </c>
      <c r="L183" s="21">
        <f>IF(OR($A183="",$B183="",$C183=""),"",'OddsRatio_working_3-way'!I182)</f>
        <v>3.6302811876307621</v>
      </c>
      <c r="M183" s="22">
        <f>IF(OR($A183="",$B183="",$C183=""),"",'OddsRatio_working_3-way'!J182)</f>
        <v>3.5370822479115609</v>
      </c>
      <c r="N183" s="23">
        <f t="shared" si="42"/>
        <v>44.041282617162146</v>
      </c>
      <c r="O183" s="24">
        <f t="shared" si="43"/>
        <v>27.619109437881349</v>
      </c>
      <c r="P183" s="24">
        <f t="shared" si="44"/>
        <v>28.339607944956512</v>
      </c>
      <c r="Q183" t="s">
        <v>439</v>
      </c>
      <c r="R183" t="s">
        <v>440</v>
      </c>
      <c r="S183" t="s">
        <v>463</v>
      </c>
      <c r="T183" s="35">
        <v>100</v>
      </c>
      <c r="U183" s="35">
        <f t="shared" si="45"/>
        <v>53.703703703703695</v>
      </c>
      <c r="V183" s="35">
        <f t="shared" si="46"/>
        <v>68.847352024922117</v>
      </c>
      <c r="W183" s="35">
        <f t="shared" si="47"/>
        <v>75.062344139650875</v>
      </c>
      <c r="X183" s="35">
        <f t="shared" si="48"/>
        <v>56.090303835427015</v>
      </c>
      <c r="Y183" s="35">
        <f t="shared" si="49"/>
        <v>71.233952156645415</v>
      </c>
      <c r="Z183" s="35">
        <f t="shared" si="50"/>
        <v>77.44894427137416</v>
      </c>
      <c r="AA183" s="35">
        <f t="shared" si="51"/>
        <v>-2.3866001317233199</v>
      </c>
      <c r="AB183" s="35">
        <f t="shared" si="52"/>
        <v>-2.3866001317232985</v>
      </c>
      <c r="AC183" s="35">
        <f t="shared" si="53"/>
        <v>-2.3866001317232843</v>
      </c>
      <c r="AD183" s="36"/>
      <c r="AE183" s="36"/>
      <c r="AF183">
        <v>1.99</v>
      </c>
      <c r="AG183">
        <v>1.92</v>
      </c>
      <c r="AI183" s="36"/>
      <c r="AJ183" t="s">
        <v>472</v>
      </c>
      <c r="AK183" s="35"/>
      <c r="AL183" s="35"/>
    </row>
    <row r="184" spans="1:38" ht="15" x14ac:dyDescent="0.25">
      <c r="A184">
        <v>2.16</v>
      </c>
      <c r="B184">
        <v>3.21</v>
      </c>
      <c r="C184">
        <v>4.01</v>
      </c>
      <c r="D184" s="20">
        <f t="shared" si="41"/>
        <v>2.3866001317232932E-2</v>
      </c>
      <c r="E184" s="17">
        <f>IF(OR($A184="",$B184="",$C184=""),"",A184*'MPTO_working_3-way'!$I183)</f>
        <v>2.2115505628452232</v>
      </c>
      <c r="F184" s="21">
        <f>IF(OR($A184="",$B184="",$C184=""),"",B184*'MPTO_working_3-way'!$I183)</f>
        <v>3.2866098642283177</v>
      </c>
      <c r="G184" s="22">
        <f>IF(OR($A184="",$B184="",$C184=""),"",C184*'MPTO_working_3-way'!$I183)</f>
        <v>4.105702665282104</v>
      </c>
      <c r="H184" s="17">
        <f>IF(OR($A184="",$B184="",$C184=""),"",'MPTO_working_3-way'!E183)</f>
        <v>2.1977653468777585</v>
      </c>
      <c r="I184" s="21">
        <f>IF(OR($A184="",$B184="",$C184=""),"",'MPTO_working_3-way'!F183)</f>
        <v>3.2941207135386277</v>
      </c>
      <c r="J184" s="22">
        <f>IF(OR($A184="",$B184="",$C184=""),"",'MPTO_working_3-way'!G183)</f>
        <v>4.1421378783066345</v>
      </c>
      <c r="K184" s="17">
        <f>IF(OR($A184="",$B184="",$C184=""),"",'OddsRatio_working_3-way'!H183)</f>
        <v>2.2036097609480527</v>
      </c>
      <c r="L184" s="21">
        <f>IF(OR($A184="",$B184="",$C184=""),"",'OddsRatio_working_3-way'!I183)</f>
        <v>3.2930841135303415</v>
      </c>
      <c r="M184" s="22">
        <f>IF(OR($A184="",$B184="",$C184=""),"",'OddsRatio_working_3-way'!J183)</f>
        <v>4.1231598107358947</v>
      </c>
      <c r="N184" s="23">
        <f t="shared" si="42"/>
        <v>45.217143880873849</v>
      </c>
      <c r="O184" s="24">
        <f t="shared" si="43"/>
        <v>30.426489340401098</v>
      </c>
      <c r="P184" s="24">
        <f t="shared" si="44"/>
        <v>24.356366778725068</v>
      </c>
      <c r="Q184" t="s">
        <v>441</v>
      </c>
      <c r="R184" t="s">
        <v>442</v>
      </c>
      <c r="S184" t="s">
        <v>463</v>
      </c>
      <c r="T184" s="35">
        <v>100</v>
      </c>
      <c r="U184" s="35">
        <f t="shared" si="45"/>
        <v>54.545454545454554</v>
      </c>
      <c r="V184" s="35">
        <f t="shared" si="46"/>
        <v>73.190348525469176</v>
      </c>
      <c r="W184" s="35">
        <f t="shared" si="47"/>
        <v>70.059880239520965</v>
      </c>
      <c r="X184" s="35">
        <f t="shared" si="48"/>
        <v>56.749771235009881</v>
      </c>
      <c r="Y184" s="35">
        <f t="shared" si="49"/>
        <v>75.394665215024489</v>
      </c>
      <c r="Z184" s="35">
        <f t="shared" si="50"/>
        <v>72.264196929076292</v>
      </c>
      <c r="AA184" s="35">
        <f t="shared" si="51"/>
        <v>-2.204316689555327</v>
      </c>
      <c r="AB184" s="35">
        <f t="shared" si="52"/>
        <v>-2.2043166895553128</v>
      </c>
      <c r="AC184" s="35">
        <f t="shared" si="53"/>
        <v>-2.204316689555327</v>
      </c>
      <c r="AD184" s="36"/>
      <c r="AE184" s="36"/>
      <c r="AF184">
        <v>2.4700000000000002</v>
      </c>
      <c r="AG184">
        <v>1.6</v>
      </c>
      <c r="AI184" s="36"/>
      <c r="AJ184" t="s">
        <v>472</v>
      </c>
      <c r="AK184" s="35"/>
      <c r="AL184" s="35"/>
    </row>
    <row r="185" spans="1:38" s="35" customFormat="1" ht="17.25" customHeight="1" x14ac:dyDescent="0.25">
      <c r="A185">
        <v>2.2000000000000002</v>
      </c>
      <c r="B185">
        <v>3.73</v>
      </c>
      <c r="C185">
        <v>3.34</v>
      </c>
      <c r="D185" s="20">
        <f t="shared" si="41"/>
        <v>2.2043166895553412E-2</v>
      </c>
      <c r="E185" s="17">
        <f>IF(OR($A185="",$B185="",$C185=""),"",A185*'MPTO_working_3-way'!$I184)</f>
        <v>2.2484949671702177</v>
      </c>
      <c r="F185" s="21">
        <f>IF(OR($A185="",$B185="",$C185=""),"",B185*'MPTO_working_3-way'!$I184)</f>
        <v>3.8122210125204141</v>
      </c>
      <c r="G185" s="22">
        <f>IF(OR($A185="",$B185="",$C185=""),"",C185*'MPTO_working_3-way'!$I184)</f>
        <v>3.4136241774311484</v>
      </c>
      <c r="H185" s="17">
        <f>IF(OR($A185="",$B185="",$C185=""),"",'MPTO_working_3-way'!E184)</f>
        <v>2.2361472965784475</v>
      </c>
      <c r="I185" s="21">
        <f>IF(OR($A185="",$B185="",$C185=""),"",'MPTO_working_3-way'!F184)</f>
        <v>3.8351088440958518</v>
      </c>
      <c r="J185" s="22">
        <f>IF(OR($A185="",$B185="",$C185=""),"",'MPTO_working_3-way'!G184)</f>
        <v>3.4240304757589795</v>
      </c>
      <c r="K185" s="17">
        <f>IF(OR($A185="",$B185="",$C185=""),"",'OddsRatio_working_3-way'!H184)</f>
        <v>2.2413589752908138</v>
      </c>
      <c r="L185" s="21">
        <f>IF(OR($A185="",$B185="",$C185=""),"",'OddsRatio_working_3-way'!I184)</f>
        <v>3.8240916687866005</v>
      </c>
      <c r="M185" s="22">
        <f>IF(OR($A185="",$B185="",$C185=""),"",'OddsRatio_working_3-way'!J184)</f>
        <v>3.4206500018170867</v>
      </c>
      <c r="N185" s="23">
        <f t="shared" si="42"/>
        <v>44.474193387167013</v>
      </c>
      <c r="O185" s="24">
        <f t="shared" si="43"/>
        <v>26.231427735058293</v>
      </c>
      <c r="P185" s="24">
        <f t="shared" si="44"/>
        <v>29.29437887777468</v>
      </c>
      <c r="Q185" t="s">
        <v>443</v>
      </c>
      <c r="R185" t="s">
        <v>444</v>
      </c>
      <c r="S185" t="s">
        <v>463</v>
      </c>
      <c r="T185" s="35">
        <v>100</v>
      </c>
      <c r="U185" s="35">
        <f t="shared" si="45"/>
        <v>48.453608247422686</v>
      </c>
      <c r="V185" s="35">
        <f t="shared" si="46"/>
        <v>69.418960244648318</v>
      </c>
      <c r="W185" s="35">
        <f t="shared" si="47"/>
        <v>78.021978021978015</v>
      </c>
      <c r="X185" s="35">
        <f t="shared" si="48"/>
        <v>52.55906173337366</v>
      </c>
      <c r="Y185" s="35">
        <f t="shared" si="49"/>
        <v>73.524413730599306</v>
      </c>
      <c r="Z185" s="35">
        <f t="shared" si="50"/>
        <v>82.127431507929003</v>
      </c>
      <c r="AA185" s="35">
        <f t="shared" si="51"/>
        <v>-4.1054534859509744</v>
      </c>
      <c r="AB185" s="35">
        <f t="shared" si="52"/>
        <v>-4.1054534859509886</v>
      </c>
      <c r="AC185" s="35">
        <f t="shared" si="53"/>
        <v>-4.1054534859509886</v>
      </c>
      <c r="AD185" s="36"/>
      <c r="AE185" s="36"/>
      <c r="AF185">
        <v>1.66</v>
      </c>
      <c r="AG185">
        <v>2.34</v>
      </c>
      <c r="AH185" s="36"/>
      <c r="AI185" s="36"/>
      <c r="AJ185" t="s">
        <v>472</v>
      </c>
    </row>
    <row r="186" spans="1:38" s="35" customFormat="1" ht="15" x14ac:dyDescent="0.25">
      <c r="A186">
        <v>1.94</v>
      </c>
      <c r="B186">
        <v>3.27</v>
      </c>
      <c r="C186">
        <v>4.55</v>
      </c>
      <c r="D186" s="20">
        <f t="shared" si="41"/>
        <v>4.1054534859509939E-2</v>
      </c>
      <c r="E186" s="17">
        <f>IF(OR($A186="",$B186="",$C186=""),"",A186*'MPTO_working_3-way'!$I185)</f>
        <v>2.0196457976274491</v>
      </c>
      <c r="F186" s="21">
        <f>IF(OR($A186="",$B186="",$C186=""),"",B186*'MPTO_working_3-way'!$I185)</f>
        <v>3.4042483289905974</v>
      </c>
      <c r="G186" s="22">
        <f>IF(OR($A186="",$B186="",$C186=""),"",C186*'MPTO_working_3-way'!$I185)</f>
        <v>4.7367981336107698</v>
      </c>
      <c r="H186" s="17">
        <f>IF(OR($A186="",$B186="",$C186=""),"",'MPTO_working_3-way'!E185)</f>
        <v>1.9929089407277112</v>
      </c>
      <c r="I186" s="21">
        <f>IF(OR($A186="",$B186="",$C186=""),"",'MPTO_working_3-way'!F185)</f>
        <v>3.4231856511644736</v>
      </c>
      <c r="J186" s="22">
        <f>IF(OR($A186="",$B186="",$C186=""),"",'MPTO_working_3-way'!G185)</f>
        <v>4.8521224740689854</v>
      </c>
      <c r="K186" s="17">
        <f>IF(OR($A186="",$B186="",$C186=""),"",'OddsRatio_working_3-way'!H185)</f>
        <v>2.003523881370938</v>
      </c>
      <c r="L186" s="21">
        <f>IF(OR($A186="",$B186="",$C186=""),"",'OddsRatio_working_3-way'!I185)</f>
        <v>3.423403415651098</v>
      </c>
      <c r="M186" s="22">
        <f>IF(OR($A186="",$B186="",$C186=""),"",'OddsRatio_working_3-way'!J185)</f>
        <v>4.7899040200710994</v>
      </c>
      <c r="N186" s="23">
        <f t="shared" si="42"/>
        <v>49.51363259709877</v>
      </c>
      <c r="O186" s="24">
        <f t="shared" si="43"/>
        <v>29.375060317544833</v>
      </c>
      <c r="P186" s="24">
        <f t="shared" si="44"/>
        <v>21.111307085356394</v>
      </c>
      <c r="Q186" t="s">
        <v>445</v>
      </c>
      <c r="R186" t="s">
        <v>446</v>
      </c>
      <c r="S186" t="s">
        <v>463</v>
      </c>
      <c r="T186" s="35">
        <v>100</v>
      </c>
      <c r="U186" s="35">
        <f t="shared" si="45"/>
        <v>64.285714285714292</v>
      </c>
      <c r="V186" s="35">
        <f t="shared" si="46"/>
        <v>66.666666666666657</v>
      </c>
      <c r="W186" s="35">
        <f t="shared" si="47"/>
        <v>65.156794425087099</v>
      </c>
      <c r="X186" s="35">
        <f t="shared" si="48"/>
        <v>68.176538908246215</v>
      </c>
      <c r="Y186" s="35">
        <f t="shared" si="49"/>
        <v>70.557491289198609</v>
      </c>
      <c r="Z186" s="35">
        <f t="shared" si="50"/>
        <v>69.047619047619051</v>
      </c>
      <c r="AA186" s="35">
        <f t="shared" si="51"/>
        <v>-3.8908246225319232</v>
      </c>
      <c r="AB186" s="35">
        <f t="shared" si="52"/>
        <v>-3.8908246225319516</v>
      </c>
      <c r="AC186" s="35">
        <f t="shared" si="53"/>
        <v>-3.8908246225319516</v>
      </c>
      <c r="AD186" s="36"/>
      <c r="AE186" s="36"/>
      <c r="AF186">
        <v>2.36</v>
      </c>
      <c r="AG186">
        <v>1.61</v>
      </c>
      <c r="AH186" s="36"/>
      <c r="AI186" s="36"/>
      <c r="AJ186" t="s">
        <v>473</v>
      </c>
    </row>
    <row r="187" spans="1:38" ht="15" x14ac:dyDescent="0.25">
      <c r="A187">
        <v>2.8</v>
      </c>
      <c r="B187">
        <v>3</v>
      </c>
      <c r="C187">
        <v>2.87</v>
      </c>
      <c r="D187" s="20">
        <f t="shared" si="41"/>
        <v>3.8908246225319409E-2</v>
      </c>
      <c r="E187" s="17">
        <f>IF(OR($A187="",$B187="",$C187=""),"",A187*'MPTO_working_3-way'!$I186)</f>
        <v>2.9089430894308941</v>
      </c>
      <c r="F187" s="21">
        <f>IF(OR($A187="",$B187="",$C187=""),"",B187*'MPTO_working_3-way'!$I186)</f>
        <v>3.1167247386759582</v>
      </c>
      <c r="G187" s="22">
        <f>IF(OR($A187="",$B187="",$C187=""),"",C187*'MPTO_working_3-way'!$I186)</f>
        <v>2.9816666666666669</v>
      </c>
      <c r="H187" s="17">
        <f>IF(OR($A187="",$B187="",$C187=""),"",'MPTO_working_3-way'!E186)</f>
        <v>2.9055118110236213</v>
      </c>
      <c r="I187" s="21">
        <f>IF(OR($A187="",$B187="",$C187=""),"",'MPTO_working_3-way'!F186)</f>
        <v>3.121450151057402</v>
      </c>
      <c r="J187" s="22">
        <f>IF(OR($A187="",$B187="",$C187=""),"",'MPTO_working_3-way'!G186)</f>
        <v>2.9809578765147142</v>
      </c>
      <c r="K187" s="17">
        <f>IF(OR($A187="",$B187="",$C187=""),"",'OddsRatio_working_3-way'!H186)</f>
        <v>2.9071832199207406</v>
      </c>
      <c r="L187" s="21">
        <f>IF(OR($A187="",$B187="",$C187=""),"",'OddsRatio_working_3-way'!I186)</f>
        <v>3.1190924665786008</v>
      </c>
      <c r="M187" s="22">
        <f>IF(OR($A187="",$B187="",$C187=""),"",'OddsRatio_working_3-way'!J186)</f>
        <v>2.9813514562509917</v>
      </c>
      <c r="N187" s="23">
        <f t="shared" si="42"/>
        <v>34.376746785913923</v>
      </c>
      <c r="O187" s="24">
        <f t="shared" si="43"/>
        <v>32.084963666852993</v>
      </c>
      <c r="P187" s="24">
        <f t="shared" si="44"/>
        <v>33.538289547233092</v>
      </c>
      <c r="Q187" t="s">
        <v>447</v>
      </c>
      <c r="R187" t="s">
        <v>448</v>
      </c>
      <c r="S187" t="s">
        <v>463</v>
      </c>
      <c r="T187" s="35">
        <v>100</v>
      </c>
      <c r="U187" s="35">
        <f t="shared" si="45"/>
        <v>56.521739130434774</v>
      </c>
      <c r="V187" s="35">
        <f t="shared" si="46"/>
        <v>66.996699669967001</v>
      </c>
      <c r="W187" s="35">
        <f t="shared" si="47"/>
        <v>72.602739726027394</v>
      </c>
      <c r="X187" s="35">
        <f t="shared" si="48"/>
        <v>60.400560604005605</v>
      </c>
      <c r="Y187" s="35">
        <f t="shared" si="49"/>
        <v>70.875521143537824</v>
      </c>
      <c r="Z187" s="35">
        <f t="shared" si="50"/>
        <v>76.481561199598218</v>
      </c>
      <c r="AA187" s="35">
        <f t="shared" si="51"/>
        <v>-3.8788214735708308</v>
      </c>
      <c r="AB187" s="35">
        <f t="shared" si="52"/>
        <v>-3.8788214735708237</v>
      </c>
      <c r="AC187" s="35">
        <f t="shared" si="53"/>
        <v>-3.8788214735708237</v>
      </c>
      <c r="AD187" s="36"/>
      <c r="AE187" s="36"/>
      <c r="AF187">
        <v>2.35</v>
      </c>
      <c r="AG187">
        <v>1.62</v>
      </c>
      <c r="AH187" s="41"/>
      <c r="AI187" s="36"/>
      <c r="AJ187" t="s">
        <v>473</v>
      </c>
      <c r="AK187" s="35"/>
      <c r="AL187" s="35"/>
    </row>
    <row r="188" spans="1:38" s="35" customFormat="1" ht="15" x14ac:dyDescent="0.25">
      <c r="A188">
        <v>2.2999999999999998</v>
      </c>
      <c r="B188">
        <v>3.03</v>
      </c>
      <c r="C188">
        <v>3.65</v>
      </c>
      <c r="D188" s="20">
        <f t="shared" si="41"/>
        <v>3.8788214735708149E-2</v>
      </c>
      <c r="E188" s="17">
        <f>IF(OR($A188="",$B188="",$C188=""),"",A188*'MPTO_working_3-way'!$I187)</f>
        <v>2.3892128938921284</v>
      </c>
      <c r="F188" s="21">
        <f>IF(OR($A188="",$B188="",$C188=""),"",B188*'MPTO_working_3-way'!$I187)</f>
        <v>3.1475282906491957</v>
      </c>
      <c r="G188" s="22">
        <f>IF(OR($A188="",$B188="",$C188=""),"",C188*'MPTO_working_3-way'!$I187)</f>
        <v>3.7915769837853346</v>
      </c>
      <c r="H188" s="17">
        <f>IF(OR($A188="",$B188="",$C188=""),"",'MPTO_working_3-way'!E187)</f>
        <v>2.3704928421324025</v>
      </c>
      <c r="I188" s="21">
        <f>IF(OR($A188="",$B188="",$C188=""),"",'MPTO_working_3-way'!F187)</f>
        <v>3.1535435267280616</v>
      </c>
      <c r="J188" s="22">
        <f>IF(OR($A188="",$B188="",$C188=""),"",'MPTO_working_3-way'!G187)</f>
        <v>3.8307835956697542</v>
      </c>
      <c r="K188" s="17">
        <f>IF(OR($A188="",$B188="",$C188=""),"",'OddsRatio_working_3-way'!H187)</f>
        <v>2.3787094861651488</v>
      </c>
      <c r="L188" s="21">
        <f>IF(OR($A188="",$B188="",$C188=""),"",'OddsRatio_working_3-way'!I187)</f>
        <v>3.1529078899348089</v>
      </c>
      <c r="M188" s="22">
        <f>IF(OR($A188="",$B188="",$C188=""),"",'OddsRatio_working_3-way'!J187)</f>
        <v>3.810446260259726</v>
      </c>
      <c r="N188" s="23">
        <f t="shared" si="42"/>
        <v>41.854788351278231</v>
      </c>
      <c r="O188" s="24">
        <f t="shared" si="43"/>
        <v>31.770961454765644</v>
      </c>
      <c r="P188" s="24">
        <f t="shared" si="44"/>
        <v>26.37425019395614</v>
      </c>
      <c r="Q188" t="s">
        <v>449</v>
      </c>
      <c r="R188" t="s">
        <v>450</v>
      </c>
      <c r="S188" t="s">
        <v>463</v>
      </c>
      <c r="T188" s="35">
        <v>100</v>
      </c>
      <c r="U188" s="35">
        <f t="shared" si="45"/>
        <v>53.488372093023258</v>
      </c>
      <c r="V188" s="35">
        <f t="shared" si="46"/>
        <v>70.326409495548958</v>
      </c>
      <c r="W188" s="35">
        <f t="shared" si="47"/>
        <v>73.40425531914893</v>
      </c>
      <c r="X188" s="35">
        <f t="shared" si="48"/>
        <v>56.269335185302104</v>
      </c>
      <c r="Y188" s="35">
        <f t="shared" si="49"/>
        <v>73.107372587827797</v>
      </c>
      <c r="Z188" s="35">
        <f t="shared" si="50"/>
        <v>76.185218411427783</v>
      </c>
      <c r="AA188" s="35">
        <f t="shared" si="51"/>
        <v>-2.7809630922788457</v>
      </c>
      <c r="AB188" s="35">
        <f t="shared" si="52"/>
        <v>-2.7809630922788386</v>
      </c>
      <c r="AC188" s="35">
        <f t="shared" si="53"/>
        <v>-2.7809630922788529</v>
      </c>
      <c r="AD188" s="36"/>
      <c r="AE188" s="36"/>
      <c r="AF188">
        <v>2.41</v>
      </c>
      <c r="AG188">
        <v>1.59</v>
      </c>
      <c r="AH188" s="41"/>
      <c r="AI188" s="36"/>
      <c r="AJ188" t="s">
        <v>473</v>
      </c>
    </row>
    <row r="189" spans="1:38" ht="15" x14ac:dyDescent="0.25">
      <c r="A189">
        <v>2.15</v>
      </c>
      <c r="B189">
        <v>3.37</v>
      </c>
      <c r="C189">
        <v>3.76</v>
      </c>
      <c r="D189" s="20">
        <f t="shared" si="41"/>
        <v>2.7809630922788431E-2</v>
      </c>
      <c r="E189" s="17">
        <f>IF(OR($A189="",$B189="",$C189=""),"",A189*'MPTO_working_3-way'!$I188)</f>
        <v>2.2097907064839952</v>
      </c>
      <c r="F189" s="21">
        <f>IF(OR($A189="",$B189="",$C189=""),"",B189*'MPTO_working_3-way'!$I188)</f>
        <v>3.4637184562097971</v>
      </c>
      <c r="G189" s="22">
        <f>IF(OR($A189="",$B189="",$C189=""),"",C189*'MPTO_working_3-way'!$I188)</f>
        <v>3.8645642122696842</v>
      </c>
      <c r="H189" s="17">
        <f>IF(OR($A189="",$B189="",$C189=""),"",'MPTO_working_3-way'!E188)</f>
        <v>2.1937213837885889</v>
      </c>
      <c r="I189" s="21">
        <f>IF(OR($A189="",$B189="",$C189=""),"",'MPTO_working_3-way'!F188)</f>
        <v>3.4786719206891177</v>
      </c>
      <c r="J189" s="22">
        <f>IF(OR($A189="",$B189="",$C189=""),"",'MPTO_working_3-way'!G188)</f>
        <v>3.8957866196860835</v>
      </c>
      <c r="K189" s="17">
        <f>IF(OR($A189="",$B189="",$C189=""),"",'OddsRatio_working_3-way'!H188)</f>
        <v>2.2003899422519666</v>
      </c>
      <c r="L189" s="21">
        <f>IF(OR($A189="",$B189="",$C189=""),"",'OddsRatio_working_3-way'!I188)</f>
        <v>3.4738470983801411</v>
      </c>
      <c r="M189" s="22">
        <f>IF(OR($A189="",$B189="",$C189=""),"",'OddsRatio_working_3-way'!J188)</f>
        <v>3.8809358614047214</v>
      </c>
      <c r="N189" s="23">
        <f t="shared" si="42"/>
        <v>45.253154385426072</v>
      </c>
      <c r="O189" s="24">
        <f t="shared" si="43"/>
        <v>28.870706803758477</v>
      </c>
      <c r="P189" s="24">
        <f t="shared" si="44"/>
        <v>25.876138810815448</v>
      </c>
      <c r="Q189" t="s">
        <v>451</v>
      </c>
      <c r="R189" t="s">
        <v>452</v>
      </c>
      <c r="S189" t="s">
        <v>463</v>
      </c>
      <c r="T189" s="35">
        <v>100</v>
      </c>
      <c r="U189" s="35">
        <f t="shared" si="45"/>
        <v>46.808510638297875</v>
      </c>
      <c r="V189" s="35">
        <f t="shared" si="46"/>
        <v>71.671388101982998</v>
      </c>
      <c r="W189" s="35">
        <f t="shared" si="47"/>
        <v>77.924944812362028</v>
      </c>
      <c r="X189" s="35">
        <f t="shared" si="48"/>
        <v>50.403667085654966</v>
      </c>
      <c r="Y189" s="35">
        <f t="shared" si="49"/>
        <v>75.266544549340097</v>
      </c>
      <c r="Z189" s="35">
        <f t="shared" si="50"/>
        <v>81.520101259719127</v>
      </c>
      <c r="AA189" s="35">
        <f t="shared" si="51"/>
        <v>-3.5951564473570912</v>
      </c>
      <c r="AB189" s="35">
        <f t="shared" si="52"/>
        <v>-3.5951564473570983</v>
      </c>
      <c r="AC189" s="35">
        <f t="shared" si="53"/>
        <v>-3.5951564473570983</v>
      </c>
      <c r="AD189" s="36"/>
      <c r="AE189" s="36"/>
      <c r="AF189">
        <v>2.2200000000000002</v>
      </c>
      <c r="AG189">
        <v>1.71</v>
      </c>
      <c r="AH189" s="41"/>
      <c r="AI189" s="36"/>
      <c r="AJ189" t="s">
        <v>474</v>
      </c>
      <c r="AK189" s="35"/>
      <c r="AL189" s="35"/>
    </row>
    <row r="190" spans="1:38" ht="15" x14ac:dyDescent="0.25">
      <c r="A190">
        <v>1.88</v>
      </c>
      <c r="B190">
        <v>3.53</v>
      </c>
      <c r="C190">
        <v>4.53</v>
      </c>
      <c r="D190" s="20">
        <f t="shared" si="41"/>
        <v>3.5951564473570841E-2</v>
      </c>
      <c r="E190" s="17">
        <f>IF(OR($A190="",$B190="",$C190=""),"",A190*'MPTO_working_3-way'!$I189)</f>
        <v>1.9475889412103131</v>
      </c>
      <c r="F190" s="21">
        <f>IF(OR($A190="",$B190="",$C190=""),"",B190*'MPTO_working_3-way'!$I189)</f>
        <v>3.6569090225917047</v>
      </c>
      <c r="G190" s="22">
        <f>IF(OR($A190="",$B190="",$C190=""),"",C190*'MPTO_working_3-way'!$I189)</f>
        <v>4.692860587065276</v>
      </c>
      <c r="H190" s="17">
        <f>IF(OR($A190="",$B190="",$C190=""),"",'MPTO_working_3-way'!E189)</f>
        <v>1.9233319909548539</v>
      </c>
      <c r="I190" s="21">
        <f>IF(OR($A190="",$B190="",$C190=""),"",'MPTO_working_3-way'!F189)</f>
        <v>3.6859257445278781</v>
      </c>
      <c r="J190" s="22">
        <f>IF(OR($A190="",$B190="",$C190=""),"",'MPTO_working_3-way'!G189)</f>
        <v>4.7900360264434676</v>
      </c>
      <c r="K190" s="17">
        <f>IF(OR($A190="",$B190="",$C190=""),"",'OddsRatio_working_3-way'!H189)</f>
        <v>1.9326188633783703</v>
      </c>
      <c r="L190" s="21">
        <f>IF(OR($A190="",$B190="",$C190=""),"",'OddsRatio_working_3-way'!I189)</f>
        <v>3.6812792322128156</v>
      </c>
      <c r="M190" s="22">
        <f>IF(OR($A190="",$B190="",$C190=""),"",'OddsRatio_working_3-way'!J189)</f>
        <v>4.7410733951427817</v>
      </c>
      <c r="N190" s="23">
        <f t="shared" si="42"/>
        <v>51.345536978586367</v>
      </c>
      <c r="O190" s="24">
        <f t="shared" si="43"/>
        <v>27.345498447519084</v>
      </c>
      <c r="P190" s="24">
        <f t="shared" si="44"/>
        <v>21.308964573894563</v>
      </c>
      <c r="Q190" t="s">
        <v>453</v>
      </c>
      <c r="R190" t="s">
        <v>454</v>
      </c>
      <c r="S190" t="s">
        <v>463</v>
      </c>
      <c r="T190" s="35">
        <v>100</v>
      </c>
      <c r="U190" s="35">
        <f t="shared" si="45"/>
        <v>65.03496503496504</v>
      </c>
      <c r="V190" s="35">
        <f t="shared" si="46"/>
        <v>71.671388101982998</v>
      </c>
      <c r="W190" s="35">
        <f t="shared" si="47"/>
        <v>60.629921259842511</v>
      </c>
      <c r="X190" s="35">
        <f t="shared" si="48"/>
        <v>67.698690638174469</v>
      </c>
      <c r="Y190" s="35">
        <f t="shared" si="49"/>
        <v>74.335113705192441</v>
      </c>
      <c r="Z190" s="35">
        <f t="shared" si="50"/>
        <v>63.293646863051968</v>
      </c>
      <c r="AA190" s="35">
        <f t="shared" si="51"/>
        <v>-2.6637256032094285</v>
      </c>
      <c r="AB190" s="35">
        <f t="shared" si="52"/>
        <v>-2.6637256032094427</v>
      </c>
      <c r="AC190" s="35">
        <f t="shared" si="53"/>
        <v>-2.6637256032094569</v>
      </c>
      <c r="AD190" s="36"/>
      <c r="AE190" s="36"/>
      <c r="AF190">
        <v>2.04</v>
      </c>
      <c r="AG190">
        <v>1.86</v>
      </c>
      <c r="AH190" s="41"/>
      <c r="AI190" s="36"/>
      <c r="AJ190" t="s">
        <v>474</v>
      </c>
      <c r="AK190" s="35"/>
      <c r="AL190" s="35"/>
    </row>
    <row r="191" spans="1:38" ht="15" x14ac:dyDescent="0.25">
      <c r="A191">
        <v>2.86</v>
      </c>
      <c r="B191">
        <v>3.53</v>
      </c>
      <c r="C191">
        <v>2.54</v>
      </c>
      <c r="D191" s="20">
        <f t="shared" si="41"/>
        <v>2.6637256032094436E-2</v>
      </c>
      <c r="E191" s="17">
        <f>IF(OR($A191="",$B191="",$C191=""),"",A191*'MPTO_working_3-way'!$I190)</f>
        <v>2.9361825522517901</v>
      </c>
      <c r="F191" s="21">
        <f>IF(OR($A191="",$B191="",$C191=""),"",B191*'MPTO_working_3-way'!$I190)</f>
        <v>3.624029513793293</v>
      </c>
      <c r="G191" s="22">
        <f>IF(OR($A191="",$B191="",$C191=""),"",C191*'MPTO_working_3-way'!$I190)</f>
        <v>2.6076586303215201</v>
      </c>
      <c r="H191" s="17">
        <f>IF(OR($A191="",$B191="",$C191=""),"",'MPTO_working_3-way'!E190)</f>
        <v>2.9345197343315408</v>
      </c>
      <c r="I191" s="21">
        <f>IF(OR($A191="",$B191="",$C191=""),"",'MPTO_working_3-way'!F190)</f>
        <v>3.6442214572604281</v>
      </c>
      <c r="J191" s="22">
        <f>IF(OR($A191="",$B191="",$C191=""),"",'MPTO_working_3-way'!G190)</f>
        <v>2.5986060418454979</v>
      </c>
      <c r="K191" s="17">
        <f>IF(OR($A191="",$B191="",$C191=""),"",'OddsRatio_working_3-way'!H190)</f>
        <v>2.9360257087945514</v>
      </c>
      <c r="L191" s="21">
        <f>IF(OR($A191="",$B191="",$C191=""),"",'OddsRatio_working_3-way'!I190)</f>
        <v>3.633411313575384</v>
      </c>
      <c r="M191" s="22">
        <f>IF(OR($A191="",$B191="",$C191=""),"",'OddsRatio_working_3-way'!J190)</f>
        <v>2.60294601695893</v>
      </c>
      <c r="N191" s="23">
        <f t="shared" si="42"/>
        <v>34.057827883797252</v>
      </c>
      <c r="O191" s="24">
        <f t="shared" si="43"/>
        <v>27.593594262793243</v>
      </c>
      <c r="P191" s="24">
        <f t="shared" si="44"/>
        <v>38.348577853409502</v>
      </c>
      <c r="Q191" t="s">
        <v>455</v>
      </c>
      <c r="R191" t="s">
        <v>456</v>
      </c>
      <c r="S191" t="s">
        <v>463</v>
      </c>
      <c r="T191" s="35">
        <v>100</v>
      </c>
      <c r="U191" s="35">
        <f t="shared" si="45"/>
        <v>50.980392156862742</v>
      </c>
      <c r="V191" s="35">
        <f t="shared" si="46"/>
        <v>71.910112359550567</v>
      </c>
      <c r="W191" s="35">
        <f t="shared" si="47"/>
        <v>74.226804123711347</v>
      </c>
      <c r="X191" s="35">
        <f t="shared" si="48"/>
        <v>53.863083516738101</v>
      </c>
      <c r="Y191" s="35">
        <f t="shared" si="49"/>
        <v>74.792803719425919</v>
      </c>
      <c r="Z191" s="35">
        <f t="shared" si="50"/>
        <v>77.109495483586699</v>
      </c>
      <c r="AA191" s="35">
        <f t="shared" si="51"/>
        <v>-2.8826913598753592</v>
      </c>
      <c r="AB191" s="35">
        <f t="shared" si="52"/>
        <v>-2.8826913598753521</v>
      </c>
      <c r="AC191" s="35">
        <f t="shared" si="53"/>
        <v>-2.8826913598753521</v>
      </c>
      <c r="AD191" s="36"/>
      <c r="AE191" s="36"/>
      <c r="AF191">
        <v>1.88</v>
      </c>
      <c r="AG191">
        <v>2</v>
      </c>
      <c r="AH191" s="41"/>
      <c r="AI191" s="36"/>
      <c r="AJ191" t="s">
        <v>474</v>
      </c>
      <c r="AK191" s="35"/>
      <c r="AL191" s="35"/>
    </row>
    <row r="192" spans="1:38" ht="15" x14ac:dyDescent="0.25">
      <c r="A192">
        <v>2.04</v>
      </c>
      <c r="B192">
        <v>3.56</v>
      </c>
      <c r="C192">
        <v>3.88</v>
      </c>
      <c r="D192" s="20">
        <f t="shared" si="41"/>
        <v>2.8826913598753556E-2</v>
      </c>
      <c r="E192" s="17">
        <f>IF(OR($A192="",$B192="",$C192=""),"",A192*'MPTO_working_3-way'!$I191)</f>
        <v>2.0988069037414574</v>
      </c>
      <c r="F192" s="21">
        <f>IF(OR($A192="",$B192="",$C192=""),"",B192*'MPTO_working_3-way'!$I191)</f>
        <v>3.6626238124115629</v>
      </c>
      <c r="G192" s="22">
        <f>IF(OR($A192="",$B192="",$C192=""),"",C192*'MPTO_working_3-way'!$I191)</f>
        <v>3.9918484247631638</v>
      </c>
      <c r="H192" s="17">
        <f>IF(OR($A192="",$B192="",$C192=""),"",'MPTO_working_3-way'!E191)</f>
        <v>2.0807882378702645</v>
      </c>
      <c r="I192" s="21">
        <f>IF(OR($A192="",$B192="",$C192=""),"",'MPTO_working_3-way'!F191)</f>
        <v>3.686093661482476</v>
      </c>
      <c r="J192" s="22">
        <f>IF(OR($A192="",$B192="",$C192=""),"",'MPTO_working_3-way'!G191)</f>
        <v>4.0302593879774093</v>
      </c>
      <c r="K192" s="17">
        <f>IF(OR($A192="",$B192="",$C192=""),"",'OddsRatio_working_3-way'!H191)</f>
        <v>2.0879959447900878</v>
      </c>
      <c r="L192" s="21">
        <f>IF(OR($A192="",$B192="",$C192=""),"",'OddsRatio_working_3-way'!I191)</f>
        <v>3.6781438640986766</v>
      </c>
      <c r="M192" s="22">
        <f>IF(OR($A192="",$B192="",$C192=""),"",'OddsRatio_working_3-way'!J191)</f>
        <v>4.0129118471110106</v>
      </c>
      <c r="N192" s="23">
        <f t="shared" si="42"/>
        <v>47.646117335393775</v>
      </c>
      <c r="O192" s="24">
        <f t="shared" si="43"/>
        <v>27.30283128207958</v>
      </c>
      <c r="P192" s="24">
        <f t="shared" si="44"/>
        <v>25.05105138252663</v>
      </c>
      <c r="Q192" t="s">
        <v>457</v>
      </c>
      <c r="R192" t="s">
        <v>458</v>
      </c>
      <c r="S192" t="s">
        <v>463</v>
      </c>
      <c r="T192" s="35">
        <v>100</v>
      </c>
      <c r="U192" s="35">
        <f t="shared" si="45"/>
        <v>72.972972972972968</v>
      </c>
      <c r="V192" s="35">
        <f t="shared" si="46"/>
        <v>72.602739726027394</v>
      </c>
      <c r="W192" s="35">
        <f t="shared" si="47"/>
        <v>49.748743718592962</v>
      </c>
      <c r="X192" s="35">
        <f t="shared" si="48"/>
        <v>77.648516555379629</v>
      </c>
      <c r="Y192" s="35">
        <f t="shared" si="49"/>
        <v>77.278283308434055</v>
      </c>
      <c r="Z192" s="35">
        <f t="shared" si="50"/>
        <v>54.424287300999616</v>
      </c>
      <c r="AA192" s="35">
        <f t="shared" si="51"/>
        <v>-4.6755435824066609</v>
      </c>
      <c r="AB192" s="35">
        <f t="shared" si="52"/>
        <v>-4.6755435824066609</v>
      </c>
      <c r="AC192" s="35">
        <f t="shared" si="53"/>
        <v>-4.6755435824066538</v>
      </c>
      <c r="AD192" s="36"/>
      <c r="AE192" s="36"/>
      <c r="AF192">
        <v>1.89</v>
      </c>
      <c r="AG192">
        <v>1.99</v>
      </c>
      <c r="AH192" s="41"/>
      <c r="AI192" s="36"/>
      <c r="AJ192" t="s">
        <v>474</v>
      </c>
      <c r="AK192" s="35"/>
      <c r="AL192" s="35"/>
    </row>
    <row r="193" spans="1:38" s="35" customFormat="1" ht="15" x14ac:dyDescent="0.25">
      <c r="A193">
        <v>3.7</v>
      </c>
      <c r="B193">
        <v>3.65</v>
      </c>
      <c r="C193">
        <v>1.99</v>
      </c>
      <c r="D193" s="20">
        <f t="shared" si="41"/>
        <v>4.6755435824066494E-2</v>
      </c>
      <c r="E193" s="17">
        <f>IF(OR($A193="",$B193="",$C193=""),"",A193*'MPTO_working_3-way'!$I192)</f>
        <v>3.872995112549046</v>
      </c>
      <c r="F193" s="21">
        <f>IF(OR($A193="",$B193="",$C193=""),"",B193*'MPTO_working_3-way'!$I192)</f>
        <v>3.8206573407578426</v>
      </c>
      <c r="G193" s="22">
        <f>IF(OR($A193="",$B193="",$C193=""),"",C193*'MPTO_working_3-way'!$I192)</f>
        <v>2.0830433172898921</v>
      </c>
      <c r="H193" s="17">
        <f>IF(OR($A193="",$B193="",$C193=""),"",'MPTO_working_3-way'!E192)</f>
        <v>3.9264169826068529</v>
      </c>
      <c r="I193" s="21">
        <f>IF(OR($A193="",$B193="",$C193=""),"",'MPTO_working_3-way'!F192)</f>
        <v>3.8701568946523324</v>
      </c>
      <c r="J193" s="22">
        <f>IF(OR($A193="",$B193="",$C193=""),"",'MPTO_working_3-way'!G192)</f>
        <v>2.0536941728468645</v>
      </c>
      <c r="K193" s="17">
        <f>IF(OR($A193="",$B193="",$C193=""),"",'OddsRatio_working_3-way'!H192)</f>
        <v>3.9048321017714729</v>
      </c>
      <c r="L193" s="21">
        <f>IF(OR($A193="",$B193="",$C193=""),"",'OddsRatio_working_3-way'!I192)</f>
        <v>3.8510389147016308</v>
      </c>
      <c r="M193" s="22">
        <f>IF(OR($A193="",$B193="",$C193=""),"",'OddsRatio_working_3-way'!J192)</f>
        <v>2.0651051039828734</v>
      </c>
      <c r="N193" s="23">
        <f t="shared" si="42"/>
        <v>25.819810532676897</v>
      </c>
      <c r="O193" s="24">
        <f t="shared" si="43"/>
        <v>26.173506567371103</v>
      </c>
      <c r="P193" s="24">
        <f t="shared" si="44"/>
        <v>48.006682899952025</v>
      </c>
      <c r="Q193" t="s">
        <v>73</v>
      </c>
      <c r="R193" t="s">
        <v>83</v>
      </c>
      <c r="S193" t="s">
        <v>464</v>
      </c>
      <c r="T193" s="35">
        <v>100</v>
      </c>
      <c r="U193" s="35">
        <f t="shared" si="45"/>
        <v>58.677685950413228</v>
      </c>
      <c r="V193" s="35">
        <f t="shared" si="46"/>
        <v>68.454258675078862</v>
      </c>
      <c r="W193" s="35">
        <f t="shared" si="47"/>
        <v>68.944099378881987</v>
      </c>
      <c r="X193" s="35">
        <f t="shared" si="48"/>
        <v>62.601641946039145</v>
      </c>
      <c r="Y193" s="35">
        <f t="shared" si="49"/>
        <v>72.378214670704793</v>
      </c>
      <c r="Z193" s="35">
        <f t="shared" si="50"/>
        <v>72.868055374507918</v>
      </c>
      <c r="AA193" s="35">
        <f t="shared" si="51"/>
        <v>-3.9239559956259171</v>
      </c>
      <c r="AB193" s="35">
        <f t="shared" si="52"/>
        <v>-3.9239559956259313</v>
      </c>
      <c r="AC193" s="35">
        <f t="shared" si="53"/>
        <v>-3.9239559956259313</v>
      </c>
      <c r="AD193" s="36"/>
      <c r="AE193" s="36"/>
      <c r="AF193">
        <v>1.99</v>
      </c>
      <c r="AG193">
        <v>1.85</v>
      </c>
      <c r="AH193" s="41"/>
      <c r="AI193" s="36"/>
      <c r="AJ193" t="s">
        <v>71</v>
      </c>
    </row>
    <row r="194" spans="1:38" s="50" customFormat="1" ht="15" x14ac:dyDescent="0.25">
      <c r="A194" s="53">
        <v>2.42</v>
      </c>
      <c r="B194" s="53">
        <v>3.17</v>
      </c>
      <c r="C194" s="53">
        <v>3.22</v>
      </c>
      <c r="D194" s="54">
        <f t="shared" si="41"/>
        <v>3.9239559956259162E-2</v>
      </c>
      <c r="E194" s="55">
        <f>IF(OR($A194="",$B194="",$C194=""),"",A194*'MPTO_working_3-way'!$I193)</f>
        <v>2.5149597350941471</v>
      </c>
      <c r="F194" s="56">
        <f>IF(OR($A194="",$B194="",$C194=""),"",B194*'MPTO_working_3-way'!$I193)</f>
        <v>3.2943894050613416</v>
      </c>
      <c r="G194" s="57">
        <f>IF(OR($A194="",$B194="",$C194=""),"",C194*'MPTO_working_3-way'!$I193)</f>
        <v>3.3463513830591549</v>
      </c>
      <c r="H194" s="55">
        <f>IF(OR($A194="",$B194="",$C194=""),"",'MPTO_working_3-way'!E193)</f>
        <v>2.499104775828394</v>
      </c>
      <c r="I194" s="56">
        <f>IF(OR($A194="",$B194="",$C194=""),"",'MPTO_working_3-way'!F193)</f>
        <v>3.3071237172162609</v>
      </c>
      <c r="J194" s="57">
        <f>IF(OR($A194="",$B194="",$C194=""),"",'MPTO_working_3-way'!G193)</f>
        <v>3.3615800982249504</v>
      </c>
      <c r="K194" s="55">
        <f>IF(OR($A194="",$B194="",$C194=""),"",'OddsRatio_working_3-way'!H193)</f>
        <v>2.5061218904211082</v>
      </c>
      <c r="L194" s="56">
        <f>IF(OR($A194="",$B194="",$C194=""),"",'OddsRatio_working_3-way'!I193)</f>
        <v>3.30160880437592</v>
      </c>
      <c r="M194" s="57">
        <f>IF(OR($A194="",$B194="",$C194=""),"",'OddsRatio_working_3-way'!J193)</f>
        <v>3.3546412653062405</v>
      </c>
      <c r="N194" s="58">
        <f t="shared" si="42"/>
        <v>39.762067998379514</v>
      </c>
      <c r="O194" s="59">
        <f t="shared" si="43"/>
        <v>30.354638661223476</v>
      </c>
      <c r="P194" s="59">
        <f t="shared" si="44"/>
        <v>29.883293340397021</v>
      </c>
      <c r="Q194" s="53" t="s">
        <v>459</v>
      </c>
      <c r="R194" s="53" t="s">
        <v>460</v>
      </c>
      <c r="S194" s="53" t="s">
        <v>464</v>
      </c>
      <c r="T194" s="50">
        <v>100</v>
      </c>
      <c r="U194" s="50">
        <f t="shared" si="45"/>
        <v>42.528735632183903</v>
      </c>
      <c r="V194" s="50">
        <f t="shared" si="46"/>
        <v>73.890339425587456</v>
      </c>
      <c r="W194" s="50">
        <f t="shared" si="47"/>
        <v>80.119284294234589</v>
      </c>
      <c r="X194" s="50">
        <f t="shared" si="48"/>
        <v>45.990376280177934</v>
      </c>
      <c r="Y194" s="50">
        <f t="shared" si="49"/>
        <v>77.351980073581501</v>
      </c>
      <c r="Z194" s="50">
        <f t="shared" si="50"/>
        <v>83.58092494222862</v>
      </c>
      <c r="AA194" s="50">
        <f t="shared" si="51"/>
        <v>-3.4616406479940309</v>
      </c>
      <c r="AB194" s="50">
        <f t="shared" si="52"/>
        <v>-3.4616406479940451</v>
      </c>
      <c r="AC194" s="50">
        <f t="shared" si="53"/>
        <v>-3.4616406479940309</v>
      </c>
      <c r="AD194" s="51"/>
      <c r="AE194" s="51"/>
      <c r="AF194" s="53">
        <v>2.2000000000000002</v>
      </c>
      <c r="AG194" s="53">
        <v>1.7</v>
      </c>
      <c r="AH194" s="52"/>
      <c r="AI194" s="51"/>
      <c r="AJ194" s="53" t="s">
        <v>473</v>
      </c>
    </row>
    <row r="195" spans="1:38" ht="15" x14ac:dyDescent="0.25">
      <c r="A195">
        <v>1.74</v>
      </c>
      <c r="B195">
        <v>3.83</v>
      </c>
      <c r="C195">
        <v>5.03</v>
      </c>
      <c r="D195" s="20">
        <f t="shared" si="41"/>
        <v>3.4616406479940132E-2</v>
      </c>
      <c r="E195" s="17">
        <f>IF(OR($A195="",$B195="",$C195=""),"",A195*'MPTO_working_3-way'!$I194)</f>
        <v>1.8002325472750957</v>
      </c>
      <c r="F195" s="21">
        <f>IF(OR($A195="",$B195="",$C195=""),"",B195*'MPTO_working_3-way'!$I194)</f>
        <v>3.9625808368181707</v>
      </c>
      <c r="G195" s="22">
        <f>IF(OR($A195="",$B195="",$C195=""),"",C195*'MPTO_working_3-way'!$I194)</f>
        <v>5.2041205245940994</v>
      </c>
      <c r="H195" s="17">
        <f>IF(OR($A195="",$B195="",$C195=""),"",'MPTO_working_3-way'!E194)</f>
        <v>1.7756506539867709</v>
      </c>
      <c r="I195" s="21">
        <f>IF(OR($A195="",$B195="",$C195=""),"",'MPTO_working_3-way'!F194)</f>
        <v>4.0070876792391008</v>
      </c>
      <c r="J195" s="22">
        <f>IF(OR($A195="",$B195="",$C195=""),"",'MPTO_working_3-way'!G194)</f>
        <v>5.3399304999844404</v>
      </c>
      <c r="K195" s="17">
        <f>IF(OR($A195="",$B195="",$C195=""),"",'OddsRatio_working_3-way'!H194)</f>
        <v>1.784551535829461</v>
      </c>
      <c r="L195" s="21">
        <f>IF(OR($A195="",$B195="",$C195=""),"",'OddsRatio_working_3-way'!I194)</f>
        <v>4.0003795221586138</v>
      </c>
      <c r="M195" s="22">
        <f>IF(OR($A195="",$B195="",$C195=""),"",'OddsRatio_working_3-way'!J194)</f>
        <v>5.2726252559361173</v>
      </c>
      <c r="N195" s="23">
        <f t="shared" ref="N195:N211" si="54">(1/E195)* 100</f>
        <v>55.548379097669368</v>
      </c>
      <c r="O195" s="24">
        <f t="shared" ref="O195:O211" si="55">(1/F195)* 100</f>
        <v>25.236078232361535</v>
      </c>
      <c r="P195" s="24">
        <f t="shared" ref="P195:P211" si="56">(1/G195)* 100</f>
        <v>19.215542669969121</v>
      </c>
      <c r="Q195" t="s">
        <v>121</v>
      </c>
      <c r="R195" t="s">
        <v>250</v>
      </c>
      <c r="S195" t="s">
        <v>479</v>
      </c>
      <c r="T195" s="35">
        <v>100</v>
      </c>
      <c r="U195" s="35">
        <f t="shared" ref="U195:U211" si="57">(1/A196)*((T195*A196)-T195)</f>
        <v>64.157706093189958</v>
      </c>
      <c r="V195" s="35">
        <f t="shared" ref="V195:V211" si="58">(1/B196)*((T195*B196)-T195)</f>
        <v>68.35443037974683</v>
      </c>
      <c r="W195" s="35">
        <f t="shared" ref="W195:W211" si="59">(1/C196)*((T195*C196)-T195)</f>
        <v>64.157706093189958</v>
      </c>
      <c r="X195" s="35">
        <f t="shared" ref="X195:X211" si="60">((1/B196)+(1/C196))*T195</f>
        <v>67.487863527063197</v>
      </c>
      <c r="Y195" s="35">
        <f t="shared" ref="Y195:Y211" si="61">((1/A196)+(1/C196))*T195</f>
        <v>71.68458781362007</v>
      </c>
      <c r="Z195" s="35">
        <f t="shared" ref="Z195:Z211" si="62">((1/A196)+(1/B196))*T195</f>
        <v>67.487863527063197</v>
      </c>
      <c r="AA195" s="35">
        <f t="shared" ref="AA195:AA211" si="63">U195-X195</f>
        <v>-3.3301574338732394</v>
      </c>
      <c r="AB195" s="35">
        <f t="shared" ref="AB195:AB211" si="64">V195-Y195</f>
        <v>-3.3301574338732394</v>
      </c>
      <c r="AC195" s="35">
        <f t="shared" ref="AC195:AC211" si="65">W195-Z195</f>
        <v>-3.3301574338732394</v>
      </c>
      <c r="AD195" s="36"/>
      <c r="AE195" s="36"/>
      <c r="AF195">
        <v>1.93</v>
      </c>
      <c r="AG195">
        <v>1.93</v>
      </c>
      <c r="AH195" s="41"/>
      <c r="AI195" s="36"/>
      <c r="AJ195" t="s">
        <v>70</v>
      </c>
      <c r="AK195" s="35"/>
      <c r="AL195" s="35"/>
    </row>
    <row r="196" spans="1:38" ht="15" x14ac:dyDescent="0.25">
      <c r="A196">
        <v>2.79</v>
      </c>
      <c r="B196">
        <v>3.16</v>
      </c>
      <c r="C196">
        <v>2.79</v>
      </c>
      <c r="D196" s="20">
        <f t="shared" ref="D196:D211" si="66">IF(OR($A196="",$B196="",$C196=""),"",(1/A196)+(1/B196)+(1/C196)-1)</f>
        <v>3.3301574338732376E-2</v>
      </c>
      <c r="E196" s="17">
        <f>IF(OR($A196="",$B196="",$C196=""),"",A196*'MPTO_working_3-way'!$I195)</f>
        <v>2.8829113924050636</v>
      </c>
      <c r="F196" s="21">
        <f>IF(OR($A196="",$B196="",$C196=""),"",B196*'MPTO_working_3-way'!$I195)</f>
        <v>3.2652329749103943</v>
      </c>
      <c r="G196" s="22">
        <f>IF(OR($A196="",$B196="",$C196=""),"",C196*'MPTO_working_3-way'!$I195)</f>
        <v>2.8829113924050636</v>
      </c>
      <c r="H196" s="17">
        <f>IF(OR($A196="",$B196="",$C196=""),"",'MPTO_working_3-way'!E195)</f>
        <v>2.8791692066533141</v>
      </c>
      <c r="I196" s="21">
        <f>IF(OR($A196="",$B196="",$C196=""),"",'MPTO_working_3-way'!F195)</f>
        <v>3.2748749442821059</v>
      </c>
      <c r="J196" s="22">
        <f>IF(OR($A196="",$B196="",$C196=""),"",'MPTO_working_3-way'!G195)</f>
        <v>2.8791692066533141</v>
      </c>
      <c r="K196" s="17">
        <f>IF(OR($A196="",$B196="",$C196=""),"",'OddsRatio_working_3-way'!H195)</f>
        <v>2.8810892105173393</v>
      </c>
      <c r="L196" s="21">
        <f>IF(OR($A196="",$B196="",$C196=""),"",'OddsRatio_working_3-way'!I195)</f>
        <v>3.2699177065460638</v>
      </c>
      <c r="M196" s="22">
        <f>IF(OR($A196="",$B196="",$C196=""),"",'OddsRatio_working_3-way'!J195)</f>
        <v>2.8810892105173393</v>
      </c>
      <c r="N196" s="23">
        <f t="shared" si="54"/>
        <v>34.687156970362238</v>
      </c>
      <c r="O196" s="24">
        <f t="shared" si="55"/>
        <v>30.62568605927552</v>
      </c>
      <c r="P196" s="24">
        <f t="shared" si="56"/>
        <v>34.687156970362238</v>
      </c>
      <c r="Q196" t="s">
        <v>95</v>
      </c>
      <c r="R196" t="s">
        <v>99</v>
      </c>
      <c r="S196" t="s">
        <v>479</v>
      </c>
      <c r="T196" s="35">
        <v>100</v>
      </c>
      <c r="U196" s="35">
        <f t="shared" si="57"/>
        <v>71.264367816091948</v>
      </c>
      <c r="V196" s="35">
        <f t="shared" si="58"/>
        <v>70.674486803519059</v>
      </c>
      <c r="W196" s="35">
        <f t="shared" si="59"/>
        <v>54.751131221719454</v>
      </c>
      <c r="X196" s="35">
        <f t="shared" si="60"/>
        <v>74.574381974761479</v>
      </c>
      <c r="Y196" s="35">
        <f t="shared" si="61"/>
        <v>73.984500962188577</v>
      </c>
      <c r="Z196" s="35">
        <f t="shared" si="62"/>
        <v>58.061145380388979</v>
      </c>
      <c r="AA196" s="35">
        <f t="shared" si="63"/>
        <v>-3.3100141586695315</v>
      </c>
      <c r="AB196" s="35">
        <f t="shared" si="64"/>
        <v>-3.3100141586695173</v>
      </c>
      <c r="AC196" s="35">
        <f t="shared" si="65"/>
        <v>-3.3100141586695244</v>
      </c>
      <c r="AD196" s="36"/>
      <c r="AE196" s="36"/>
      <c r="AF196">
        <v>2.36</v>
      </c>
      <c r="AG196">
        <v>1.63</v>
      </c>
      <c r="AH196" s="41"/>
      <c r="AI196" s="36"/>
      <c r="AJ196" t="s">
        <v>71</v>
      </c>
      <c r="AK196" s="35"/>
      <c r="AL196" s="35"/>
    </row>
    <row r="197" spans="1:38" ht="15" x14ac:dyDescent="0.25">
      <c r="A197">
        <v>3.48</v>
      </c>
      <c r="B197">
        <v>3.41</v>
      </c>
      <c r="C197">
        <v>2.21</v>
      </c>
      <c r="D197" s="20">
        <f t="shared" si="66"/>
        <v>3.3100141586695164E-2</v>
      </c>
      <c r="E197" s="17">
        <f>IF(OR($A197="",$B197="",$C197=""),"",A197*'MPTO_working_3-way'!$I196)</f>
        <v>3.5951884927216993</v>
      </c>
      <c r="F197" s="21">
        <f>IF(OR($A197="",$B197="",$C197=""),"",B197*'MPTO_working_3-way'!$I196)</f>
        <v>3.5228714828106305</v>
      </c>
      <c r="G197" s="22">
        <f>IF(OR($A197="",$B197="",$C197=""),"",C197*'MPTO_working_3-way'!$I196)</f>
        <v>2.2831513129065963</v>
      </c>
      <c r="H197" s="17">
        <f>IF(OR($A197="",$B197="",$C197=""),"",'MPTO_working_3-way'!E196)</f>
        <v>3.6189539502529593</v>
      </c>
      <c r="I197" s="21">
        <f>IF(OR($A197="",$B197="",$C197=""),"",'MPTO_working_3-way'!F196)</f>
        <v>3.543312997357992</v>
      </c>
      <c r="J197" s="22">
        <f>IF(OR($A197="",$B197="",$C197=""),"",'MPTO_working_3-way'!G196)</f>
        <v>2.2652349707166186</v>
      </c>
      <c r="K197" s="17">
        <f>IF(OR($A197="",$B197="",$C197=""),"",'OddsRatio_working_3-way'!H196)</f>
        <v>3.6086011691551274</v>
      </c>
      <c r="L197" s="21">
        <f>IF(OR($A197="",$B197="",$C197=""),"",'OddsRatio_working_3-way'!I196)</f>
        <v>3.5349712974451042</v>
      </c>
      <c r="M197" s="22">
        <f>IF(OR($A197="",$B197="",$C197=""),"",'OddsRatio_working_3-way'!J196)</f>
        <v>2.2727449252732681</v>
      </c>
      <c r="N197" s="23">
        <f t="shared" si="54"/>
        <v>27.814953291724649</v>
      </c>
      <c r="O197" s="24">
        <f t="shared" si="55"/>
        <v>28.385934737595832</v>
      </c>
      <c r="P197" s="24">
        <f t="shared" si="56"/>
        <v>43.799111970679533</v>
      </c>
      <c r="Q197" t="s">
        <v>113</v>
      </c>
      <c r="R197" t="s">
        <v>114</v>
      </c>
      <c r="S197" t="s">
        <v>479</v>
      </c>
      <c r="T197" s="35">
        <v>100</v>
      </c>
      <c r="U197" s="35">
        <f t="shared" si="57"/>
        <v>58.677685950413228</v>
      </c>
      <c r="V197" s="35">
        <f t="shared" si="58"/>
        <v>69.040247678018574</v>
      </c>
      <c r="W197" s="35">
        <f t="shared" si="59"/>
        <v>69.040247678018574</v>
      </c>
      <c r="X197" s="35">
        <f t="shared" si="60"/>
        <v>61.919504643962853</v>
      </c>
      <c r="Y197" s="35">
        <f t="shared" si="61"/>
        <v>72.282066371568192</v>
      </c>
      <c r="Z197" s="35">
        <f t="shared" si="62"/>
        <v>72.282066371568192</v>
      </c>
      <c r="AA197" s="35">
        <f t="shared" si="63"/>
        <v>-3.2418186935496252</v>
      </c>
      <c r="AB197" s="35">
        <f t="shared" si="64"/>
        <v>-3.241818693549618</v>
      </c>
      <c r="AC197" s="35">
        <f t="shared" si="65"/>
        <v>-3.241818693549618</v>
      </c>
      <c r="AD197" s="36"/>
      <c r="AE197" s="36"/>
      <c r="AF197">
        <v>2</v>
      </c>
      <c r="AG197">
        <v>1.87</v>
      </c>
      <c r="AH197" s="41"/>
      <c r="AI197" s="36"/>
      <c r="AJ197" t="s">
        <v>71</v>
      </c>
      <c r="AK197" s="35"/>
      <c r="AL197" s="35"/>
    </row>
    <row r="198" spans="1:38" s="35" customFormat="1" ht="15" x14ac:dyDescent="0.25">
      <c r="A198">
        <v>2.42</v>
      </c>
      <c r="B198">
        <v>3.23</v>
      </c>
      <c r="C198">
        <v>3.23</v>
      </c>
      <c r="D198" s="20">
        <f t="shared" si="66"/>
        <v>3.2418186935496252E-2</v>
      </c>
      <c r="E198" s="17">
        <f>IF(OR($A198="",$B198="",$C198=""),"",A198*'MPTO_working_3-way'!$I197)</f>
        <v>2.4984520123839009</v>
      </c>
      <c r="F198" s="21">
        <f>IF(OR($A198="",$B198="",$C198=""),"",B198*'MPTO_working_3-way'!$I197)</f>
        <v>3.334710743801653</v>
      </c>
      <c r="G198" s="22">
        <f>IF(OR($A198="",$B198="",$C198=""),"",C198*'MPTO_working_3-way'!$I197)</f>
        <v>3.334710743801653</v>
      </c>
      <c r="H198" s="17">
        <f>IF(OR($A198="",$B198="",$C198=""),"",'MPTO_working_3-way'!E197)</f>
        <v>2.4849839984740267</v>
      </c>
      <c r="I198" s="21">
        <f>IF(OR($A198="",$B198="",$C198=""),"",'MPTO_working_3-way'!F197)</f>
        <v>3.3468158593326294</v>
      </c>
      <c r="J198" s="22">
        <f>IF(OR($A198="",$B198="",$C198=""),"",'MPTO_working_3-way'!G197)</f>
        <v>3.3468158593326294</v>
      </c>
      <c r="K198" s="17">
        <f>IF(OR($A198="",$B198="",$C198=""),"",'OddsRatio_working_3-way'!H197)</f>
        <v>2.490952076131745</v>
      </c>
      <c r="L198" s="21">
        <f>IF(OR($A198="",$B198="",$C198=""),"",'OddsRatio_working_3-way'!I197)</f>
        <v>3.3414247392773171</v>
      </c>
      <c r="M198" s="22">
        <f>IF(OR($A198="",$B198="",$C198=""),"",'OddsRatio_working_3-way'!J197)</f>
        <v>3.3414247392773171</v>
      </c>
      <c r="N198" s="23">
        <f t="shared" si="54"/>
        <v>40.024783147459729</v>
      </c>
      <c r="O198" s="24">
        <f t="shared" si="55"/>
        <v>29.987608426270135</v>
      </c>
      <c r="P198" s="24">
        <f t="shared" si="56"/>
        <v>29.987608426270135</v>
      </c>
      <c r="Q198" t="s">
        <v>97</v>
      </c>
      <c r="R198" t="s">
        <v>116</v>
      </c>
      <c r="S198" t="s">
        <v>479</v>
      </c>
      <c r="T198" s="35">
        <v>100</v>
      </c>
      <c r="U198" s="35">
        <f t="shared" si="57"/>
        <v>63.63636363636364</v>
      </c>
      <c r="V198" s="35">
        <f t="shared" si="58"/>
        <v>69.696969696969703</v>
      </c>
      <c r="W198" s="35">
        <f t="shared" si="59"/>
        <v>63.369963369963365</v>
      </c>
      <c r="X198" s="35">
        <f t="shared" si="60"/>
        <v>66.933066933066925</v>
      </c>
      <c r="Y198" s="35">
        <f t="shared" si="61"/>
        <v>72.993672993672988</v>
      </c>
      <c r="Z198" s="35">
        <f t="shared" si="62"/>
        <v>66.666666666666671</v>
      </c>
      <c r="AA198" s="35">
        <f t="shared" si="63"/>
        <v>-3.296703296703285</v>
      </c>
      <c r="AB198" s="35">
        <f t="shared" si="64"/>
        <v>-3.296703296703285</v>
      </c>
      <c r="AC198" s="35">
        <f t="shared" si="65"/>
        <v>-3.2967032967033063</v>
      </c>
      <c r="AD198" s="36"/>
      <c r="AF198">
        <v>2.2999999999999998</v>
      </c>
      <c r="AG198">
        <v>1.66</v>
      </c>
      <c r="AH198" s="41"/>
      <c r="AI198" s="36"/>
      <c r="AJ198" t="s">
        <v>71</v>
      </c>
    </row>
    <row r="199" spans="1:38" ht="15" x14ac:dyDescent="0.25">
      <c r="A199">
        <v>2.75</v>
      </c>
      <c r="B199">
        <v>3.3</v>
      </c>
      <c r="C199">
        <v>2.73</v>
      </c>
      <c r="D199" s="20">
        <f t="shared" si="66"/>
        <v>3.2967032967033072E-2</v>
      </c>
      <c r="E199" s="17">
        <f>IF(OR($A199="",$B199="",$C199=""),"",A199*'MPTO_working_3-way'!$I198)</f>
        <v>2.8406593406593408</v>
      </c>
      <c r="F199" s="21">
        <f>IF(OR($A199="",$B199="",$C199=""),"",B199*'MPTO_working_3-way'!$I198)</f>
        <v>3.4087912087912091</v>
      </c>
      <c r="G199" s="22">
        <f>IF(OR($A199="",$B199="",$C199=""),"",C199*'MPTO_working_3-way'!$I198)</f>
        <v>2.8200000000000003</v>
      </c>
      <c r="H199" s="17">
        <f>IF(OR($A199="",$B199="",$C199=""),"",'MPTO_working_3-way'!E198)</f>
        <v>2.8356940509915014</v>
      </c>
      <c r="I199" s="21">
        <f>IF(OR($A199="",$B199="",$C199=""),"",'MPTO_working_3-way'!F198)</f>
        <v>3.4241733181299887</v>
      </c>
      <c r="J199" s="22">
        <f>IF(OR($A199="",$B199="",$C199=""),"",'MPTO_working_3-way'!G198)</f>
        <v>2.8144329896907219</v>
      </c>
      <c r="K199" s="17">
        <f>IF(OR($A199="",$B199="",$C199=""),"",'OddsRatio_working_3-way'!H198)</f>
        <v>2.8383280652762366</v>
      </c>
      <c r="L199" s="21">
        <f>IF(OR($A199="",$B199="",$C199=""),"",'OddsRatio_working_3-way'!I198)</f>
        <v>3.4160883143630532</v>
      </c>
      <c r="M199" s="22">
        <f>IF(OR($A199="",$B199="",$C199=""),"",'OddsRatio_working_3-way'!J198)</f>
        <v>2.81731860167308</v>
      </c>
      <c r="N199" s="23">
        <f t="shared" si="54"/>
        <v>35.20309477756286</v>
      </c>
      <c r="O199" s="24">
        <f t="shared" si="55"/>
        <v>29.335912314635713</v>
      </c>
      <c r="P199" s="24">
        <f t="shared" si="56"/>
        <v>35.460992907801412</v>
      </c>
      <c r="Q199" t="s">
        <v>68</v>
      </c>
      <c r="R199" t="s">
        <v>81</v>
      </c>
      <c r="S199" t="s">
        <v>479</v>
      </c>
      <c r="T199" s="35">
        <v>100</v>
      </c>
      <c r="U199" s="35">
        <f t="shared" si="57"/>
        <v>73.753280839895012</v>
      </c>
      <c r="V199" s="35">
        <f t="shared" si="58"/>
        <v>72.222222222222229</v>
      </c>
      <c r="W199" s="35">
        <f t="shared" si="59"/>
        <v>49.494949494949495</v>
      </c>
      <c r="X199" s="35">
        <f t="shared" si="60"/>
        <v>78.282828282828291</v>
      </c>
      <c r="Y199" s="35">
        <f t="shared" si="61"/>
        <v>76.751769665155493</v>
      </c>
      <c r="Z199" s="35">
        <f t="shared" si="62"/>
        <v>54.024496937882759</v>
      </c>
      <c r="AA199" s="35">
        <f t="shared" si="63"/>
        <v>-4.5295474429332785</v>
      </c>
      <c r="AB199" s="35">
        <f t="shared" si="64"/>
        <v>-4.5295474429332643</v>
      </c>
      <c r="AC199" s="35">
        <f t="shared" si="65"/>
        <v>-4.5295474429332643</v>
      </c>
      <c r="AD199" s="36"/>
      <c r="AE199" s="36"/>
      <c r="AF199">
        <v>2.19</v>
      </c>
      <c r="AG199">
        <v>1.72</v>
      </c>
      <c r="AH199" s="41"/>
      <c r="AI199" s="36"/>
      <c r="AJ199" t="s">
        <v>71</v>
      </c>
      <c r="AK199" s="35"/>
      <c r="AL199" s="35"/>
    </row>
    <row r="200" spans="1:38" s="35" customFormat="1" ht="15" x14ac:dyDescent="0.25">
      <c r="A200">
        <v>3.81</v>
      </c>
      <c r="B200">
        <v>3.6</v>
      </c>
      <c r="C200">
        <v>1.98</v>
      </c>
      <c r="D200" s="20">
        <f t="shared" si="66"/>
        <v>4.5295474429332572E-2</v>
      </c>
      <c r="E200" s="17">
        <f>IF(OR($A200="",$B200="",$C200=""),"",A200*'MPTO_working_3-way'!$I199)</f>
        <v>3.982575757575757</v>
      </c>
      <c r="F200" s="21">
        <f>IF(OR($A200="",$B200="",$C200=""),"",B200*'MPTO_working_3-way'!$I199)</f>
        <v>3.7630637079455975</v>
      </c>
      <c r="G200" s="22">
        <f>IF(OR($A200="",$B200="",$C200=""),"",C200*'MPTO_working_3-way'!$I199)</f>
        <v>2.0696850393700785</v>
      </c>
      <c r="H200" s="17">
        <f>IF(OR($A200="",$B200="",$C200=""),"",'MPTO_working_3-way'!E199)</f>
        <v>4.042548630834359</v>
      </c>
      <c r="I200" s="21">
        <f>IF(OR($A200="",$B200="",$C200=""),"",'MPTO_working_3-way'!F199)</f>
        <v>3.8069236980218006</v>
      </c>
      <c r="J200" s="22">
        <f>IF(OR($A200="",$B200="",$C200=""),"",'MPTO_working_3-way'!G199)</f>
        <v>2.041016206271475</v>
      </c>
      <c r="K200" s="17">
        <f>IF(OR($A200="",$B200="",$C200=""),"",'OddsRatio_working_3-way'!H199)</f>
        <v>4.0168639728520015</v>
      </c>
      <c r="L200" s="21">
        <f>IF(OR($A200="",$B200="",$C200=""),"",'OddsRatio_working_3-way'!I199)</f>
        <v>3.7914043876922423</v>
      </c>
      <c r="M200" s="22">
        <f>IF(OR($A200="",$B200="",$C200=""),"",'OddsRatio_working_3-way'!J199)</f>
        <v>2.052144730745538</v>
      </c>
      <c r="N200" s="23">
        <f t="shared" si="54"/>
        <v>25.109377972227509</v>
      </c>
      <c r="O200" s="24">
        <f t="shared" si="55"/>
        <v>26.574091687274109</v>
      </c>
      <c r="P200" s="24">
        <f t="shared" si="56"/>
        <v>48.316530340498389</v>
      </c>
      <c r="Q200" t="s">
        <v>269</v>
      </c>
      <c r="R200" t="s">
        <v>262</v>
      </c>
      <c r="S200" t="s">
        <v>479</v>
      </c>
      <c r="T200" s="35">
        <v>100</v>
      </c>
      <c r="U200" s="35">
        <f t="shared" si="57"/>
        <v>75.062344139650875</v>
      </c>
      <c r="V200" s="35">
        <f t="shared" si="58"/>
        <v>71.671388101982998</v>
      </c>
      <c r="W200" s="35">
        <f t="shared" si="59"/>
        <v>48.453608247422686</v>
      </c>
      <c r="X200" s="35">
        <f t="shared" si="60"/>
        <v>79.875003650594323</v>
      </c>
      <c r="Y200" s="35">
        <f t="shared" si="61"/>
        <v>76.48404761292646</v>
      </c>
      <c r="Z200" s="35">
        <f t="shared" si="62"/>
        <v>53.266267758366126</v>
      </c>
      <c r="AA200" s="35">
        <f t="shared" si="63"/>
        <v>-4.8126595109434476</v>
      </c>
      <c r="AB200" s="35">
        <f t="shared" si="64"/>
        <v>-4.8126595109434618</v>
      </c>
      <c r="AC200" s="35">
        <f t="shared" si="65"/>
        <v>-4.8126595109434405</v>
      </c>
      <c r="AD200" s="36"/>
      <c r="AE200" s="36"/>
      <c r="AF200">
        <v>1.97</v>
      </c>
      <c r="AG200">
        <v>1.86</v>
      </c>
      <c r="AH200" s="41"/>
      <c r="AI200" s="36"/>
      <c r="AJ200" t="s">
        <v>72</v>
      </c>
    </row>
    <row r="201" spans="1:38" s="35" customFormat="1" ht="15" x14ac:dyDescent="0.25">
      <c r="A201">
        <v>4.01</v>
      </c>
      <c r="B201">
        <v>3.53</v>
      </c>
      <c r="C201">
        <v>1.94</v>
      </c>
      <c r="D201" s="20">
        <f t="shared" si="66"/>
        <v>4.8126595109434511E-2</v>
      </c>
      <c r="E201" s="17">
        <f>IF(OR($A201="",$B201="",$C201=""),"",A201*'MPTO_working_3-way'!$I200)</f>
        <v>4.2029876463888325</v>
      </c>
      <c r="F201" s="21">
        <f>IF(OR($A201="",$B201="",$C201=""),"",B201*'MPTO_working_3-way'!$I200)</f>
        <v>3.6998868807363037</v>
      </c>
      <c r="G201" s="22">
        <f>IF(OR($A201="",$B201="",$C201=""),"",C201*'MPTO_working_3-way'!$I200)</f>
        <v>2.0333655945123028</v>
      </c>
      <c r="H201" s="17">
        <f>IF(OR($A201="",$B201="",$C201=""),"",'MPTO_working_3-way'!E200)</f>
        <v>4.28569542436236</v>
      </c>
      <c r="I201" s="21">
        <f>IF(OR($A201="",$B201="",$C201=""),"",'MPTO_working_3-way'!F200)</f>
        <v>3.7418999007202847</v>
      </c>
      <c r="J201" s="22">
        <f>IF(OR($A201="",$B201="",$C201=""),"",'MPTO_working_3-way'!G200)</f>
        <v>2.0023158017437273</v>
      </c>
      <c r="K201" s="17">
        <f>IF(OR($A201="",$B201="",$C201=""),"",'OddsRatio_working_3-way'!H200)</f>
        <v>4.2476999218099003</v>
      </c>
      <c r="L201" s="21">
        <f>IF(OR($A201="",$B201="",$C201=""),"",'OddsRatio_working_3-way'!I200)</f>
        <v>3.7297942864382221</v>
      </c>
      <c r="M201" s="22">
        <f>IF(OR($A201="",$B201="",$C201=""),"",'OddsRatio_working_3-way'!J200)</f>
        <v>2.0142318692695365</v>
      </c>
      <c r="N201" s="23">
        <f t="shared" si="54"/>
        <v>23.792599077924738</v>
      </c>
      <c r="O201" s="24">
        <f t="shared" si="55"/>
        <v>27.027853343478249</v>
      </c>
      <c r="P201" s="24">
        <f t="shared" si="56"/>
        <v>49.179547578597017</v>
      </c>
      <c r="Q201" t="s">
        <v>268</v>
      </c>
      <c r="R201" t="s">
        <v>185</v>
      </c>
      <c r="S201" t="s">
        <v>479</v>
      </c>
      <c r="T201" s="35">
        <v>100</v>
      </c>
      <c r="U201" s="35">
        <f t="shared" si="57"/>
        <v>54.954954954954964</v>
      </c>
      <c r="V201" s="35">
        <f t="shared" si="58"/>
        <v>69.325153374233125</v>
      </c>
      <c r="W201" s="35">
        <f t="shared" si="59"/>
        <v>71.181556195965413</v>
      </c>
      <c r="X201" s="35">
        <f t="shared" si="60"/>
        <v>59.493290429801448</v>
      </c>
      <c r="Y201" s="35">
        <f t="shared" si="61"/>
        <v>73.86348884907963</v>
      </c>
      <c r="Z201" s="35">
        <f t="shared" si="62"/>
        <v>75.719891670811919</v>
      </c>
      <c r="AA201" s="35">
        <f t="shared" si="63"/>
        <v>-4.5383354748464839</v>
      </c>
      <c r="AB201" s="35">
        <f t="shared" si="64"/>
        <v>-4.5383354748465052</v>
      </c>
      <c r="AC201" s="35">
        <f t="shared" si="65"/>
        <v>-4.5383354748465052</v>
      </c>
      <c r="AD201" s="36"/>
      <c r="AE201" s="36"/>
      <c r="AF201">
        <v>1.99</v>
      </c>
      <c r="AG201">
        <v>1.85</v>
      </c>
      <c r="AH201" s="41"/>
      <c r="AI201" s="36"/>
      <c r="AJ201" t="s">
        <v>72</v>
      </c>
    </row>
    <row r="202" spans="1:38" s="35" customFormat="1" ht="15" x14ac:dyDescent="0.25">
      <c r="A202">
        <v>2.2200000000000002</v>
      </c>
      <c r="B202">
        <v>3.26</v>
      </c>
      <c r="C202">
        <v>3.47</v>
      </c>
      <c r="D202" s="20">
        <f t="shared" si="66"/>
        <v>4.5383354748464999E-2</v>
      </c>
      <c r="E202" s="17">
        <f>IF(OR($A202="",$B202="",$C202=""),"",A202*'MPTO_working_3-way'!$I201)</f>
        <v>2.3207510475415924</v>
      </c>
      <c r="F202" s="21">
        <f>IF(OR($A202="",$B202="",$C202=""),"",B202*'MPTO_working_3-way'!$I201)</f>
        <v>3.4079497364799956</v>
      </c>
      <c r="G202" s="22">
        <f>IF(OR($A202="",$B202="",$C202=""),"",C202*'MPTO_working_3-way'!$I201)</f>
        <v>3.6274802409771736</v>
      </c>
      <c r="H202" s="17">
        <f>IF(OR($A202="",$B202="",$C202=""),"",'MPTO_working_3-way'!E201)</f>
        <v>2.2971466435652852</v>
      </c>
      <c r="I202" s="21">
        <f>IF(OR($A202="",$B202="",$C202=""),"",'MPTO_working_3-way'!F201)</f>
        <v>3.4291120760016027</v>
      </c>
      <c r="J202" s="22">
        <f>IF(OR($A202="",$B202="",$C202=""),"",'MPTO_working_3-way'!G201)</f>
        <v>3.6622436719942617</v>
      </c>
      <c r="K202" s="17">
        <f>IF(OR($A202="",$B202="",$C202=""),"",'OddsRatio_working_3-way'!H201)</f>
        <v>2.307048649964154</v>
      </c>
      <c r="L202" s="21">
        <f>IF(OR($A202="",$B202="",$C202=""),"",'OddsRatio_working_3-way'!I201)</f>
        <v>3.4212540564909744</v>
      </c>
      <c r="M202" s="22">
        <f>IF(OR($A202="",$B202="",$C202=""),"",'OddsRatio_working_3-way'!J201)</f>
        <v>3.6462378405011981</v>
      </c>
      <c r="N202" s="23">
        <f t="shared" si="54"/>
        <v>43.089499024865916</v>
      </c>
      <c r="O202" s="24">
        <f t="shared" si="55"/>
        <v>29.343155777669434</v>
      </c>
      <c r="P202" s="24">
        <f t="shared" si="56"/>
        <v>27.56734519746465</v>
      </c>
      <c r="Q202" t="s">
        <v>260</v>
      </c>
      <c r="R202" t="s">
        <v>267</v>
      </c>
      <c r="S202" t="s">
        <v>479</v>
      </c>
      <c r="T202" s="35">
        <v>100</v>
      </c>
      <c r="U202" s="35">
        <f t="shared" si="57"/>
        <v>89.898989898989896</v>
      </c>
      <c r="V202" s="35">
        <f t="shared" si="58"/>
        <v>81.515711645101661</v>
      </c>
      <c r="W202" s="35">
        <f t="shared" si="59"/>
        <v>23.664122137404579</v>
      </c>
      <c r="X202" s="35">
        <f t="shared" si="60"/>
        <v>94.82016621749375</v>
      </c>
      <c r="Y202" s="35">
        <f t="shared" si="61"/>
        <v>86.436887963605514</v>
      </c>
      <c r="Z202" s="35">
        <f t="shared" si="62"/>
        <v>28.585298455908436</v>
      </c>
      <c r="AA202" s="35">
        <f t="shared" si="63"/>
        <v>-4.9211763185038535</v>
      </c>
      <c r="AB202" s="35">
        <f t="shared" si="64"/>
        <v>-4.9211763185038535</v>
      </c>
      <c r="AC202" s="35">
        <f t="shared" si="65"/>
        <v>-4.9211763185038571</v>
      </c>
      <c r="AD202" s="36"/>
      <c r="AE202" s="36"/>
      <c r="AF202">
        <v>2.23</v>
      </c>
      <c r="AG202">
        <v>1.67</v>
      </c>
      <c r="AH202" s="41"/>
      <c r="AI202" s="36"/>
      <c r="AJ202" t="s">
        <v>72</v>
      </c>
    </row>
    <row r="203" spans="1:38" ht="15" x14ac:dyDescent="0.25">
      <c r="A203">
        <v>9.9</v>
      </c>
      <c r="B203">
        <v>5.41</v>
      </c>
      <c r="C203">
        <v>1.31</v>
      </c>
      <c r="D203" s="20">
        <f t="shared" si="66"/>
        <v>4.9211763185038393E-2</v>
      </c>
      <c r="E203" s="17">
        <f>IF(OR($A203="",$B203="",$C203=""),"",A203*'MPTO_working_3-way'!$I202)</f>
        <v>10.38719645553188</v>
      </c>
      <c r="F203" s="21">
        <f>IF(OR($A203="",$B203="",$C203=""),"",B203*'MPTO_working_3-way'!$I202)</f>
        <v>5.6762356388310575</v>
      </c>
      <c r="G203" s="22">
        <f>IF(OR($A203="",$B203="",$C203=""),"",C203*'MPTO_working_3-way'!$I202)</f>
        <v>1.3744674097724003</v>
      </c>
      <c r="H203" s="17">
        <f>IF(OR($A203="",$B203="",$C203=""),"",'MPTO_working_3-way'!E202)</f>
        <v>11.819467568558585</v>
      </c>
      <c r="I203" s="21">
        <f>IF(OR($A203="",$B203="",$C203=""),"",'MPTO_working_3-way'!F202)</f>
        <v>5.9368686747603014</v>
      </c>
      <c r="J203" s="22">
        <f>IF(OR($A203="",$B203="",$C203=""),"",'MPTO_working_3-way'!G202)</f>
        <v>1.3387689896828217</v>
      </c>
      <c r="K203" s="17">
        <f>IF(OR($A203="",$B203="",$C203=""),"",'OddsRatio_working_3-way'!H202)</f>
        <v>11.012093645034891</v>
      </c>
      <c r="L203" s="21">
        <f>IF(OR($A203="",$B203="",$C203=""),"",'OddsRatio_working_3-way'!I202)</f>
        <v>5.9610486488318957</v>
      </c>
      <c r="M203" s="22">
        <f>IF(OR($A203="",$B203="",$C203=""),"",'OddsRatio_working_3-way'!J202)</f>
        <v>1.3487358460630132</v>
      </c>
      <c r="N203" s="23">
        <f t="shared" si="54"/>
        <v>9.6272368033188869</v>
      </c>
      <c r="O203" s="24">
        <f t="shared" si="55"/>
        <v>17.617309492210161</v>
      </c>
      <c r="P203" s="24">
        <f t="shared" si="56"/>
        <v>72.755453704470966</v>
      </c>
      <c r="Q203" t="s">
        <v>258</v>
      </c>
      <c r="R203" t="s">
        <v>186</v>
      </c>
      <c r="S203" t="s">
        <v>479</v>
      </c>
      <c r="T203" s="35">
        <v>100</v>
      </c>
      <c r="U203" s="35">
        <f t="shared" si="57"/>
        <v>67.426710097719877</v>
      </c>
      <c r="V203" s="35">
        <f t="shared" si="58"/>
        <v>68.35443037974683</v>
      </c>
      <c r="W203" s="35">
        <f t="shared" si="59"/>
        <v>59.839357429718881</v>
      </c>
      <c r="X203" s="35">
        <f t="shared" si="60"/>
        <v>71.806212190534282</v>
      </c>
      <c r="Y203" s="35">
        <f t="shared" si="61"/>
        <v>72.733932472561264</v>
      </c>
      <c r="Z203" s="35">
        <f t="shared" si="62"/>
        <v>64.218859522533307</v>
      </c>
      <c r="AA203" s="35">
        <f t="shared" si="63"/>
        <v>-4.3795020928144055</v>
      </c>
      <c r="AB203" s="35">
        <f t="shared" si="64"/>
        <v>-4.3795020928144339</v>
      </c>
      <c r="AC203" s="35">
        <f t="shared" si="65"/>
        <v>-4.3795020928144268</v>
      </c>
      <c r="AD203" s="36"/>
      <c r="AE203" s="36"/>
      <c r="AF203">
        <v>1.68</v>
      </c>
      <c r="AG203">
        <v>2.2200000000000002</v>
      </c>
      <c r="AH203" s="41"/>
      <c r="AI203" s="36"/>
      <c r="AJ203" t="s">
        <v>72</v>
      </c>
      <c r="AK203" s="35"/>
      <c r="AL203" s="35"/>
    </row>
    <row r="204" spans="1:38" ht="15" x14ac:dyDescent="0.25">
      <c r="A204">
        <v>3.07</v>
      </c>
      <c r="B204">
        <v>3.16</v>
      </c>
      <c r="C204">
        <v>2.4900000000000002</v>
      </c>
      <c r="D204" s="20">
        <f t="shared" si="66"/>
        <v>4.3795020928144135E-2</v>
      </c>
      <c r="E204" s="17">
        <f>IF(OR($A204="",$B204="",$C204=""),"",A204*'MPTO_working_3-way'!$I203)</f>
        <v>3.2044507142494023</v>
      </c>
      <c r="F204" s="21">
        <f>IF(OR($A204="",$B204="",$C204=""),"",B204*'MPTO_working_3-way'!$I203)</f>
        <v>3.2983922661329355</v>
      </c>
      <c r="G204" s="22">
        <f>IF(OR($A204="",$B204="",$C204=""),"",C204*'MPTO_working_3-way'!$I203)</f>
        <v>2.5990496021110792</v>
      </c>
      <c r="H204" s="17">
        <f>IF(OR($A204="",$B204="",$C204=""),"",'MPTO_working_3-way'!E203)</f>
        <v>3.2140434805285669</v>
      </c>
      <c r="I204" s="21">
        <f>IF(OR($A204="",$B204="",$C204=""),"",'MPTO_working_3-way'!F203)</f>
        <v>3.3128230287486327</v>
      </c>
      <c r="J204" s="22">
        <f>IF(OR($A204="",$B204="",$C204=""),"",'MPTO_working_3-way'!G203)</f>
        <v>2.5839253435323108</v>
      </c>
      <c r="K204" s="17">
        <f>IF(OR($A204="",$B204="",$C204=""),"",'OddsRatio_working_3-way'!H203)</f>
        <v>3.209946815243808</v>
      </c>
      <c r="L204" s="21">
        <f>IF(OR($A204="",$B204="",$C204=""),"",'OddsRatio_working_3-way'!I203)</f>
        <v>3.306031459384843</v>
      </c>
      <c r="M204" s="22">
        <f>IF(OR($A204="",$B204="",$C204=""),"",'OddsRatio_working_3-way'!J203)</f>
        <v>2.5907346641126923</v>
      </c>
      <c r="N204" s="23">
        <f t="shared" si="54"/>
        <v>31.206596361530746</v>
      </c>
      <c r="O204" s="24">
        <f t="shared" si="55"/>
        <v>30.317800895537783</v>
      </c>
      <c r="P204" s="24">
        <f t="shared" si="56"/>
        <v>38.475602742931478</v>
      </c>
      <c r="Q204" t="s">
        <v>263</v>
      </c>
      <c r="R204" t="s">
        <v>184</v>
      </c>
      <c r="S204" t="s">
        <v>479</v>
      </c>
      <c r="T204" s="35">
        <v>100</v>
      </c>
      <c r="U204" s="35">
        <f t="shared" si="57"/>
        <v>49.238578680203041</v>
      </c>
      <c r="V204" s="35">
        <f t="shared" si="58"/>
        <v>71.014492753623188</v>
      </c>
      <c r="W204" s="35">
        <f t="shared" si="59"/>
        <v>75.124378109452735</v>
      </c>
      <c r="X204" s="35">
        <f t="shared" si="60"/>
        <v>53.861129136924077</v>
      </c>
      <c r="Y204" s="35">
        <f t="shared" si="61"/>
        <v>75.637043210344217</v>
      </c>
      <c r="Z204" s="35">
        <f t="shared" si="62"/>
        <v>79.746928566173764</v>
      </c>
      <c r="AA204" s="35">
        <f t="shared" si="63"/>
        <v>-4.6225504567210365</v>
      </c>
      <c r="AB204" s="35">
        <f t="shared" si="64"/>
        <v>-4.6225504567210294</v>
      </c>
      <c r="AC204" s="35">
        <f t="shared" si="65"/>
        <v>-4.6225504567210294</v>
      </c>
      <c r="AD204" s="36"/>
      <c r="AE204" s="36"/>
      <c r="AF204">
        <v>2.2200000000000002</v>
      </c>
      <c r="AG204">
        <v>1.68</v>
      </c>
      <c r="AH204" s="41"/>
      <c r="AI204" s="36"/>
      <c r="AJ204" t="s">
        <v>72</v>
      </c>
      <c r="AK204" s="35"/>
      <c r="AL204" s="35"/>
    </row>
    <row r="205" spans="1:38" s="35" customFormat="1" ht="15" x14ac:dyDescent="0.25">
      <c r="A205">
        <v>1.97</v>
      </c>
      <c r="B205">
        <v>3.45</v>
      </c>
      <c r="C205">
        <v>4.0199999999999996</v>
      </c>
      <c r="D205" s="20">
        <f t="shared" si="66"/>
        <v>4.6225504567210196E-2</v>
      </c>
      <c r="E205" s="17">
        <f>IF(OR($A205="",$B205="",$C205=""),"",A205*'MPTO_working_3-way'!$I204)</f>
        <v>2.0610642439974041</v>
      </c>
      <c r="F205" s="21">
        <f>IF(OR($A205="",$B205="",$C205=""),"",B205*'MPTO_working_3-way'!$I204)</f>
        <v>3.6094779907568753</v>
      </c>
      <c r="G205" s="22">
        <f>IF(OR($A205="",$B205="",$C205=""),"",C205*'MPTO_working_3-way'!$I204)</f>
        <v>4.2058265283601841</v>
      </c>
      <c r="H205" s="17">
        <f>IF(OR($A205="",$B205="",$C205=""),"",'MPTO_working_3-way'!E204)</f>
        <v>2.0316708568777089</v>
      </c>
      <c r="I205" s="21">
        <f>IF(OR($A205="",$B205="",$C205=""),"",'MPTO_working_3-way'!F204)</f>
        <v>3.643696463650294</v>
      </c>
      <c r="J205" s="22">
        <f>IF(OR($A205="",$B205="",$C205=""),"",'MPTO_working_3-way'!G204)</f>
        <v>4.2854501051680565</v>
      </c>
      <c r="K205" s="17">
        <f>IF(OR($A205="",$B205="",$C205=""),"",'OddsRatio_working_3-way'!H204)</f>
        <v>2.0431179067663865</v>
      </c>
      <c r="L205" s="21">
        <f>IF(OR($A205="",$B205="",$C205=""),"",'OddsRatio_working_3-way'!I204)</f>
        <v>3.6346792490491193</v>
      </c>
      <c r="M205" s="22">
        <f>IF(OR($A205="",$B205="",$C205=""),"",'OddsRatio_working_3-way'!J204)</f>
        <v>4.2476454416850373</v>
      </c>
      <c r="N205" s="23">
        <f t="shared" si="54"/>
        <v>48.518623469034353</v>
      </c>
      <c r="O205" s="24">
        <f t="shared" si="55"/>
        <v>27.704837169274686</v>
      </c>
      <c r="P205" s="24">
        <f t="shared" si="56"/>
        <v>23.776539361690972</v>
      </c>
      <c r="Q205" t="s">
        <v>187</v>
      </c>
      <c r="R205" t="s">
        <v>180</v>
      </c>
      <c r="S205" t="s">
        <v>479</v>
      </c>
      <c r="T205" s="35">
        <v>100</v>
      </c>
      <c r="U205" s="35">
        <f t="shared" si="57"/>
        <v>41.176470588235297</v>
      </c>
      <c r="V205" s="35">
        <f t="shared" si="58"/>
        <v>74.025974025974023</v>
      </c>
      <c r="W205" s="35">
        <f t="shared" si="59"/>
        <v>79.757085020242926</v>
      </c>
      <c r="X205" s="35">
        <f t="shared" si="60"/>
        <v>46.216940953783059</v>
      </c>
      <c r="Y205" s="35">
        <f t="shared" si="61"/>
        <v>79.066444391521799</v>
      </c>
      <c r="Z205" s="35">
        <f t="shared" si="62"/>
        <v>84.797555385790673</v>
      </c>
      <c r="AA205" s="35">
        <f t="shared" si="63"/>
        <v>-5.0404703655477618</v>
      </c>
      <c r="AB205" s="35">
        <f t="shared" si="64"/>
        <v>-5.0404703655477761</v>
      </c>
      <c r="AC205" s="35">
        <f t="shared" si="65"/>
        <v>-5.0404703655477476</v>
      </c>
      <c r="AD205" s="36"/>
      <c r="AE205" s="36"/>
      <c r="AF205">
        <v>2.25</v>
      </c>
      <c r="AG205">
        <v>1.66</v>
      </c>
      <c r="AH205" s="41"/>
      <c r="AI205" s="36"/>
      <c r="AJ205" t="s">
        <v>72</v>
      </c>
    </row>
    <row r="206" spans="1:38" ht="15" x14ac:dyDescent="0.25">
      <c r="A206">
        <v>1.7</v>
      </c>
      <c r="B206">
        <v>3.85</v>
      </c>
      <c r="C206">
        <v>4.9400000000000004</v>
      </c>
      <c r="D206" s="20">
        <f t="shared" si="66"/>
        <v>5.0404703655477556E-2</v>
      </c>
      <c r="E206" s="17">
        <f>IF(OR($A206="",$B206="",$C206=""),"",A206*'MPTO_working_3-way'!$I205)</f>
        <v>1.7856879962143117</v>
      </c>
      <c r="F206" s="21">
        <f>IF(OR($A206="",$B206="",$C206=""),"",B206*'MPTO_working_3-way'!$I205)</f>
        <v>4.044058109073589</v>
      </c>
      <c r="G206" s="22">
        <f>IF(OR($A206="",$B206="",$C206=""),"",C206*'MPTO_working_3-way'!$I205)</f>
        <v>5.1889992360580592</v>
      </c>
      <c r="H206" s="17">
        <f>IF(OR($A206="",$B206="",$C206=""),"",'MPTO_working_3-way'!E205)</f>
        <v>1.749984213555414</v>
      </c>
      <c r="I206" s="21">
        <f>IF(OR($A206="",$B206="",$C206=""),"",'MPTO_working_3-way'!F205)</f>
        <v>4.116264858281383</v>
      </c>
      <c r="J206" s="22">
        <f>IF(OR($A206="",$B206="",$C206=""),"",'MPTO_working_3-way'!G205)</f>
        <v>5.3871304560323896</v>
      </c>
      <c r="K206" s="17">
        <f>IF(OR($A206="",$B206="",$C206=""),"",'OddsRatio_working_3-way'!H205)</f>
        <v>1.7624806014347616</v>
      </c>
      <c r="L206" s="21">
        <f>IF(OR($A206="",$B206="",$C206=""),"",'OddsRatio_working_3-way'!I205)</f>
        <v>4.1043853058415296</v>
      </c>
      <c r="M206" s="22">
        <f>IF(OR($A206="",$B206="",$C206=""),"",'OddsRatio_working_3-way'!J205)</f>
        <v>5.2916765280756577</v>
      </c>
      <c r="N206" s="23">
        <f t="shared" si="54"/>
        <v>56.000824450856847</v>
      </c>
      <c r="O206" s="24">
        <f t="shared" si="55"/>
        <v>24.727636770508216</v>
      </c>
      <c r="P206" s="24">
        <f t="shared" si="56"/>
        <v>19.271538778634948</v>
      </c>
      <c r="Q206" t="s">
        <v>266</v>
      </c>
      <c r="R206" t="s">
        <v>257</v>
      </c>
      <c r="S206" t="s">
        <v>479</v>
      </c>
      <c r="T206" s="35">
        <v>100</v>
      </c>
      <c r="U206" s="35">
        <f t="shared" si="57"/>
        <v>39.759036144578317</v>
      </c>
      <c r="V206" s="35">
        <f t="shared" si="58"/>
        <v>75.062344139650875</v>
      </c>
      <c r="W206" s="35">
        <f t="shared" si="59"/>
        <v>80.198019801980209</v>
      </c>
      <c r="X206" s="35">
        <f t="shared" si="60"/>
        <v>44.73963605836893</v>
      </c>
      <c r="Y206" s="35">
        <f t="shared" si="61"/>
        <v>80.042944053441502</v>
      </c>
      <c r="Z206" s="35">
        <f t="shared" si="62"/>
        <v>85.178619715770822</v>
      </c>
      <c r="AA206" s="35">
        <f t="shared" si="63"/>
        <v>-4.9805999137906127</v>
      </c>
      <c r="AB206" s="35">
        <f t="shared" si="64"/>
        <v>-4.9805999137906269</v>
      </c>
      <c r="AC206" s="35">
        <f t="shared" si="65"/>
        <v>-4.9805999137906127</v>
      </c>
      <c r="AD206" s="36"/>
      <c r="AE206" s="36"/>
      <c r="AF206">
        <v>1.97</v>
      </c>
      <c r="AG206">
        <v>1.87</v>
      </c>
      <c r="AH206" s="41"/>
      <c r="AI206" s="36"/>
      <c r="AJ206" t="s">
        <v>72</v>
      </c>
      <c r="AK206" s="35"/>
      <c r="AL206" s="35"/>
    </row>
    <row r="207" spans="1:38" ht="15" x14ac:dyDescent="0.25">
      <c r="A207">
        <v>1.66</v>
      </c>
      <c r="B207">
        <v>4.01</v>
      </c>
      <c r="C207">
        <v>5.05</v>
      </c>
      <c r="D207" s="20">
        <f t="shared" si="66"/>
        <v>4.9805999137906287E-2</v>
      </c>
      <c r="E207" s="17">
        <f>IF(OR($A207="",$B207="",$C207=""),"",A207*'MPTO_working_3-way'!$I206)</f>
        <v>1.7426779585689243</v>
      </c>
      <c r="F207" s="21">
        <f>IF(OR($A207="",$B207="",$C207=""),"",B207*'MPTO_working_3-way'!$I206)</f>
        <v>4.2097220565430042</v>
      </c>
      <c r="G207" s="22">
        <f>IF(OR($A207="",$B207="",$C207=""),"",C207*'MPTO_working_3-way'!$I206)</f>
        <v>5.3015202956464265</v>
      </c>
      <c r="H207" s="17">
        <f>IF(OR($A207="",$B207="",$C207=""),"",'MPTO_working_3-way'!E206)</f>
        <v>1.7070449985552809</v>
      </c>
      <c r="I207" s="21">
        <f>IF(OR($A207="",$B207="",$C207=""),"",'MPTO_working_3-way'!F206)</f>
        <v>4.2960021265420307</v>
      </c>
      <c r="J207" s="22">
        <f>IF(OR($A207="",$B207="",$C207=""),"",'MPTO_working_3-way'!G206)</f>
        <v>5.5121382108088701</v>
      </c>
      <c r="K207" s="17">
        <f>IF(OR($A207="",$B207="",$C207=""),"",'OddsRatio_working_3-way'!H206)</f>
        <v>1.719253403401207</v>
      </c>
      <c r="L207" s="21">
        <f>IF(OR($A207="",$B207="",$C207=""),"",'OddsRatio_working_3-way'!I206)</f>
        <v>4.2802314306630818</v>
      </c>
      <c r="M207" s="22">
        <f>IF(OR($A207="",$B207="",$C207=""),"",'OddsRatio_working_3-way'!J206)</f>
        <v>5.4136004299619529</v>
      </c>
      <c r="N207" s="23">
        <f t="shared" si="54"/>
        <v>57.382948759000399</v>
      </c>
      <c r="O207" s="24">
        <f t="shared" si="55"/>
        <v>23.754537391506396</v>
      </c>
      <c r="P207" s="24">
        <f t="shared" si="56"/>
        <v>18.862513849493197</v>
      </c>
      <c r="Q207" t="s">
        <v>259</v>
      </c>
      <c r="R207" t="s">
        <v>478</v>
      </c>
      <c r="S207" t="s">
        <v>479</v>
      </c>
      <c r="T207" s="35">
        <v>100</v>
      </c>
      <c r="U207" s="35">
        <f t="shared" si="57"/>
        <v>44.134078212290497</v>
      </c>
      <c r="V207" s="35">
        <f t="shared" si="58"/>
        <v>71.83098591549296</v>
      </c>
      <c r="W207" s="35">
        <f t="shared" si="59"/>
        <v>79.253112033195009</v>
      </c>
      <c r="X207" s="35">
        <f t="shared" si="60"/>
        <v>48.915902051312024</v>
      </c>
      <c r="Y207" s="35">
        <f t="shared" si="61"/>
        <v>76.612809754514473</v>
      </c>
      <c r="Z207" s="35">
        <f t="shared" si="62"/>
        <v>84.034935872216536</v>
      </c>
      <c r="AA207" s="35">
        <f t="shared" si="63"/>
        <v>-4.7818238390215271</v>
      </c>
      <c r="AB207" s="35">
        <f t="shared" si="64"/>
        <v>-4.7818238390215129</v>
      </c>
      <c r="AC207" s="35">
        <f t="shared" si="65"/>
        <v>-4.7818238390215271</v>
      </c>
      <c r="AD207" s="36"/>
      <c r="AE207" s="36"/>
      <c r="AF207">
        <v>1.85</v>
      </c>
      <c r="AG207">
        <v>1.99</v>
      </c>
      <c r="AH207" s="41"/>
      <c r="AI207" s="36"/>
      <c r="AJ207" t="s">
        <v>72</v>
      </c>
      <c r="AK207" s="35"/>
      <c r="AL207" s="35"/>
    </row>
    <row r="208" spans="1:38" ht="15" x14ac:dyDescent="0.25">
      <c r="A208">
        <v>1.79</v>
      </c>
      <c r="B208">
        <v>3.55</v>
      </c>
      <c r="C208">
        <v>4.82</v>
      </c>
      <c r="D208" s="20">
        <f t="shared" si="66"/>
        <v>4.781823839021504E-2</v>
      </c>
      <c r="E208" s="17">
        <f>IF(OR($A208="",$B208="",$C208=""),"",A208*'MPTO_working_3-way'!$I207)</f>
        <v>1.875594646718485</v>
      </c>
      <c r="F208" s="21">
        <f>IF(OR($A208="",$B208="",$C208=""),"",B208*'MPTO_working_3-way'!$I207)</f>
        <v>3.7197547462852634</v>
      </c>
      <c r="G208" s="22">
        <f>IF(OR($A208="",$B208="",$C208=""),"",C208*'MPTO_working_3-way'!$I207)</f>
        <v>5.0504839090408371</v>
      </c>
      <c r="H208" s="17">
        <f>IF(OR($A208="",$B208="",$C208=""),"",'MPTO_working_3-way'!E207)</f>
        <v>1.8425714164824649</v>
      </c>
      <c r="I208" s="21">
        <f>IF(OR($A208="",$B208="",$C208=""),"",'MPTO_working_3-way'!F207)</f>
        <v>3.7629247804661894</v>
      </c>
      <c r="J208" s="22">
        <f>IF(OR($A208="",$B208="",$C208=""),"",'MPTO_working_3-way'!G207)</f>
        <v>5.2211287189135209</v>
      </c>
      <c r="K208" s="17">
        <f>IF(OR($A208="",$B208="",$C208=""),"",'OddsRatio_working_3-way'!H207)</f>
        <v>1.8547477765461706</v>
      </c>
      <c r="L208" s="21">
        <f>IF(OR($A208="",$B208="",$C208=""),"",'OddsRatio_working_3-way'!I207)</f>
        <v>3.7589959875857391</v>
      </c>
      <c r="M208" s="22">
        <f>IF(OR($A208="",$B208="",$C208=""),"",'OddsRatio_working_3-way'!J207)</f>
        <v>5.1330841853245195</v>
      </c>
      <c r="N208" s="23">
        <f t="shared" si="54"/>
        <v>53.316424300399156</v>
      </c>
      <c r="O208" s="24">
        <f t="shared" si="55"/>
        <v>26.883492816257604</v>
      </c>
      <c r="P208" s="24">
        <f t="shared" si="56"/>
        <v>19.800082883343254</v>
      </c>
      <c r="Q208" t="s">
        <v>261</v>
      </c>
      <c r="R208" t="s">
        <v>178</v>
      </c>
      <c r="S208" t="s">
        <v>479</v>
      </c>
      <c r="T208" s="35">
        <v>100</v>
      </c>
      <c r="U208" s="35">
        <f t="shared" si="57"/>
        <v>65.517241379310349</v>
      </c>
      <c r="V208" s="35">
        <f t="shared" si="58"/>
        <v>67.948717948717942</v>
      </c>
      <c r="W208" s="35">
        <f t="shared" si="59"/>
        <v>62.121212121212118</v>
      </c>
      <c r="X208" s="35">
        <f t="shared" si="60"/>
        <v>69.930069930069934</v>
      </c>
      <c r="Y208" s="35">
        <f t="shared" si="61"/>
        <v>72.361546499477541</v>
      </c>
      <c r="Z208" s="35">
        <f t="shared" si="62"/>
        <v>66.534040671971709</v>
      </c>
      <c r="AA208" s="35">
        <f t="shared" si="63"/>
        <v>-4.4128285507595848</v>
      </c>
      <c r="AB208" s="35">
        <f t="shared" si="64"/>
        <v>-4.412828550759599</v>
      </c>
      <c r="AC208" s="35">
        <f t="shared" si="65"/>
        <v>-4.4128285507595919</v>
      </c>
      <c r="AD208" s="36"/>
      <c r="AE208" s="36"/>
      <c r="AF208">
        <v>2.2599999999999998</v>
      </c>
      <c r="AG208">
        <v>1.65</v>
      </c>
      <c r="AH208" s="41"/>
      <c r="AI208" s="36"/>
      <c r="AJ208" t="s">
        <v>72</v>
      </c>
      <c r="AK208" s="35"/>
      <c r="AL208" s="35"/>
    </row>
    <row r="209" spans="1:38" ht="15" x14ac:dyDescent="0.25">
      <c r="A209">
        <v>2.9</v>
      </c>
      <c r="B209">
        <v>3.12</v>
      </c>
      <c r="C209">
        <v>2.64</v>
      </c>
      <c r="D209" s="20">
        <f t="shared" si="66"/>
        <v>4.4128285507595955E-2</v>
      </c>
      <c r="E209" s="17">
        <f>IF(OR($A209="",$B209="",$C209=""),"",A209*'MPTO_working_3-way'!$I208)</f>
        <v>3.0279720279720284</v>
      </c>
      <c r="F209" s="21">
        <f>IF(OR($A209="",$B209="",$C209=""),"",B209*'MPTO_working_3-way'!$I208)</f>
        <v>3.2576802507836993</v>
      </c>
      <c r="G209" s="22">
        <f>IF(OR($A209="",$B209="",$C209=""),"",C209*'MPTO_working_3-way'!$I208)</f>
        <v>2.7564986737400536</v>
      </c>
      <c r="H209" s="17">
        <f>IF(OR($A209="",$B209="",$C209=""),"",'MPTO_working_3-way'!E208)</f>
        <v>3.0292184075967863</v>
      </c>
      <c r="I209" s="21">
        <f>IF(OR($A209="",$B209="",$C209=""),"",'MPTO_working_3-way'!F208)</f>
        <v>3.2700749112892624</v>
      </c>
      <c r="J209" s="22">
        <f>IF(OR($A209="",$B209="",$C209=""),"",'MPTO_working_3-way'!G208)</f>
        <v>2.746660779335468</v>
      </c>
      <c r="K209" s="17">
        <f>IF(OR($A209="",$B209="",$C209=""),"",'OddsRatio_working_3-way'!H208)</f>
        <v>3.0289350898441842</v>
      </c>
      <c r="L209" s="21">
        <f>IF(OR($A209="",$B209="",$C209=""),"",'OddsRatio_working_3-way'!I208)</f>
        <v>3.2638644160366699</v>
      </c>
      <c r="M209" s="22">
        <f>IF(OR($A209="",$B209="",$C209=""),"",'OddsRatio_working_3-way'!J208)</f>
        <v>2.7512913407076116</v>
      </c>
      <c r="N209" s="23">
        <f t="shared" si="54"/>
        <v>33.025404157043873</v>
      </c>
      <c r="O209" s="24">
        <f t="shared" si="55"/>
        <v>30.696689761354882</v>
      </c>
      <c r="P209" s="24">
        <f t="shared" si="56"/>
        <v>36.277906081601223</v>
      </c>
      <c r="Q209" t="s">
        <v>265</v>
      </c>
      <c r="R209" t="s">
        <v>183</v>
      </c>
      <c r="S209" t="s">
        <v>479</v>
      </c>
      <c r="T209" s="35">
        <v>100</v>
      </c>
      <c r="U209" s="35">
        <f t="shared" si="57"/>
        <v>67.637540453074436</v>
      </c>
      <c r="V209" s="35">
        <f t="shared" si="58"/>
        <v>67.741935483870961</v>
      </c>
      <c r="W209" s="35">
        <f t="shared" si="59"/>
        <v>60.15936254980079</v>
      </c>
      <c r="X209" s="35">
        <f t="shared" si="60"/>
        <v>72.098701966328235</v>
      </c>
      <c r="Y209" s="35">
        <f t="shared" si="61"/>
        <v>72.203096997124774</v>
      </c>
      <c r="Z209" s="35">
        <f t="shared" si="62"/>
        <v>64.620524063054603</v>
      </c>
      <c r="AA209" s="35">
        <f t="shared" si="63"/>
        <v>-4.4611615132537992</v>
      </c>
      <c r="AB209" s="35">
        <f t="shared" si="64"/>
        <v>-4.4611615132538134</v>
      </c>
      <c r="AC209" s="35">
        <f t="shared" si="65"/>
        <v>-4.4611615132538134</v>
      </c>
      <c r="AD209" s="36"/>
      <c r="AE209" s="36"/>
      <c r="AF209">
        <v>2.2999999999999998</v>
      </c>
      <c r="AG209">
        <v>1.63</v>
      </c>
      <c r="AH209" s="41"/>
      <c r="AI209" s="36"/>
      <c r="AJ209" t="s">
        <v>72</v>
      </c>
      <c r="AK209" s="35"/>
      <c r="AL209" s="35"/>
    </row>
    <row r="210" spans="1:38" ht="15" x14ac:dyDescent="0.25">
      <c r="A210">
        <v>3.09</v>
      </c>
      <c r="B210">
        <v>3.1</v>
      </c>
      <c r="C210">
        <v>2.5099999999999998</v>
      </c>
      <c r="D210" s="20">
        <f t="shared" si="66"/>
        <v>4.4611615132538196E-2</v>
      </c>
      <c r="E210" s="17">
        <f>IF(OR($A210="",$B210="",$C210=""),"",A210*'MPTO_working_3-way'!$I209)</f>
        <v>3.227849890759543</v>
      </c>
      <c r="F210" s="21">
        <f>IF(OR($A210="",$B210="",$C210=""),"",B210*'MPTO_working_3-way'!$I209)</f>
        <v>3.2382960069108684</v>
      </c>
      <c r="G210" s="22">
        <f>IF(OR($A210="",$B210="",$C210=""),"",C210*'MPTO_working_3-way'!$I209)</f>
        <v>2.6219751539826706</v>
      </c>
      <c r="H210" s="17">
        <f>IF(OR($A210="",$B210="",$C210=""),"",'MPTO_working_3-way'!E209)</f>
        <v>3.238823837391263</v>
      </c>
      <c r="I210" s="21">
        <f>IF(OR($A210="",$B210="",$C210=""),"",'MPTO_working_3-way'!F209)</f>
        <v>3.249812007971133</v>
      </c>
      <c r="J210" s="22">
        <f>IF(OR($A210="",$B210="",$C210=""),"",'MPTO_working_3-way'!G209)</f>
        <v>2.6073182889628148</v>
      </c>
      <c r="K210" s="17">
        <f>IF(OR($A210="",$B210="",$C210=""),"",'OddsRatio_working_3-way'!H209)</f>
        <v>3.2338666138667524</v>
      </c>
      <c r="L210" s="21">
        <f>IF(OR($A210="",$B210="",$C210=""),"",'OddsRatio_working_3-way'!I209)</f>
        <v>3.2445549708708996</v>
      </c>
      <c r="M210" s="22">
        <f>IF(OR($A210="",$B210="",$C210=""),"",'OddsRatio_working_3-way'!J209)</f>
        <v>2.6139419076262183</v>
      </c>
      <c r="N210" s="23">
        <f t="shared" si="54"/>
        <v>30.980374981585367</v>
      </c>
      <c r="O210" s="24">
        <f t="shared" si="55"/>
        <v>30.880438288096379</v>
      </c>
      <c r="P210" s="24">
        <f t="shared" si="56"/>
        <v>38.139186730318244</v>
      </c>
      <c r="Q210" t="s">
        <v>209</v>
      </c>
      <c r="R210" t="s">
        <v>315</v>
      </c>
      <c r="S210" t="s">
        <v>479</v>
      </c>
      <c r="T210" s="35">
        <v>100</v>
      </c>
      <c r="U210" s="35">
        <f t="shared" si="57"/>
        <v>52.153110047846894</v>
      </c>
      <c r="V210" s="35">
        <f t="shared" si="58"/>
        <v>69.6048632218845</v>
      </c>
      <c r="W210" s="35">
        <f t="shared" si="59"/>
        <v>71.751412429378533</v>
      </c>
      <c r="X210" s="35">
        <f t="shared" si="60"/>
        <v>58.643724348736967</v>
      </c>
      <c r="Y210" s="35">
        <f t="shared" si="61"/>
        <v>76.095477522774587</v>
      </c>
      <c r="Z210" s="35">
        <f t="shared" si="62"/>
        <v>78.242026730268606</v>
      </c>
      <c r="AA210" s="35">
        <f t="shared" si="63"/>
        <v>-6.4906143008900727</v>
      </c>
      <c r="AB210" s="35">
        <f t="shared" si="64"/>
        <v>-6.490614300890087</v>
      </c>
      <c r="AC210" s="35">
        <f t="shared" si="65"/>
        <v>-6.4906143008900727</v>
      </c>
      <c r="AD210" s="36"/>
      <c r="AE210" s="36"/>
      <c r="AF210">
        <v>2.2400000000000002</v>
      </c>
      <c r="AG210">
        <v>1.67</v>
      </c>
      <c r="AH210" s="41"/>
      <c r="AI210" s="36"/>
      <c r="AJ210" t="s">
        <v>471</v>
      </c>
      <c r="AK210" s="35"/>
      <c r="AL210" s="35"/>
    </row>
    <row r="211" spans="1:38" ht="15" x14ac:dyDescent="0.25">
      <c r="A211">
        <v>2.09</v>
      </c>
      <c r="B211">
        <v>3.29</v>
      </c>
      <c r="C211">
        <v>3.54</v>
      </c>
      <c r="D211" s="20">
        <f t="shared" si="66"/>
        <v>6.4906143008900852E-2</v>
      </c>
      <c r="E211" s="17">
        <f>IF(OR($A211="",$B211="",$C211=""),"",A211*'MPTO_working_3-way'!$I210)</f>
        <v>2.2256538388886025</v>
      </c>
      <c r="F211" s="21">
        <f>IF(OR($A211="",$B211="",$C211=""),"",B211*'MPTO_working_3-way'!$I210)</f>
        <v>3.503541210499284</v>
      </c>
      <c r="G211" s="22">
        <f>IF(OR($A211="",$B211="",$C211=""),"",C211*'MPTO_working_3-way'!$I210)</f>
        <v>3.7697677462515089</v>
      </c>
      <c r="H211" s="17">
        <f>IF(OR($A211="",$B211="",$C211=""),"",'MPTO_working_3-way'!E210)</f>
        <v>2.188981235971553</v>
      </c>
      <c r="I211" s="21">
        <f>IF(OR($A211="",$B211="",$C211=""),"",'MPTO_working_3-way'!F210)</f>
        <v>3.5421302612440679</v>
      </c>
      <c r="J211" s="22">
        <f>IF(OR($A211="",$B211="",$C211=""),"",'MPTO_working_3-way'!G210)</f>
        <v>3.8336135844313177</v>
      </c>
      <c r="K211" s="17">
        <f>IF(OR($A211="",$B211="",$C211=""),"",'OddsRatio_working_3-way'!H210)</f>
        <v>2.2036517271261982</v>
      </c>
      <c r="L211" s="21">
        <f>IF(OR($A211="",$B211="",$C211=""),"",'OddsRatio_working_3-way'!I210)</f>
        <v>3.5287728946045815</v>
      </c>
      <c r="M211" s="22">
        <f>IF(OR($A211="",$B211="",$C211=""),"",'OddsRatio_working_3-way'!J210)</f>
        <v>3.8048398044959115</v>
      </c>
      <c r="N211" s="23">
        <f t="shared" si="54"/>
        <v>44.930616905787907</v>
      </c>
      <c r="O211" s="24">
        <f t="shared" si="55"/>
        <v>28.542549949269517</v>
      </c>
      <c r="P211" s="24">
        <f t="shared" si="56"/>
        <v>26.526833144942575</v>
      </c>
      <c r="Q211" t="s">
        <v>331</v>
      </c>
      <c r="R211" t="s">
        <v>176</v>
      </c>
      <c r="S211" t="s">
        <v>479</v>
      </c>
      <c r="T211" s="35">
        <v>100</v>
      </c>
      <c r="U211" s="35" t="e">
        <f t="shared" si="57"/>
        <v>#DIV/0!</v>
      </c>
      <c r="V211" s="35" t="e">
        <f t="shared" si="58"/>
        <v>#DIV/0!</v>
      </c>
      <c r="W211" s="35" t="e">
        <f t="shared" si="59"/>
        <v>#DIV/0!</v>
      </c>
      <c r="X211" s="35" t="e">
        <f t="shared" si="60"/>
        <v>#DIV/0!</v>
      </c>
      <c r="Y211" s="35" t="e">
        <f t="shared" si="61"/>
        <v>#DIV/0!</v>
      </c>
      <c r="Z211" s="35" t="e">
        <f t="shared" si="62"/>
        <v>#DIV/0!</v>
      </c>
      <c r="AA211" s="35" t="e">
        <f t="shared" si="63"/>
        <v>#DIV/0!</v>
      </c>
      <c r="AB211" s="35" t="e">
        <f t="shared" si="64"/>
        <v>#DIV/0!</v>
      </c>
      <c r="AC211" s="35" t="e">
        <f t="shared" si="65"/>
        <v>#DIV/0!</v>
      </c>
      <c r="AD211" s="36"/>
      <c r="AE211" s="36"/>
      <c r="AF211">
        <v>2.15</v>
      </c>
      <c r="AG211">
        <v>1.69</v>
      </c>
      <c r="AH211" s="41"/>
      <c r="AI211" s="36"/>
      <c r="AJ211" t="s">
        <v>173</v>
      </c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48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48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67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7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7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2022-03-22T04:53:05Z</dcterms:modified>
</cp:coreProperties>
</file>