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U557" i="2" l="1"/>
  <c r="V557" i="2"/>
  <c r="W557" i="2"/>
  <c r="AC557" i="2" s="1"/>
  <c r="X557" i="2"/>
  <c r="AA557" i="2" s="1"/>
  <c r="Y557" i="2"/>
  <c r="Z557" i="2"/>
  <c r="AB557" i="2"/>
  <c r="U558" i="2"/>
  <c r="V558" i="2"/>
  <c r="AB558" i="2" s="1"/>
  <c r="W558" i="2"/>
  <c r="AC558" i="2" s="1"/>
  <c r="X558" i="2"/>
  <c r="Y558" i="2"/>
  <c r="Z558" i="2"/>
  <c r="AA558" i="2"/>
  <c r="U559" i="2"/>
  <c r="AA559" i="2" s="1"/>
  <c r="V559" i="2"/>
  <c r="AB559" i="2" s="1"/>
  <c r="W559" i="2"/>
  <c r="X559" i="2"/>
  <c r="Y559" i="2"/>
  <c r="Z559" i="2"/>
  <c r="AC559" i="2" s="1"/>
  <c r="U560" i="2"/>
  <c r="AA560" i="2" s="1"/>
  <c r="V560" i="2"/>
  <c r="W560" i="2"/>
  <c r="X560" i="2"/>
  <c r="Y560" i="2"/>
  <c r="AB560" i="2" s="1"/>
  <c r="Z560" i="2"/>
  <c r="AC560" i="2"/>
  <c r="U561" i="2"/>
  <c r="V561" i="2"/>
  <c r="W561" i="2"/>
  <c r="AC561" i="2" s="1"/>
  <c r="X561" i="2"/>
  <c r="AA561" i="2" s="1"/>
  <c r="Y561" i="2"/>
  <c r="Z561" i="2"/>
  <c r="AB561" i="2"/>
  <c r="U562" i="2"/>
  <c r="V562" i="2"/>
  <c r="AB562" i="2" s="1"/>
  <c r="W562" i="2"/>
  <c r="AC562" i="2" s="1"/>
  <c r="X562" i="2"/>
  <c r="Y562" i="2"/>
  <c r="Z562" i="2"/>
  <c r="AA562" i="2"/>
  <c r="U563" i="2"/>
  <c r="AA563" i="2" s="1"/>
  <c r="V563" i="2"/>
  <c r="AB563" i="2" s="1"/>
  <c r="W563" i="2"/>
  <c r="X563" i="2"/>
  <c r="Y563" i="2"/>
  <c r="Z563" i="2"/>
  <c r="AC563" i="2" s="1"/>
  <c r="U564" i="2"/>
  <c r="AA564" i="2" s="1"/>
  <c r="V564" i="2"/>
  <c r="W564" i="2"/>
  <c r="X564" i="2"/>
  <c r="Y564" i="2"/>
  <c r="AB564" i="2" s="1"/>
  <c r="Z564" i="2"/>
  <c r="AC564" i="2"/>
  <c r="U565" i="2"/>
  <c r="V565" i="2"/>
  <c r="W565" i="2"/>
  <c r="AC565" i="2" s="1"/>
  <c r="X565" i="2"/>
  <c r="AA565" i="2" s="1"/>
  <c r="Y565" i="2"/>
  <c r="Z565" i="2"/>
  <c r="AB565" i="2"/>
  <c r="U566" i="2"/>
  <c r="V566" i="2"/>
  <c r="AB566" i="2" s="1"/>
  <c r="W566" i="2"/>
  <c r="AC566" i="2" s="1"/>
  <c r="X566" i="2"/>
  <c r="Y566" i="2"/>
  <c r="Z566" i="2"/>
  <c r="AA566" i="2"/>
  <c r="U567" i="2"/>
  <c r="AA567" i="2" s="1"/>
  <c r="V567" i="2"/>
  <c r="AB567" i="2" s="1"/>
  <c r="W567" i="2"/>
  <c r="X567" i="2"/>
  <c r="Y567" i="2"/>
  <c r="Z567" i="2"/>
  <c r="AC567" i="2" s="1"/>
  <c r="U568" i="2"/>
  <c r="AA568" i="2" s="1"/>
  <c r="V568" i="2"/>
  <c r="W568" i="2"/>
  <c r="X568" i="2"/>
  <c r="Y568" i="2"/>
  <c r="AB568" i="2" s="1"/>
  <c r="Z568" i="2"/>
  <c r="AC568" i="2"/>
  <c r="U569" i="2"/>
  <c r="V569" i="2"/>
  <c r="W569" i="2"/>
  <c r="AC569" i="2" s="1"/>
  <c r="X569" i="2"/>
  <c r="AA569" i="2" s="1"/>
  <c r="Y569" i="2"/>
  <c r="Z569" i="2"/>
  <c r="AB569" i="2"/>
  <c r="U570" i="2"/>
  <c r="V570" i="2"/>
  <c r="AB570" i="2" s="1"/>
  <c r="W570" i="2"/>
  <c r="AC570" i="2" s="1"/>
  <c r="X570" i="2"/>
  <c r="Y570" i="2"/>
  <c r="Z570" i="2"/>
  <c r="AA570" i="2"/>
  <c r="U571" i="2"/>
  <c r="AA571" i="2" s="1"/>
  <c r="V571" i="2"/>
  <c r="AB571" i="2" s="1"/>
  <c r="W571" i="2"/>
  <c r="X571" i="2"/>
  <c r="Y571" i="2"/>
  <c r="Z571" i="2"/>
  <c r="AC571" i="2" s="1"/>
  <c r="U572" i="2"/>
  <c r="AA572" i="2" s="1"/>
  <c r="V572" i="2"/>
  <c r="W572" i="2"/>
  <c r="X572" i="2"/>
  <c r="Y572" i="2"/>
  <c r="AB572" i="2" s="1"/>
  <c r="Z572" i="2"/>
  <c r="AC572" i="2"/>
  <c r="U573" i="2"/>
  <c r="V573" i="2"/>
  <c r="W573" i="2"/>
  <c r="AC573" i="2" s="1"/>
  <c r="X573" i="2"/>
  <c r="AA573" i="2" s="1"/>
  <c r="Y573" i="2"/>
  <c r="Z573" i="2"/>
  <c r="AB573" i="2"/>
  <c r="U574" i="2"/>
  <c r="V574" i="2"/>
  <c r="AB574" i="2" s="1"/>
  <c r="W574" i="2"/>
  <c r="AC574" i="2" s="1"/>
  <c r="X574" i="2"/>
  <c r="Y574" i="2"/>
  <c r="Z574" i="2"/>
  <c r="AA574" i="2"/>
  <c r="U575" i="2"/>
  <c r="AA575" i="2" s="1"/>
  <c r="V575" i="2"/>
  <c r="AB575" i="2" s="1"/>
  <c r="W575" i="2"/>
  <c r="X575" i="2"/>
  <c r="Y575" i="2"/>
  <c r="Z575" i="2"/>
  <c r="AC575" i="2" s="1"/>
  <c r="U576" i="2"/>
  <c r="AA576" i="2" s="1"/>
  <c r="V576" i="2"/>
  <c r="W576" i="2"/>
  <c r="X576" i="2"/>
  <c r="Y576" i="2"/>
  <c r="AB576" i="2" s="1"/>
  <c r="Z576" i="2"/>
  <c r="AC576" i="2"/>
  <c r="U577" i="2"/>
  <c r="V577" i="2"/>
  <c r="W577" i="2"/>
  <c r="AC577" i="2" s="1"/>
  <c r="X577" i="2"/>
  <c r="AA577" i="2" s="1"/>
  <c r="Y577" i="2"/>
  <c r="Z577" i="2"/>
  <c r="AB577" i="2"/>
  <c r="U578" i="2"/>
  <c r="V578" i="2"/>
  <c r="AB578" i="2" s="1"/>
  <c r="W578" i="2"/>
  <c r="AC578" i="2" s="1"/>
  <c r="X578" i="2"/>
  <c r="Y578" i="2"/>
  <c r="Z578" i="2"/>
  <c r="AA578" i="2"/>
  <c r="U579" i="2"/>
  <c r="AA579" i="2" s="1"/>
  <c r="V579" i="2"/>
  <c r="AB579" i="2" s="1"/>
  <c r="W579" i="2"/>
  <c r="X579" i="2"/>
  <c r="Y579" i="2"/>
  <c r="Z579" i="2"/>
  <c r="AC579" i="2" s="1"/>
  <c r="U580" i="2"/>
  <c r="AA580" i="2" s="1"/>
  <c r="V580" i="2"/>
  <c r="W580" i="2"/>
  <c r="X580" i="2"/>
  <c r="Y580" i="2"/>
  <c r="AB580" i="2" s="1"/>
  <c r="Z580" i="2"/>
  <c r="AC580" i="2"/>
  <c r="U581" i="2"/>
  <c r="V581" i="2"/>
  <c r="W581" i="2"/>
  <c r="AC581" i="2" s="1"/>
  <c r="X581" i="2"/>
  <c r="AA581" i="2" s="1"/>
  <c r="Y581" i="2"/>
  <c r="Z581" i="2"/>
  <c r="AB581" i="2"/>
  <c r="U582" i="2"/>
  <c r="V582" i="2"/>
  <c r="AB582" i="2" s="1"/>
  <c r="W582" i="2"/>
  <c r="AC582" i="2" s="1"/>
  <c r="X582" i="2"/>
  <c r="Y582" i="2"/>
  <c r="Z582" i="2"/>
  <c r="AA582" i="2"/>
  <c r="U583" i="2"/>
  <c r="AA583" i="2" s="1"/>
  <c r="V583" i="2"/>
  <c r="AB583" i="2" s="1"/>
  <c r="W583" i="2"/>
  <c r="X583" i="2"/>
  <c r="Y583" i="2"/>
  <c r="Z583" i="2"/>
  <c r="AC583" i="2" s="1"/>
  <c r="U584" i="2"/>
  <c r="AA584" i="2" s="1"/>
  <c r="V584" i="2"/>
  <c r="W584" i="2"/>
  <c r="X584" i="2"/>
  <c r="Y584" i="2"/>
  <c r="AB584" i="2" s="1"/>
  <c r="Z584" i="2"/>
  <c r="AC584" i="2"/>
  <c r="U585" i="2"/>
  <c r="V585" i="2"/>
  <c r="W585" i="2"/>
  <c r="AC585" i="2" s="1"/>
  <c r="X585" i="2"/>
  <c r="AA585" i="2" s="1"/>
  <c r="Y585" i="2"/>
  <c r="Z585" i="2"/>
  <c r="AB585" i="2"/>
  <c r="U586" i="2"/>
  <c r="V586" i="2"/>
  <c r="AB586" i="2" s="1"/>
  <c r="W586" i="2"/>
  <c r="AC586" i="2" s="1"/>
  <c r="X586" i="2"/>
  <c r="Y586" i="2"/>
  <c r="Z586" i="2"/>
  <c r="AA586" i="2"/>
  <c r="U587" i="2"/>
  <c r="AA587" i="2" s="1"/>
  <c r="V587" i="2"/>
  <c r="AB587" i="2" s="1"/>
  <c r="W587" i="2"/>
  <c r="X587" i="2"/>
  <c r="Y587" i="2"/>
  <c r="Z587" i="2"/>
  <c r="AC587" i="2" s="1"/>
  <c r="U588" i="2"/>
  <c r="AA588" i="2" s="1"/>
  <c r="V588" i="2"/>
  <c r="W588" i="2"/>
  <c r="X588" i="2"/>
  <c r="Y588" i="2"/>
  <c r="AB588" i="2" s="1"/>
  <c r="Z588" i="2"/>
  <c r="AC588" i="2"/>
  <c r="U589" i="2"/>
  <c r="V589" i="2"/>
  <c r="W589" i="2"/>
  <c r="AC589" i="2" s="1"/>
  <c r="X589" i="2"/>
  <c r="AA589" i="2" s="1"/>
  <c r="Y589" i="2"/>
  <c r="Z589" i="2"/>
  <c r="AB589" i="2"/>
  <c r="U590" i="2"/>
  <c r="V590" i="2"/>
  <c r="AB590" i="2" s="1"/>
  <c r="W590" i="2"/>
  <c r="AC590" i="2" s="1"/>
  <c r="X590" i="2"/>
  <c r="Y590" i="2"/>
  <c r="Z590" i="2"/>
  <c r="AA590" i="2"/>
  <c r="U591" i="2"/>
  <c r="AA591" i="2" s="1"/>
  <c r="V591" i="2"/>
  <c r="AB591" i="2" s="1"/>
  <c r="W591" i="2"/>
  <c r="X591" i="2"/>
  <c r="Y591" i="2"/>
  <c r="Z591" i="2"/>
  <c r="AC591" i="2" s="1"/>
  <c r="U592" i="2"/>
  <c r="AA592" i="2" s="1"/>
  <c r="V592" i="2"/>
  <c r="W592" i="2"/>
  <c r="X592" i="2"/>
  <c r="Y592" i="2"/>
  <c r="AB592" i="2" s="1"/>
  <c r="Z592" i="2"/>
  <c r="AC592" i="2"/>
  <c r="U593" i="2"/>
  <c r="V593" i="2"/>
  <c r="W593" i="2"/>
  <c r="AC593" i="2" s="1"/>
  <c r="X593" i="2"/>
  <c r="AA593" i="2" s="1"/>
  <c r="Y593" i="2"/>
  <c r="Z593" i="2"/>
  <c r="AB593" i="2"/>
  <c r="U594" i="2"/>
  <c r="V594" i="2"/>
  <c r="AB594" i="2" s="1"/>
  <c r="W594" i="2"/>
  <c r="AC594" i="2" s="1"/>
  <c r="X594" i="2"/>
  <c r="Y594" i="2"/>
  <c r="Z594" i="2"/>
  <c r="AA594" i="2"/>
  <c r="U595" i="2"/>
  <c r="AA595" i="2" s="1"/>
  <c r="V595" i="2"/>
  <c r="AB595" i="2" s="1"/>
  <c r="W595" i="2"/>
  <c r="X595" i="2"/>
  <c r="Y595" i="2"/>
  <c r="Z595" i="2"/>
  <c r="AC595" i="2" s="1"/>
  <c r="U596" i="2"/>
  <c r="AA596" i="2" s="1"/>
  <c r="V596" i="2"/>
  <c r="W596" i="2"/>
  <c r="X596" i="2"/>
  <c r="Y596" i="2"/>
  <c r="AB596" i="2" s="1"/>
  <c r="Z596" i="2"/>
  <c r="AC596" i="2"/>
  <c r="U597" i="2"/>
  <c r="V597" i="2"/>
  <c r="W597" i="2"/>
  <c r="AC597" i="2" s="1"/>
  <c r="X597" i="2"/>
  <c r="AA597" i="2" s="1"/>
  <c r="Y597" i="2"/>
  <c r="Z597" i="2"/>
  <c r="AB597" i="2"/>
  <c r="U598" i="2"/>
  <c r="V598" i="2"/>
  <c r="AB598" i="2" s="1"/>
  <c r="W598" i="2"/>
  <c r="AC598" i="2" s="1"/>
  <c r="X598" i="2"/>
  <c r="Y598" i="2"/>
  <c r="Z598" i="2"/>
  <c r="AA598" i="2"/>
  <c r="U599" i="2"/>
  <c r="AA599" i="2" s="1"/>
  <c r="V599" i="2"/>
  <c r="AB599" i="2" s="1"/>
  <c r="W599" i="2"/>
  <c r="X599" i="2"/>
  <c r="Y599" i="2"/>
  <c r="Z599" i="2"/>
  <c r="AC599" i="2" s="1"/>
  <c r="U600" i="2"/>
  <c r="AA600" i="2" s="1"/>
  <c r="V600" i="2"/>
  <c r="W600" i="2"/>
  <c r="X600" i="2"/>
  <c r="Y600" i="2"/>
  <c r="AB600" i="2" s="1"/>
  <c r="Z600" i="2"/>
  <c r="AC600" i="2"/>
  <c r="U601" i="2"/>
  <c r="V601" i="2"/>
  <c r="W601" i="2"/>
  <c r="AC601" i="2" s="1"/>
  <c r="X601" i="2"/>
  <c r="AA601" i="2" s="1"/>
  <c r="Y601" i="2"/>
  <c r="Z601" i="2"/>
  <c r="AB601" i="2"/>
  <c r="U602" i="2"/>
  <c r="V602" i="2"/>
  <c r="AB602" i="2" s="1"/>
  <c r="W602" i="2"/>
  <c r="AC602" i="2" s="1"/>
  <c r="X602" i="2"/>
  <c r="Y602" i="2"/>
  <c r="Z602" i="2"/>
  <c r="AA602" i="2"/>
  <c r="U603" i="2"/>
  <c r="AA603" i="2" s="1"/>
  <c r="V603" i="2"/>
  <c r="AB603" i="2" s="1"/>
  <c r="W603" i="2"/>
  <c r="X603" i="2"/>
  <c r="Y603" i="2"/>
  <c r="Z603" i="2"/>
  <c r="AC603" i="2" s="1"/>
  <c r="U604" i="2"/>
  <c r="AA604" i="2" s="1"/>
  <c r="V604" i="2"/>
  <c r="W604" i="2"/>
  <c r="X604" i="2"/>
  <c r="Y604" i="2"/>
  <c r="AB604" i="2" s="1"/>
  <c r="Z604" i="2"/>
  <c r="AC604" i="2"/>
  <c r="U605" i="2"/>
  <c r="V605" i="2"/>
  <c r="W605" i="2"/>
  <c r="AC605" i="2" s="1"/>
  <c r="X605" i="2"/>
  <c r="AA605" i="2" s="1"/>
  <c r="Y605" i="2"/>
  <c r="Z605" i="2"/>
  <c r="AB605" i="2"/>
  <c r="U606" i="2"/>
  <c r="V606" i="2"/>
  <c r="AB606" i="2" s="1"/>
  <c r="W606" i="2"/>
  <c r="AC606" i="2" s="1"/>
  <c r="X606" i="2"/>
  <c r="Y606" i="2"/>
  <c r="Z606" i="2"/>
  <c r="AA606" i="2"/>
  <c r="U607" i="2"/>
  <c r="AA607" i="2" s="1"/>
  <c r="V607" i="2"/>
  <c r="AB607" i="2" s="1"/>
  <c r="W607" i="2"/>
  <c r="X607" i="2"/>
  <c r="Y607" i="2"/>
  <c r="Z607" i="2"/>
  <c r="AC607" i="2" s="1"/>
  <c r="U608" i="2"/>
  <c r="AA608" i="2" s="1"/>
  <c r="V608" i="2"/>
  <c r="W608" i="2"/>
  <c r="X608" i="2"/>
  <c r="Y608" i="2"/>
  <c r="AB608" i="2" s="1"/>
  <c r="Z608" i="2"/>
  <c r="AC608" i="2"/>
  <c r="U609" i="2"/>
  <c r="V609" i="2"/>
  <c r="W609" i="2"/>
  <c r="AC609" i="2" s="1"/>
  <c r="X609" i="2"/>
  <c r="AA609" i="2" s="1"/>
  <c r="Y609" i="2"/>
  <c r="Z609" i="2"/>
  <c r="AB609" i="2"/>
  <c r="U610" i="2"/>
  <c r="V610" i="2"/>
  <c r="AB610" i="2" s="1"/>
  <c r="W610" i="2"/>
  <c r="AC610" i="2" s="1"/>
  <c r="X610" i="2"/>
  <c r="Y610" i="2"/>
  <c r="Z610" i="2"/>
  <c r="AA610" i="2"/>
  <c r="U611" i="2"/>
  <c r="AA611" i="2" s="1"/>
  <c r="V611" i="2"/>
  <c r="AB611" i="2" s="1"/>
  <c r="W611" i="2"/>
  <c r="X611" i="2"/>
  <c r="Y611" i="2"/>
  <c r="Z611" i="2"/>
  <c r="AC611" i="2" s="1"/>
  <c r="U612" i="2"/>
  <c r="AA612" i="2" s="1"/>
  <c r="V612" i="2"/>
  <c r="W612" i="2"/>
  <c r="X612" i="2"/>
  <c r="Y612" i="2"/>
  <c r="AB612" i="2" s="1"/>
  <c r="Z612" i="2"/>
  <c r="AC612" i="2"/>
  <c r="U613" i="2"/>
  <c r="V613" i="2"/>
  <c r="W613" i="2"/>
  <c r="AC613" i="2" s="1"/>
  <c r="X613" i="2"/>
  <c r="AA613" i="2" s="1"/>
  <c r="Y613" i="2"/>
  <c r="Z613" i="2"/>
  <c r="AB613" i="2"/>
  <c r="U614" i="2"/>
  <c r="V614" i="2"/>
  <c r="AB614" i="2" s="1"/>
  <c r="W614" i="2"/>
  <c r="AC614" i="2" s="1"/>
  <c r="X614" i="2"/>
  <c r="Y614" i="2"/>
  <c r="Z614" i="2"/>
  <c r="AA614" i="2"/>
  <c r="U615" i="2"/>
  <c r="AA615" i="2" s="1"/>
  <c r="V615" i="2"/>
  <c r="AB615" i="2" s="1"/>
  <c r="W615" i="2"/>
  <c r="X615" i="2"/>
  <c r="Y615" i="2"/>
  <c r="Z615" i="2"/>
  <c r="AC615" i="2" s="1"/>
  <c r="U616" i="2"/>
  <c r="AA616" i="2" s="1"/>
  <c r="V616" i="2"/>
  <c r="W616" i="2"/>
  <c r="X616" i="2"/>
  <c r="Y616" i="2"/>
  <c r="AB616" i="2" s="1"/>
  <c r="Z616" i="2"/>
  <c r="AC616" i="2"/>
  <c r="U617" i="2"/>
  <c r="V617" i="2"/>
  <c r="W617" i="2"/>
  <c r="AC617" i="2" s="1"/>
  <c r="X617" i="2"/>
  <c r="AA617" i="2" s="1"/>
  <c r="Y617" i="2"/>
  <c r="Z617" i="2"/>
  <c r="AB617" i="2"/>
  <c r="U618" i="2"/>
  <c r="V618" i="2"/>
  <c r="AB618" i="2" s="1"/>
  <c r="W618" i="2"/>
  <c r="AC618" i="2" s="1"/>
  <c r="X618" i="2"/>
  <c r="Y618" i="2"/>
  <c r="Z618" i="2"/>
  <c r="AA618" i="2"/>
  <c r="U619" i="2"/>
  <c r="AA619" i="2" s="1"/>
  <c r="V619" i="2"/>
  <c r="AB619" i="2" s="1"/>
  <c r="W619" i="2"/>
  <c r="X619" i="2"/>
  <c r="Y619" i="2"/>
  <c r="Z619" i="2"/>
  <c r="AC619" i="2" s="1"/>
  <c r="U620" i="2"/>
  <c r="AA620" i="2" s="1"/>
  <c r="V620" i="2"/>
  <c r="W620" i="2"/>
  <c r="X620" i="2"/>
  <c r="Y620" i="2"/>
  <c r="AB620" i="2" s="1"/>
  <c r="Z620" i="2"/>
  <c r="AC620" i="2"/>
  <c r="U621" i="2"/>
  <c r="V621" i="2"/>
  <c r="W621" i="2"/>
  <c r="AC621" i="2" s="1"/>
  <c r="X621" i="2"/>
  <c r="AA621" i="2" s="1"/>
  <c r="Y621" i="2"/>
  <c r="Z621" i="2"/>
  <c r="AB621" i="2"/>
  <c r="U622" i="2"/>
  <c r="V622" i="2"/>
  <c r="AB622" i="2" s="1"/>
  <c r="W622" i="2"/>
  <c r="AC622" i="2" s="1"/>
  <c r="X622" i="2"/>
  <c r="Y622" i="2"/>
  <c r="Z622" i="2"/>
  <c r="AA622" i="2"/>
  <c r="U623" i="2"/>
  <c r="AA623" i="2" s="1"/>
  <c r="V623" i="2"/>
  <c r="AB623" i="2" s="1"/>
  <c r="W623" i="2"/>
  <c r="X623" i="2"/>
  <c r="Y623" i="2"/>
  <c r="Z623" i="2"/>
  <c r="AC623" i="2" s="1"/>
  <c r="U624" i="2"/>
  <c r="AA624" i="2" s="1"/>
  <c r="V624" i="2"/>
  <c r="W624" i="2"/>
  <c r="X624" i="2"/>
  <c r="Y624" i="2"/>
  <c r="AB624" i="2" s="1"/>
  <c r="Z624" i="2"/>
  <c r="AC624" i="2"/>
  <c r="U625" i="2"/>
  <c r="V625" i="2"/>
  <c r="W625" i="2"/>
  <c r="AC625" i="2" s="1"/>
  <c r="X625" i="2"/>
  <c r="AA625" i="2" s="1"/>
  <c r="Y625" i="2"/>
  <c r="Z625" i="2"/>
  <c r="AB625" i="2"/>
  <c r="U626" i="2"/>
  <c r="V626" i="2"/>
  <c r="AB626" i="2" s="1"/>
  <c r="W626" i="2"/>
  <c r="AC626" i="2" s="1"/>
  <c r="X626" i="2"/>
  <c r="Y626" i="2"/>
  <c r="Z626" i="2"/>
  <c r="AA626" i="2"/>
  <c r="U627" i="2"/>
  <c r="AA627" i="2" s="1"/>
  <c r="V627" i="2"/>
  <c r="AB627" i="2" s="1"/>
  <c r="W627" i="2"/>
  <c r="X627" i="2"/>
  <c r="Y627" i="2"/>
  <c r="Z627" i="2"/>
  <c r="AC627" i="2" s="1"/>
  <c r="U628" i="2"/>
  <c r="AA628" i="2" s="1"/>
  <c r="V628" i="2"/>
  <c r="W628" i="2"/>
  <c r="X628" i="2"/>
  <c r="Y628" i="2"/>
  <c r="AB628" i="2" s="1"/>
  <c r="Z628" i="2"/>
  <c r="AC628" i="2"/>
  <c r="U629" i="2"/>
  <c r="V629" i="2"/>
  <c r="W629" i="2"/>
  <c r="AC629" i="2" s="1"/>
  <c r="X629" i="2"/>
  <c r="AA629" i="2" s="1"/>
  <c r="Y629" i="2"/>
  <c r="Z629" i="2"/>
  <c r="AB629" i="2"/>
  <c r="U630" i="2"/>
  <c r="V630" i="2"/>
  <c r="AB630" i="2" s="1"/>
  <c r="W630" i="2"/>
  <c r="AC630" i="2" s="1"/>
  <c r="X630" i="2"/>
  <c r="Y630" i="2"/>
  <c r="Z630" i="2"/>
  <c r="AA630" i="2"/>
  <c r="U631" i="2"/>
  <c r="AA631" i="2" s="1"/>
  <c r="V631" i="2"/>
  <c r="AB631" i="2" s="1"/>
  <c r="W631" i="2"/>
  <c r="X631" i="2"/>
  <c r="Y631" i="2"/>
  <c r="Z631" i="2"/>
  <c r="AC631" i="2" s="1"/>
  <c r="U632" i="2"/>
  <c r="AA632" i="2" s="1"/>
  <c r="V632" i="2"/>
  <c r="W632" i="2"/>
  <c r="X632" i="2"/>
  <c r="Y632" i="2"/>
  <c r="AB632" i="2" s="1"/>
  <c r="Z632" i="2"/>
  <c r="AC632" i="2"/>
  <c r="U633" i="2"/>
  <c r="V633" i="2"/>
  <c r="W633" i="2"/>
  <c r="AC633" i="2" s="1"/>
  <c r="X633" i="2"/>
  <c r="AA633" i="2" s="1"/>
  <c r="Y633" i="2"/>
  <c r="Z633" i="2"/>
  <c r="AB633" i="2"/>
  <c r="U634" i="2"/>
  <c r="V634" i="2"/>
  <c r="AB634" i="2" s="1"/>
  <c r="W634" i="2"/>
  <c r="AC634" i="2" s="1"/>
  <c r="X634" i="2"/>
  <c r="Y634" i="2"/>
  <c r="Z634" i="2"/>
  <c r="AA634" i="2"/>
  <c r="U635" i="2"/>
  <c r="AA635" i="2" s="1"/>
  <c r="V635" i="2"/>
  <c r="AB635" i="2" s="1"/>
  <c r="W635" i="2"/>
  <c r="X635" i="2"/>
  <c r="Y635" i="2"/>
  <c r="Z635" i="2"/>
  <c r="AC635" i="2" s="1"/>
  <c r="U636" i="2"/>
  <c r="AA636" i="2" s="1"/>
  <c r="V636" i="2"/>
  <c r="W636" i="2"/>
  <c r="X636" i="2"/>
  <c r="Y636" i="2"/>
  <c r="AB636" i="2" s="1"/>
  <c r="Z636" i="2"/>
  <c r="AC636" i="2"/>
  <c r="U637" i="2"/>
  <c r="V637" i="2"/>
  <c r="W637" i="2"/>
  <c r="AC637" i="2" s="1"/>
  <c r="X637" i="2"/>
  <c r="AA637" i="2" s="1"/>
  <c r="Y637" i="2"/>
  <c r="Z637" i="2"/>
  <c r="AB637" i="2"/>
  <c r="U638" i="2"/>
  <c r="V638" i="2"/>
  <c r="AB638" i="2" s="1"/>
  <c r="W638" i="2"/>
  <c r="AC638" i="2" s="1"/>
  <c r="X638" i="2"/>
  <c r="Y638" i="2"/>
  <c r="Z638" i="2"/>
  <c r="AA638" i="2"/>
  <c r="U639" i="2"/>
  <c r="AA639" i="2" s="1"/>
  <c r="V639" i="2"/>
  <c r="AB639" i="2" s="1"/>
  <c r="W639" i="2"/>
  <c r="X639" i="2"/>
  <c r="Y639" i="2"/>
  <c r="Z639" i="2"/>
  <c r="AC639" i="2" s="1"/>
  <c r="U640" i="2"/>
  <c r="AA640" i="2" s="1"/>
  <c r="V640" i="2"/>
  <c r="W640" i="2"/>
  <c r="X640" i="2"/>
  <c r="Y640" i="2"/>
  <c r="AB640" i="2" s="1"/>
  <c r="Z640" i="2"/>
  <c r="AC640" i="2"/>
  <c r="U641" i="2"/>
  <c r="V641" i="2"/>
  <c r="W641" i="2"/>
  <c r="AC641" i="2" s="1"/>
  <c r="X641" i="2"/>
  <c r="AA641" i="2" s="1"/>
  <c r="Y641" i="2"/>
  <c r="Z641" i="2"/>
  <c r="AB641" i="2"/>
  <c r="U642" i="2"/>
  <c r="V642" i="2"/>
  <c r="AB642" i="2" s="1"/>
  <c r="W642" i="2"/>
  <c r="AC642" i="2" s="1"/>
  <c r="X642" i="2"/>
  <c r="Y642" i="2"/>
  <c r="Z642" i="2"/>
  <c r="AA642" i="2"/>
  <c r="U643" i="2"/>
  <c r="AA643" i="2" s="1"/>
  <c r="V643" i="2"/>
  <c r="AB643" i="2" s="1"/>
  <c r="W643" i="2"/>
  <c r="X643" i="2"/>
  <c r="Y643" i="2"/>
  <c r="Z643" i="2"/>
  <c r="AC643" i="2" s="1"/>
  <c r="E557" i="2"/>
  <c r="F557" i="2"/>
  <c r="G557" i="2"/>
  <c r="H557" i="2"/>
  <c r="I557" i="2"/>
  <c r="J557" i="2"/>
  <c r="K557" i="2"/>
  <c r="L557" i="2"/>
  <c r="M557" i="2"/>
  <c r="N557" i="2"/>
  <c r="O557" i="2"/>
  <c r="P557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E581" i="2"/>
  <c r="N581" i="2" s="1"/>
  <c r="F581" i="2"/>
  <c r="G581" i="2"/>
  <c r="H581" i="2"/>
  <c r="I581" i="2"/>
  <c r="J581" i="2"/>
  <c r="K581" i="2"/>
  <c r="L581" i="2"/>
  <c r="M581" i="2"/>
  <c r="O581" i="2"/>
  <c r="P581" i="2"/>
  <c r="E582" i="2"/>
  <c r="N582" i="2" s="1"/>
  <c r="F582" i="2"/>
  <c r="G582" i="2"/>
  <c r="H582" i="2"/>
  <c r="I582" i="2"/>
  <c r="J582" i="2"/>
  <c r="K582" i="2"/>
  <c r="L582" i="2"/>
  <c r="M582" i="2"/>
  <c r="O582" i="2"/>
  <c r="P582" i="2"/>
  <c r="E583" i="2"/>
  <c r="N583" i="2" s="1"/>
  <c r="F583" i="2"/>
  <c r="G583" i="2"/>
  <c r="H583" i="2"/>
  <c r="I583" i="2"/>
  <c r="J583" i="2"/>
  <c r="K583" i="2"/>
  <c r="L583" i="2"/>
  <c r="M583" i="2"/>
  <c r="O583" i="2"/>
  <c r="P583" i="2"/>
  <c r="E584" i="2"/>
  <c r="N584" i="2" s="1"/>
  <c r="F584" i="2"/>
  <c r="G584" i="2"/>
  <c r="H584" i="2"/>
  <c r="I584" i="2"/>
  <c r="J584" i="2"/>
  <c r="K584" i="2"/>
  <c r="L584" i="2"/>
  <c r="M584" i="2"/>
  <c r="O584" i="2"/>
  <c r="P584" i="2"/>
  <c r="E585" i="2"/>
  <c r="N585" i="2" s="1"/>
  <c r="F585" i="2"/>
  <c r="G585" i="2"/>
  <c r="H585" i="2"/>
  <c r="I585" i="2"/>
  <c r="J585" i="2"/>
  <c r="K585" i="2"/>
  <c r="L585" i="2"/>
  <c r="M585" i="2"/>
  <c r="O585" i="2"/>
  <c r="P585" i="2"/>
  <c r="E586" i="2"/>
  <c r="N586" i="2" s="1"/>
  <c r="F586" i="2"/>
  <c r="G586" i="2"/>
  <c r="H586" i="2"/>
  <c r="I586" i="2"/>
  <c r="J586" i="2"/>
  <c r="K586" i="2"/>
  <c r="L586" i="2"/>
  <c r="M586" i="2"/>
  <c r="O586" i="2"/>
  <c r="P586" i="2"/>
  <c r="E587" i="2"/>
  <c r="N587" i="2" s="1"/>
  <c r="F587" i="2"/>
  <c r="G587" i="2"/>
  <c r="H587" i="2"/>
  <c r="I587" i="2"/>
  <c r="J587" i="2"/>
  <c r="K587" i="2"/>
  <c r="L587" i="2"/>
  <c r="M587" i="2"/>
  <c r="O587" i="2"/>
  <c r="P587" i="2"/>
  <c r="E588" i="2"/>
  <c r="N588" i="2" s="1"/>
  <c r="F588" i="2"/>
  <c r="G588" i="2"/>
  <c r="H588" i="2"/>
  <c r="I588" i="2"/>
  <c r="J588" i="2"/>
  <c r="K588" i="2"/>
  <c r="L588" i="2"/>
  <c r="M588" i="2"/>
  <c r="O588" i="2"/>
  <c r="P588" i="2"/>
  <c r="E589" i="2"/>
  <c r="N589" i="2" s="1"/>
  <c r="F589" i="2"/>
  <c r="G589" i="2"/>
  <c r="H589" i="2"/>
  <c r="I589" i="2"/>
  <c r="J589" i="2"/>
  <c r="K589" i="2"/>
  <c r="L589" i="2"/>
  <c r="M589" i="2"/>
  <c r="O589" i="2"/>
  <c r="P589" i="2"/>
  <c r="E590" i="2"/>
  <c r="N590" i="2" s="1"/>
  <c r="F590" i="2"/>
  <c r="G590" i="2"/>
  <c r="H590" i="2"/>
  <c r="I590" i="2"/>
  <c r="J590" i="2"/>
  <c r="K590" i="2"/>
  <c r="L590" i="2"/>
  <c r="M590" i="2"/>
  <c r="O590" i="2"/>
  <c r="P590" i="2"/>
  <c r="E591" i="2"/>
  <c r="N591" i="2" s="1"/>
  <c r="F591" i="2"/>
  <c r="G591" i="2"/>
  <c r="H591" i="2"/>
  <c r="I591" i="2"/>
  <c r="J591" i="2"/>
  <c r="K591" i="2"/>
  <c r="L591" i="2"/>
  <c r="M591" i="2"/>
  <c r="O591" i="2"/>
  <c r="P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N593" i="2" s="1"/>
  <c r="F593" i="2"/>
  <c r="G593" i="2"/>
  <c r="H593" i="2"/>
  <c r="I593" i="2"/>
  <c r="J593" i="2"/>
  <c r="K593" i="2"/>
  <c r="L593" i="2"/>
  <c r="M593" i="2"/>
  <c r="O593" i="2"/>
  <c r="P593" i="2"/>
  <c r="E594" i="2"/>
  <c r="N594" i="2" s="1"/>
  <c r="F594" i="2"/>
  <c r="G594" i="2"/>
  <c r="H594" i="2"/>
  <c r="I594" i="2"/>
  <c r="J594" i="2"/>
  <c r="K594" i="2"/>
  <c r="L594" i="2"/>
  <c r="M594" i="2"/>
  <c r="O594" i="2"/>
  <c r="P594" i="2"/>
  <c r="E595" i="2"/>
  <c r="N595" i="2" s="1"/>
  <c r="F595" i="2"/>
  <c r="G595" i="2"/>
  <c r="H595" i="2"/>
  <c r="I595" i="2"/>
  <c r="J595" i="2"/>
  <c r="K595" i="2"/>
  <c r="L595" i="2"/>
  <c r="M595" i="2"/>
  <c r="O595" i="2"/>
  <c r="P595" i="2"/>
  <c r="E596" i="2"/>
  <c r="N596" i="2" s="1"/>
  <c r="F596" i="2"/>
  <c r="G596" i="2"/>
  <c r="H596" i="2"/>
  <c r="I596" i="2"/>
  <c r="J596" i="2"/>
  <c r="K596" i="2"/>
  <c r="L596" i="2"/>
  <c r="M596" i="2"/>
  <c r="O596" i="2"/>
  <c r="P596" i="2"/>
  <c r="E597" i="2"/>
  <c r="N597" i="2" s="1"/>
  <c r="F597" i="2"/>
  <c r="G597" i="2"/>
  <c r="H597" i="2"/>
  <c r="I597" i="2"/>
  <c r="J597" i="2"/>
  <c r="K597" i="2"/>
  <c r="L597" i="2"/>
  <c r="M597" i="2"/>
  <c r="O597" i="2"/>
  <c r="P597" i="2"/>
  <c r="E598" i="2"/>
  <c r="N598" i="2" s="1"/>
  <c r="F598" i="2"/>
  <c r="G598" i="2"/>
  <c r="H598" i="2"/>
  <c r="I598" i="2"/>
  <c r="J598" i="2"/>
  <c r="K598" i="2"/>
  <c r="L598" i="2"/>
  <c r="M598" i="2"/>
  <c r="O598" i="2"/>
  <c r="P598" i="2"/>
  <c r="E599" i="2"/>
  <c r="N599" i="2" s="1"/>
  <c r="F599" i="2"/>
  <c r="G599" i="2"/>
  <c r="H599" i="2"/>
  <c r="I599" i="2"/>
  <c r="J599" i="2"/>
  <c r="K599" i="2"/>
  <c r="L599" i="2"/>
  <c r="M599" i="2"/>
  <c r="O599" i="2"/>
  <c r="P599" i="2"/>
  <c r="E600" i="2"/>
  <c r="N600" i="2" s="1"/>
  <c r="F600" i="2"/>
  <c r="G600" i="2"/>
  <c r="H600" i="2"/>
  <c r="I600" i="2"/>
  <c r="J600" i="2"/>
  <c r="K600" i="2"/>
  <c r="L600" i="2"/>
  <c r="M600" i="2"/>
  <c r="O600" i="2"/>
  <c r="P600" i="2"/>
  <c r="E601" i="2"/>
  <c r="N601" i="2" s="1"/>
  <c r="F601" i="2"/>
  <c r="G601" i="2"/>
  <c r="H601" i="2"/>
  <c r="I601" i="2"/>
  <c r="J601" i="2"/>
  <c r="K601" i="2"/>
  <c r="L601" i="2"/>
  <c r="M601" i="2"/>
  <c r="O601" i="2"/>
  <c r="P601" i="2"/>
  <c r="E602" i="2"/>
  <c r="N602" i="2" s="1"/>
  <c r="F602" i="2"/>
  <c r="G602" i="2"/>
  <c r="H602" i="2"/>
  <c r="I602" i="2"/>
  <c r="J602" i="2"/>
  <c r="K602" i="2"/>
  <c r="L602" i="2"/>
  <c r="M602" i="2"/>
  <c r="O602" i="2"/>
  <c r="P602" i="2"/>
  <c r="E603" i="2"/>
  <c r="N603" i="2" s="1"/>
  <c r="F603" i="2"/>
  <c r="G603" i="2"/>
  <c r="H603" i="2"/>
  <c r="I603" i="2"/>
  <c r="J603" i="2"/>
  <c r="K603" i="2"/>
  <c r="L603" i="2"/>
  <c r="M603" i="2"/>
  <c r="O603" i="2"/>
  <c r="P603" i="2"/>
  <c r="E604" i="2"/>
  <c r="N604" i="2" s="1"/>
  <c r="F604" i="2"/>
  <c r="G604" i="2"/>
  <c r="H604" i="2"/>
  <c r="I604" i="2"/>
  <c r="J604" i="2"/>
  <c r="K604" i="2"/>
  <c r="L604" i="2"/>
  <c r="M604" i="2"/>
  <c r="O604" i="2"/>
  <c r="P604" i="2"/>
  <c r="E605" i="2"/>
  <c r="N605" i="2" s="1"/>
  <c r="F605" i="2"/>
  <c r="G605" i="2"/>
  <c r="H605" i="2"/>
  <c r="I605" i="2"/>
  <c r="J605" i="2"/>
  <c r="K605" i="2"/>
  <c r="L605" i="2"/>
  <c r="M605" i="2"/>
  <c r="O605" i="2"/>
  <c r="P605" i="2"/>
  <c r="E606" i="2"/>
  <c r="N606" i="2" s="1"/>
  <c r="F606" i="2"/>
  <c r="G606" i="2"/>
  <c r="H606" i="2"/>
  <c r="I606" i="2"/>
  <c r="J606" i="2"/>
  <c r="K606" i="2"/>
  <c r="L606" i="2"/>
  <c r="M606" i="2"/>
  <c r="O606" i="2"/>
  <c r="P606" i="2"/>
  <c r="E607" i="2"/>
  <c r="N607" i="2" s="1"/>
  <c r="F607" i="2"/>
  <c r="G607" i="2"/>
  <c r="H607" i="2"/>
  <c r="I607" i="2"/>
  <c r="J607" i="2"/>
  <c r="K607" i="2"/>
  <c r="L607" i="2"/>
  <c r="M607" i="2"/>
  <c r="O607" i="2"/>
  <c r="P607" i="2"/>
  <c r="E608" i="2"/>
  <c r="N608" i="2" s="1"/>
  <c r="F608" i="2"/>
  <c r="G608" i="2"/>
  <c r="H608" i="2"/>
  <c r="I608" i="2"/>
  <c r="J608" i="2"/>
  <c r="K608" i="2"/>
  <c r="L608" i="2"/>
  <c r="M608" i="2"/>
  <c r="O608" i="2"/>
  <c r="P608" i="2"/>
  <c r="E609" i="2"/>
  <c r="N609" i="2" s="1"/>
  <c r="F609" i="2"/>
  <c r="G609" i="2"/>
  <c r="H609" i="2"/>
  <c r="I609" i="2"/>
  <c r="J609" i="2"/>
  <c r="K609" i="2"/>
  <c r="L609" i="2"/>
  <c r="M609" i="2"/>
  <c r="O609" i="2"/>
  <c r="P609" i="2"/>
  <c r="E610" i="2"/>
  <c r="N610" i="2" s="1"/>
  <c r="F610" i="2"/>
  <c r="G610" i="2"/>
  <c r="H610" i="2"/>
  <c r="I610" i="2"/>
  <c r="J610" i="2"/>
  <c r="K610" i="2"/>
  <c r="L610" i="2"/>
  <c r="M610" i="2"/>
  <c r="O610" i="2"/>
  <c r="P610" i="2"/>
  <c r="E611" i="2"/>
  <c r="N611" i="2" s="1"/>
  <c r="F611" i="2"/>
  <c r="G611" i="2"/>
  <c r="H611" i="2"/>
  <c r="I611" i="2"/>
  <c r="J611" i="2"/>
  <c r="K611" i="2"/>
  <c r="L611" i="2"/>
  <c r="M611" i="2"/>
  <c r="O611" i="2"/>
  <c r="P611" i="2"/>
  <c r="E612" i="2"/>
  <c r="N612" i="2" s="1"/>
  <c r="F612" i="2"/>
  <c r="G612" i="2"/>
  <c r="H612" i="2"/>
  <c r="I612" i="2"/>
  <c r="J612" i="2"/>
  <c r="K612" i="2"/>
  <c r="L612" i="2"/>
  <c r="M612" i="2"/>
  <c r="O612" i="2"/>
  <c r="P612" i="2"/>
  <c r="E613" i="2"/>
  <c r="N613" i="2" s="1"/>
  <c r="F613" i="2"/>
  <c r="G613" i="2"/>
  <c r="H613" i="2"/>
  <c r="I613" i="2"/>
  <c r="J613" i="2"/>
  <c r="K613" i="2"/>
  <c r="L613" i="2"/>
  <c r="M613" i="2"/>
  <c r="O613" i="2"/>
  <c r="P613" i="2"/>
  <c r="E614" i="2"/>
  <c r="N614" i="2" s="1"/>
  <c r="F614" i="2"/>
  <c r="G614" i="2"/>
  <c r="H614" i="2"/>
  <c r="I614" i="2"/>
  <c r="J614" i="2"/>
  <c r="K614" i="2"/>
  <c r="L614" i="2"/>
  <c r="M614" i="2"/>
  <c r="O614" i="2"/>
  <c r="P614" i="2"/>
  <c r="E615" i="2"/>
  <c r="N615" i="2" s="1"/>
  <c r="F615" i="2"/>
  <c r="G615" i="2"/>
  <c r="H615" i="2"/>
  <c r="I615" i="2"/>
  <c r="J615" i="2"/>
  <c r="K615" i="2"/>
  <c r="L615" i="2"/>
  <c r="M615" i="2"/>
  <c r="O615" i="2"/>
  <c r="P615" i="2"/>
  <c r="E616" i="2"/>
  <c r="N616" i="2" s="1"/>
  <c r="F616" i="2"/>
  <c r="G616" i="2"/>
  <c r="H616" i="2"/>
  <c r="I616" i="2"/>
  <c r="J616" i="2"/>
  <c r="K616" i="2"/>
  <c r="L616" i="2"/>
  <c r="M616" i="2"/>
  <c r="O616" i="2"/>
  <c r="P616" i="2"/>
  <c r="E617" i="2"/>
  <c r="N617" i="2" s="1"/>
  <c r="F617" i="2"/>
  <c r="G617" i="2"/>
  <c r="H617" i="2"/>
  <c r="I617" i="2"/>
  <c r="J617" i="2"/>
  <c r="K617" i="2"/>
  <c r="L617" i="2"/>
  <c r="M617" i="2"/>
  <c r="O617" i="2"/>
  <c r="P617" i="2"/>
  <c r="E618" i="2"/>
  <c r="N618" i="2" s="1"/>
  <c r="F618" i="2"/>
  <c r="G618" i="2"/>
  <c r="H618" i="2"/>
  <c r="I618" i="2"/>
  <c r="J618" i="2"/>
  <c r="K618" i="2"/>
  <c r="L618" i="2"/>
  <c r="M618" i="2"/>
  <c r="O618" i="2"/>
  <c r="P618" i="2"/>
  <c r="E619" i="2"/>
  <c r="N619" i="2" s="1"/>
  <c r="F619" i="2"/>
  <c r="G619" i="2"/>
  <c r="H619" i="2"/>
  <c r="I619" i="2"/>
  <c r="J619" i="2"/>
  <c r="K619" i="2"/>
  <c r="L619" i="2"/>
  <c r="M619" i="2"/>
  <c r="O619" i="2"/>
  <c r="P619" i="2"/>
  <c r="E620" i="2"/>
  <c r="N620" i="2" s="1"/>
  <c r="F620" i="2"/>
  <c r="G620" i="2"/>
  <c r="H620" i="2"/>
  <c r="I620" i="2"/>
  <c r="J620" i="2"/>
  <c r="K620" i="2"/>
  <c r="L620" i="2"/>
  <c r="M620" i="2"/>
  <c r="O620" i="2"/>
  <c r="P620" i="2"/>
  <c r="E621" i="2"/>
  <c r="N621" i="2" s="1"/>
  <c r="F621" i="2"/>
  <c r="G621" i="2"/>
  <c r="H621" i="2"/>
  <c r="I621" i="2"/>
  <c r="J621" i="2"/>
  <c r="K621" i="2"/>
  <c r="L621" i="2"/>
  <c r="M621" i="2"/>
  <c r="O621" i="2"/>
  <c r="P621" i="2"/>
  <c r="E622" i="2"/>
  <c r="N622" i="2" s="1"/>
  <c r="F622" i="2"/>
  <c r="G622" i="2"/>
  <c r="H622" i="2"/>
  <c r="I622" i="2"/>
  <c r="J622" i="2"/>
  <c r="K622" i="2"/>
  <c r="L622" i="2"/>
  <c r="M622" i="2"/>
  <c r="O622" i="2"/>
  <c r="P622" i="2"/>
  <c r="E623" i="2"/>
  <c r="N623" i="2" s="1"/>
  <c r="F623" i="2"/>
  <c r="G623" i="2"/>
  <c r="H623" i="2"/>
  <c r="I623" i="2"/>
  <c r="J623" i="2"/>
  <c r="K623" i="2"/>
  <c r="L623" i="2"/>
  <c r="M623" i="2"/>
  <c r="O623" i="2"/>
  <c r="P623" i="2"/>
  <c r="E624" i="2"/>
  <c r="N624" i="2" s="1"/>
  <c r="F624" i="2"/>
  <c r="G624" i="2"/>
  <c r="H624" i="2"/>
  <c r="I624" i="2"/>
  <c r="J624" i="2"/>
  <c r="K624" i="2"/>
  <c r="L624" i="2"/>
  <c r="M624" i="2"/>
  <c r="O624" i="2"/>
  <c r="P624" i="2"/>
  <c r="E625" i="2"/>
  <c r="N625" i="2" s="1"/>
  <c r="F625" i="2"/>
  <c r="G625" i="2"/>
  <c r="H625" i="2"/>
  <c r="I625" i="2"/>
  <c r="J625" i="2"/>
  <c r="K625" i="2"/>
  <c r="L625" i="2"/>
  <c r="M625" i="2"/>
  <c r="O625" i="2"/>
  <c r="P625" i="2"/>
  <c r="E626" i="2"/>
  <c r="N626" i="2" s="1"/>
  <c r="F626" i="2"/>
  <c r="G626" i="2"/>
  <c r="H626" i="2"/>
  <c r="I626" i="2"/>
  <c r="J626" i="2"/>
  <c r="K626" i="2"/>
  <c r="L626" i="2"/>
  <c r="M626" i="2"/>
  <c r="O626" i="2"/>
  <c r="P626" i="2"/>
  <c r="E627" i="2"/>
  <c r="N627" i="2" s="1"/>
  <c r="F627" i="2"/>
  <c r="G627" i="2"/>
  <c r="H627" i="2"/>
  <c r="I627" i="2"/>
  <c r="J627" i="2"/>
  <c r="K627" i="2"/>
  <c r="L627" i="2"/>
  <c r="M627" i="2"/>
  <c r="O627" i="2"/>
  <c r="P627" i="2"/>
  <c r="E628" i="2"/>
  <c r="N628" i="2" s="1"/>
  <c r="F628" i="2"/>
  <c r="G628" i="2"/>
  <c r="H628" i="2"/>
  <c r="I628" i="2"/>
  <c r="J628" i="2"/>
  <c r="K628" i="2"/>
  <c r="L628" i="2"/>
  <c r="M628" i="2"/>
  <c r="O628" i="2"/>
  <c r="P628" i="2"/>
  <c r="E629" i="2"/>
  <c r="N629" i="2" s="1"/>
  <c r="F629" i="2"/>
  <c r="G629" i="2"/>
  <c r="H629" i="2"/>
  <c r="I629" i="2"/>
  <c r="J629" i="2"/>
  <c r="K629" i="2"/>
  <c r="L629" i="2"/>
  <c r="M629" i="2"/>
  <c r="O629" i="2"/>
  <c r="P629" i="2"/>
  <c r="E630" i="2"/>
  <c r="N630" i="2" s="1"/>
  <c r="F630" i="2"/>
  <c r="G630" i="2"/>
  <c r="H630" i="2"/>
  <c r="I630" i="2"/>
  <c r="J630" i="2"/>
  <c r="K630" i="2"/>
  <c r="L630" i="2"/>
  <c r="M630" i="2"/>
  <c r="O630" i="2"/>
  <c r="P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N632" i="2" s="1"/>
  <c r="F632" i="2"/>
  <c r="G632" i="2"/>
  <c r="H632" i="2"/>
  <c r="I632" i="2"/>
  <c r="J632" i="2"/>
  <c r="K632" i="2"/>
  <c r="L632" i="2"/>
  <c r="M632" i="2"/>
  <c r="O632" i="2"/>
  <c r="P632" i="2"/>
  <c r="E633" i="2"/>
  <c r="N633" i="2" s="1"/>
  <c r="F633" i="2"/>
  <c r="G633" i="2"/>
  <c r="H633" i="2"/>
  <c r="I633" i="2"/>
  <c r="J633" i="2"/>
  <c r="K633" i="2"/>
  <c r="L633" i="2"/>
  <c r="M633" i="2"/>
  <c r="O633" i="2"/>
  <c r="P633" i="2"/>
  <c r="E634" i="2"/>
  <c r="N634" i="2" s="1"/>
  <c r="F634" i="2"/>
  <c r="G634" i="2"/>
  <c r="H634" i="2"/>
  <c r="I634" i="2"/>
  <c r="J634" i="2"/>
  <c r="K634" i="2"/>
  <c r="L634" i="2"/>
  <c r="M634" i="2"/>
  <c r="O634" i="2"/>
  <c r="P634" i="2"/>
  <c r="E635" i="2"/>
  <c r="N635" i="2" s="1"/>
  <c r="F635" i="2"/>
  <c r="G635" i="2"/>
  <c r="H635" i="2"/>
  <c r="I635" i="2"/>
  <c r="J635" i="2"/>
  <c r="K635" i="2"/>
  <c r="L635" i="2"/>
  <c r="M635" i="2"/>
  <c r="O635" i="2"/>
  <c r="P635" i="2"/>
  <c r="E636" i="2"/>
  <c r="N636" i="2" s="1"/>
  <c r="F636" i="2"/>
  <c r="G636" i="2"/>
  <c r="H636" i="2"/>
  <c r="I636" i="2"/>
  <c r="J636" i="2"/>
  <c r="K636" i="2"/>
  <c r="L636" i="2"/>
  <c r="M636" i="2"/>
  <c r="O636" i="2"/>
  <c r="P636" i="2"/>
  <c r="E637" i="2"/>
  <c r="N637" i="2" s="1"/>
  <c r="F637" i="2"/>
  <c r="G637" i="2"/>
  <c r="H637" i="2"/>
  <c r="I637" i="2"/>
  <c r="J637" i="2"/>
  <c r="K637" i="2"/>
  <c r="L637" i="2"/>
  <c r="M637" i="2"/>
  <c r="O637" i="2"/>
  <c r="P637" i="2"/>
  <c r="E638" i="2"/>
  <c r="N638" i="2" s="1"/>
  <c r="F638" i="2"/>
  <c r="G638" i="2"/>
  <c r="H638" i="2"/>
  <c r="I638" i="2"/>
  <c r="J638" i="2"/>
  <c r="K638" i="2"/>
  <c r="L638" i="2"/>
  <c r="M638" i="2"/>
  <c r="O638" i="2"/>
  <c r="P638" i="2"/>
  <c r="E639" i="2"/>
  <c r="N639" i="2" s="1"/>
  <c r="F639" i="2"/>
  <c r="G639" i="2"/>
  <c r="H639" i="2"/>
  <c r="I639" i="2"/>
  <c r="J639" i="2"/>
  <c r="K639" i="2"/>
  <c r="L639" i="2"/>
  <c r="M639" i="2"/>
  <c r="O639" i="2"/>
  <c r="P639" i="2"/>
  <c r="E640" i="2"/>
  <c r="N640" i="2" s="1"/>
  <c r="F640" i="2"/>
  <c r="G640" i="2"/>
  <c r="H640" i="2"/>
  <c r="I640" i="2"/>
  <c r="J640" i="2"/>
  <c r="K640" i="2"/>
  <c r="L640" i="2"/>
  <c r="M640" i="2"/>
  <c r="O640" i="2"/>
  <c r="P640" i="2"/>
  <c r="E641" i="2"/>
  <c r="N641" i="2" s="1"/>
  <c r="F641" i="2"/>
  <c r="G641" i="2"/>
  <c r="H641" i="2"/>
  <c r="I641" i="2"/>
  <c r="J641" i="2"/>
  <c r="K641" i="2"/>
  <c r="L641" i="2"/>
  <c r="M641" i="2"/>
  <c r="O641" i="2"/>
  <c r="P641" i="2"/>
  <c r="E642" i="2"/>
  <c r="N642" i="2" s="1"/>
  <c r="F642" i="2"/>
  <c r="G642" i="2"/>
  <c r="H642" i="2"/>
  <c r="I642" i="2"/>
  <c r="J642" i="2"/>
  <c r="K642" i="2"/>
  <c r="L642" i="2"/>
  <c r="M642" i="2"/>
  <c r="O642" i="2"/>
  <c r="P642" i="2"/>
  <c r="E643" i="2"/>
  <c r="N643" i="2" s="1"/>
  <c r="F643" i="2"/>
  <c r="G643" i="2"/>
  <c r="H643" i="2"/>
  <c r="I643" i="2"/>
  <c r="J643" i="2"/>
  <c r="K643" i="2"/>
  <c r="L643" i="2"/>
  <c r="M643" i="2"/>
  <c r="O643" i="2"/>
  <c r="P643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T290" i="8"/>
  <c r="T321" i="8"/>
  <c r="T354" i="8"/>
  <c r="C290" i="8"/>
  <c r="O290" i="8"/>
  <c r="P290" i="8"/>
  <c r="Q290" i="8"/>
  <c r="S290" i="8" s="1"/>
  <c r="R290" i="8"/>
  <c r="C291" i="8"/>
  <c r="O291" i="8"/>
  <c r="P291" i="8"/>
  <c r="T291" i="8" s="1"/>
  <c r="Q291" i="8"/>
  <c r="S291" i="8" s="1"/>
  <c r="R291" i="8"/>
  <c r="C292" i="8"/>
  <c r="O292" i="8"/>
  <c r="P292" i="8"/>
  <c r="T292" i="8" s="1"/>
  <c r="Q292" i="8"/>
  <c r="S292" i="8" s="1"/>
  <c r="R292" i="8"/>
  <c r="C293" i="8"/>
  <c r="O293" i="8"/>
  <c r="P293" i="8"/>
  <c r="Q293" i="8"/>
  <c r="S293" i="8" s="1"/>
  <c r="R293" i="8"/>
  <c r="T293" i="8" s="1"/>
  <c r="C294" i="8"/>
  <c r="O294" i="8"/>
  <c r="P294" i="8"/>
  <c r="Q294" i="8"/>
  <c r="S294" i="8" s="1"/>
  <c r="R294" i="8"/>
  <c r="T294" i="8" s="1"/>
  <c r="C295" i="8"/>
  <c r="O295" i="8"/>
  <c r="P295" i="8"/>
  <c r="T295" i="8" s="1"/>
  <c r="Q295" i="8"/>
  <c r="S295" i="8" s="1"/>
  <c r="R295" i="8"/>
  <c r="C296" i="8"/>
  <c r="O296" i="8"/>
  <c r="P296" i="8"/>
  <c r="T296" i="8" s="1"/>
  <c r="Q296" i="8"/>
  <c r="S296" i="8" s="1"/>
  <c r="R296" i="8"/>
  <c r="C297" i="8"/>
  <c r="O297" i="8"/>
  <c r="P297" i="8"/>
  <c r="Q297" i="8"/>
  <c r="S297" i="8" s="1"/>
  <c r="R297" i="8"/>
  <c r="T297" i="8" s="1"/>
  <c r="C298" i="8"/>
  <c r="O298" i="8"/>
  <c r="P298" i="8"/>
  <c r="Q298" i="8"/>
  <c r="S298" i="8" s="1"/>
  <c r="R298" i="8"/>
  <c r="T298" i="8" s="1"/>
  <c r="C299" i="8"/>
  <c r="O299" i="8"/>
  <c r="P299" i="8"/>
  <c r="T299" i="8" s="1"/>
  <c r="Q299" i="8"/>
  <c r="S299" i="8" s="1"/>
  <c r="R299" i="8"/>
  <c r="C300" i="8"/>
  <c r="O300" i="8"/>
  <c r="P300" i="8"/>
  <c r="T300" i="8" s="1"/>
  <c r="Q300" i="8"/>
  <c r="S300" i="8" s="1"/>
  <c r="R300" i="8"/>
  <c r="C301" i="8"/>
  <c r="O301" i="8"/>
  <c r="P301" i="8"/>
  <c r="Q301" i="8"/>
  <c r="S301" i="8" s="1"/>
  <c r="R301" i="8"/>
  <c r="T301" i="8" s="1"/>
  <c r="C302" i="8"/>
  <c r="O302" i="8"/>
  <c r="P302" i="8"/>
  <c r="Q302" i="8"/>
  <c r="S302" i="8" s="1"/>
  <c r="R302" i="8"/>
  <c r="T302" i="8" s="1"/>
  <c r="C303" i="8"/>
  <c r="O303" i="8"/>
  <c r="P303" i="8"/>
  <c r="Q303" i="8"/>
  <c r="S303" i="8" s="1"/>
  <c r="R303" i="8"/>
  <c r="C304" i="8"/>
  <c r="O304" i="8"/>
  <c r="P304" i="8"/>
  <c r="Q304" i="8"/>
  <c r="R304" i="8"/>
  <c r="S304" i="8"/>
  <c r="C305" i="8"/>
  <c r="O305" i="8"/>
  <c r="P305" i="8"/>
  <c r="Q305" i="8"/>
  <c r="R305" i="8"/>
  <c r="T305" i="8" s="1"/>
  <c r="S305" i="8"/>
  <c r="C306" i="8"/>
  <c r="O306" i="8"/>
  <c r="P306" i="8"/>
  <c r="Q306" i="8"/>
  <c r="R306" i="8"/>
  <c r="T306" i="8" s="1"/>
  <c r="S306" i="8"/>
  <c r="C307" i="8"/>
  <c r="O307" i="8"/>
  <c r="P307" i="8"/>
  <c r="Q307" i="8"/>
  <c r="R307" i="8"/>
  <c r="S307" i="8"/>
  <c r="C308" i="8"/>
  <c r="O308" i="8"/>
  <c r="P308" i="8"/>
  <c r="Q308" i="8"/>
  <c r="R308" i="8"/>
  <c r="S308" i="8"/>
  <c r="C309" i="8"/>
  <c r="O309" i="8"/>
  <c r="P309" i="8"/>
  <c r="Q309" i="8"/>
  <c r="R309" i="8"/>
  <c r="S309" i="8"/>
  <c r="C310" i="8"/>
  <c r="O310" i="8"/>
  <c r="P310" i="8"/>
  <c r="Q310" i="8"/>
  <c r="R310" i="8"/>
  <c r="S310" i="8"/>
  <c r="C311" i="8"/>
  <c r="O311" i="8"/>
  <c r="P311" i="8"/>
  <c r="Q311" i="8"/>
  <c r="R311" i="8"/>
  <c r="S311" i="8"/>
  <c r="C312" i="8"/>
  <c r="O312" i="8"/>
  <c r="P312" i="8"/>
  <c r="Q312" i="8"/>
  <c r="R312" i="8"/>
  <c r="S312" i="8"/>
  <c r="C313" i="8"/>
  <c r="O313" i="8"/>
  <c r="P313" i="8"/>
  <c r="Q313" i="8"/>
  <c r="S313" i="8" s="1"/>
  <c r="R313" i="8"/>
  <c r="T313" i="8" s="1"/>
  <c r="C314" i="8"/>
  <c r="O314" i="8"/>
  <c r="P314" i="8"/>
  <c r="Q314" i="8"/>
  <c r="R314" i="8"/>
  <c r="T314" i="8" s="1"/>
  <c r="S314" i="8"/>
  <c r="C315" i="8"/>
  <c r="O315" i="8"/>
  <c r="P315" i="8"/>
  <c r="Q315" i="8"/>
  <c r="S315" i="8" s="1"/>
  <c r="R315" i="8"/>
  <c r="C316" i="8"/>
  <c r="O316" i="8"/>
  <c r="P316" i="8"/>
  <c r="Q316" i="8"/>
  <c r="R316" i="8"/>
  <c r="S316" i="8"/>
  <c r="C317" i="8"/>
  <c r="O317" i="8"/>
  <c r="P317" i="8"/>
  <c r="T317" i="8" s="1"/>
  <c r="Q317" i="8"/>
  <c r="S317" i="8" s="1"/>
  <c r="R317" i="8"/>
  <c r="C318" i="8"/>
  <c r="O318" i="8"/>
  <c r="P318" i="8"/>
  <c r="Q318" i="8"/>
  <c r="R318" i="8"/>
  <c r="S318" i="8"/>
  <c r="C319" i="8"/>
  <c r="O319" i="8"/>
  <c r="P319" i="8"/>
  <c r="Q319" i="8"/>
  <c r="S319" i="8" s="1"/>
  <c r="R319" i="8"/>
  <c r="C320" i="8"/>
  <c r="O320" i="8"/>
  <c r="P320" i="8"/>
  <c r="Q320" i="8"/>
  <c r="R320" i="8"/>
  <c r="S320" i="8"/>
  <c r="C321" i="8"/>
  <c r="O321" i="8"/>
  <c r="P321" i="8"/>
  <c r="Q321" i="8"/>
  <c r="S321" i="8" s="1"/>
  <c r="R321" i="8"/>
  <c r="C322" i="8"/>
  <c r="O322" i="8"/>
  <c r="P322" i="8"/>
  <c r="Q322" i="8"/>
  <c r="R322" i="8"/>
  <c r="T322" i="8" s="1"/>
  <c r="S322" i="8"/>
  <c r="C323" i="8"/>
  <c r="O323" i="8"/>
  <c r="P323" i="8"/>
  <c r="Q323" i="8"/>
  <c r="S323" i="8" s="1"/>
  <c r="R323" i="8"/>
  <c r="C324" i="8"/>
  <c r="O324" i="8"/>
  <c r="P324" i="8"/>
  <c r="Q324" i="8"/>
  <c r="R324" i="8"/>
  <c r="S324" i="8"/>
  <c r="C325" i="8"/>
  <c r="O325" i="8"/>
  <c r="P325" i="8"/>
  <c r="T325" i="8" s="1"/>
  <c r="Q325" i="8"/>
  <c r="S325" i="8" s="1"/>
  <c r="R325" i="8"/>
  <c r="C326" i="8"/>
  <c r="O326" i="8"/>
  <c r="P326" i="8"/>
  <c r="Q326" i="8"/>
  <c r="R326" i="8"/>
  <c r="S326" i="8"/>
  <c r="C327" i="8"/>
  <c r="O327" i="8"/>
  <c r="P327" i="8"/>
  <c r="Q327" i="8"/>
  <c r="S327" i="8" s="1"/>
  <c r="R327" i="8"/>
  <c r="C328" i="8"/>
  <c r="O328" i="8"/>
  <c r="P328" i="8"/>
  <c r="Q328" i="8"/>
  <c r="R328" i="8"/>
  <c r="S328" i="8"/>
  <c r="C329" i="8"/>
  <c r="O329" i="8"/>
  <c r="P329" i="8"/>
  <c r="Q329" i="8"/>
  <c r="S329" i="8" s="1"/>
  <c r="R329" i="8"/>
  <c r="T329" i="8" s="1"/>
  <c r="C330" i="8"/>
  <c r="O330" i="8"/>
  <c r="P330" i="8"/>
  <c r="Q330" i="8"/>
  <c r="R330" i="8"/>
  <c r="T330" i="8" s="1"/>
  <c r="S330" i="8"/>
  <c r="C331" i="8"/>
  <c r="O331" i="8"/>
  <c r="P331" i="8"/>
  <c r="Q331" i="8"/>
  <c r="S331" i="8" s="1"/>
  <c r="R331" i="8"/>
  <c r="C332" i="8"/>
  <c r="O332" i="8"/>
  <c r="P332" i="8"/>
  <c r="Q332" i="8"/>
  <c r="R332" i="8"/>
  <c r="S332" i="8"/>
  <c r="C333" i="8"/>
  <c r="O333" i="8"/>
  <c r="P333" i="8"/>
  <c r="T333" i="8" s="1"/>
  <c r="Q333" i="8"/>
  <c r="S333" i="8" s="1"/>
  <c r="R333" i="8"/>
  <c r="C334" i="8"/>
  <c r="O334" i="8"/>
  <c r="P334" i="8"/>
  <c r="Q334" i="8"/>
  <c r="R334" i="8"/>
  <c r="S334" i="8"/>
  <c r="C335" i="8"/>
  <c r="O335" i="8"/>
  <c r="P335" i="8"/>
  <c r="Q335" i="8"/>
  <c r="R335" i="8"/>
  <c r="S335" i="8"/>
  <c r="C336" i="8"/>
  <c r="O336" i="8"/>
  <c r="P336" i="8"/>
  <c r="Q336" i="8"/>
  <c r="R336" i="8"/>
  <c r="S336" i="8"/>
  <c r="C337" i="8"/>
  <c r="O337" i="8"/>
  <c r="P337" i="8"/>
  <c r="Q337" i="8"/>
  <c r="R337" i="8"/>
  <c r="T337" i="8" s="1"/>
  <c r="S337" i="8"/>
  <c r="C338" i="8"/>
  <c r="O338" i="8"/>
  <c r="P338" i="8"/>
  <c r="Q338" i="8"/>
  <c r="S338" i="8" s="1"/>
  <c r="R338" i="8"/>
  <c r="T338" i="8" s="1"/>
  <c r="C339" i="8"/>
  <c r="O339" i="8"/>
  <c r="P339" i="8"/>
  <c r="Q339" i="8"/>
  <c r="R339" i="8"/>
  <c r="S339" i="8"/>
  <c r="C340" i="8"/>
  <c r="O340" i="8"/>
  <c r="P340" i="8"/>
  <c r="Q340" i="8"/>
  <c r="R340" i="8"/>
  <c r="C341" i="8"/>
  <c r="O341" i="8"/>
  <c r="P341" i="8"/>
  <c r="Q341" i="8"/>
  <c r="R341" i="8"/>
  <c r="S341" i="8"/>
  <c r="C342" i="8"/>
  <c r="O342" i="8"/>
  <c r="P342" i="8"/>
  <c r="T342" i="8" s="1"/>
  <c r="Q342" i="8"/>
  <c r="R342" i="8"/>
  <c r="S342" i="8"/>
  <c r="C343" i="8"/>
  <c r="O343" i="8"/>
  <c r="P343" i="8"/>
  <c r="T343" i="8" s="1"/>
  <c r="Q343" i="8"/>
  <c r="R343" i="8"/>
  <c r="S343" i="8"/>
  <c r="C344" i="8"/>
  <c r="O344" i="8"/>
  <c r="P344" i="8"/>
  <c r="Q344" i="8"/>
  <c r="R344" i="8"/>
  <c r="S344" i="8"/>
  <c r="C345" i="8"/>
  <c r="O345" i="8"/>
  <c r="P345" i="8"/>
  <c r="Q345" i="8"/>
  <c r="R345" i="8"/>
  <c r="S345" i="8"/>
  <c r="C346" i="8"/>
  <c r="O346" i="8"/>
  <c r="P346" i="8"/>
  <c r="T346" i="8" s="1"/>
  <c r="Q346" i="8"/>
  <c r="R346" i="8"/>
  <c r="S346" i="8"/>
  <c r="C347" i="8"/>
  <c r="O347" i="8"/>
  <c r="S347" i="8" s="1"/>
  <c r="P347" i="8"/>
  <c r="T347" i="8" s="1"/>
  <c r="Q347" i="8"/>
  <c r="R347" i="8"/>
  <c r="C348" i="8"/>
  <c r="O348" i="8"/>
  <c r="S348" i="8" s="1"/>
  <c r="P348" i="8"/>
  <c r="T348" i="8" s="1"/>
  <c r="Q348" i="8"/>
  <c r="R348" i="8"/>
  <c r="C349" i="8"/>
  <c r="O349" i="8"/>
  <c r="P349" i="8"/>
  <c r="Q349" i="8"/>
  <c r="S349" i="8" s="1"/>
  <c r="R349" i="8"/>
  <c r="C350" i="8"/>
  <c r="O350" i="8"/>
  <c r="P350" i="8"/>
  <c r="Q350" i="8"/>
  <c r="S350" i="8" s="1"/>
  <c r="R350" i="8"/>
  <c r="C351" i="8"/>
  <c r="O351" i="8"/>
  <c r="P351" i="8"/>
  <c r="T351" i="8" s="1"/>
  <c r="Q351" i="8"/>
  <c r="R351" i="8"/>
  <c r="C352" i="8"/>
  <c r="O352" i="8"/>
  <c r="P352" i="8"/>
  <c r="T352" i="8" s="1"/>
  <c r="Q352" i="8"/>
  <c r="R352" i="8"/>
  <c r="S352" i="8"/>
  <c r="C353" i="8"/>
  <c r="O353" i="8"/>
  <c r="P353" i="8"/>
  <c r="T353" i="8" s="1"/>
  <c r="Q353" i="8"/>
  <c r="R353" i="8"/>
  <c r="S353" i="8"/>
  <c r="C354" i="8"/>
  <c r="O354" i="8"/>
  <c r="S354" i="8" s="1"/>
  <c r="P354" i="8"/>
  <c r="Q354" i="8"/>
  <c r="R354" i="8"/>
  <c r="C355" i="8"/>
  <c r="O355" i="8"/>
  <c r="P355" i="8"/>
  <c r="T355" i="8" s="1"/>
  <c r="Q355" i="8"/>
  <c r="R355" i="8"/>
  <c r="C356" i="8"/>
  <c r="O356" i="8"/>
  <c r="P356" i="8"/>
  <c r="Q356" i="8"/>
  <c r="S356" i="8" s="1"/>
  <c r="R356" i="8"/>
  <c r="C357" i="8"/>
  <c r="O357" i="8"/>
  <c r="P357" i="8"/>
  <c r="Q357" i="8"/>
  <c r="S357" i="8" s="1"/>
  <c r="R357" i="8"/>
  <c r="C358" i="8"/>
  <c r="O358" i="8"/>
  <c r="P358" i="8"/>
  <c r="Q358" i="8"/>
  <c r="R358" i="8"/>
  <c r="C359" i="8"/>
  <c r="O359" i="8"/>
  <c r="P359" i="8"/>
  <c r="Q359" i="8"/>
  <c r="R359" i="8"/>
  <c r="S359" i="8"/>
  <c r="C360" i="8"/>
  <c r="O360" i="8"/>
  <c r="S360" i="8" s="1"/>
  <c r="P360" i="8"/>
  <c r="Q360" i="8"/>
  <c r="R360" i="8"/>
  <c r="C361" i="8"/>
  <c r="O361" i="8"/>
  <c r="P361" i="8"/>
  <c r="T361" i="8" s="1"/>
  <c r="Q361" i="8"/>
  <c r="R361" i="8"/>
  <c r="S361" i="8"/>
  <c r="C362" i="8"/>
  <c r="O362" i="8"/>
  <c r="S362" i="8" s="1"/>
  <c r="P362" i="8"/>
  <c r="T362" i="8" s="1"/>
  <c r="Q362" i="8"/>
  <c r="R362" i="8"/>
  <c r="C363" i="8"/>
  <c r="O363" i="8"/>
  <c r="P363" i="8"/>
  <c r="T363" i="8" s="1"/>
  <c r="Q363" i="8"/>
  <c r="S363" i="8" s="1"/>
  <c r="R363" i="8"/>
  <c r="C364" i="8"/>
  <c r="O364" i="8"/>
  <c r="P364" i="8"/>
  <c r="T364" i="8" s="1"/>
  <c r="Q364" i="8"/>
  <c r="S364" i="8" s="1"/>
  <c r="R364" i="8"/>
  <c r="C365" i="8"/>
  <c r="O365" i="8"/>
  <c r="P365" i="8"/>
  <c r="T365" i="8" s="1"/>
  <c r="Q365" i="8"/>
  <c r="R365" i="8"/>
  <c r="C366" i="8"/>
  <c r="O366" i="8"/>
  <c r="P366" i="8"/>
  <c r="Q366" i="8"/>
  <c r="S366" i="8" s="1"/>
  <c r="R366" i="8"/>
  <c r="C367" i="8"/>
  <c r="O367" i="8"/>
  <c r="P367" i="8"/>
  <c r="Q367" i="8"/>
  <c r="S367" i="8" s="1"/>
  <c r="R367" i="8"/>
  <c r="C368" i="8"/>
  <c r="O368" i="8"/>
  <c r="P368" i="8"/>
  <c r="Q368" i="8"/>
  <c r="S368" i="8" s="1"/>
  <c r="R368" i="8"/>
  <c r="C369" i="8"/>
  <c r="O369" i="8"/>
  <c r="P369" i="8"/>
  <c r="T369" i="8" s="1"/>
  <c r="Q369" i="8"/>
  <c r="R369" i="8"/>
  <c r="C370" i="8"/>
  <c r="O370" i="8"/>
  <c r="P370" i="8"/>
  <c r="Q370" i="8"/>
  <c r="R370" i="8"/>
  <c r="S370" i="8"/>
  <c r="C371" i="8"/>
  <c r="O371" i="8"/>
  <c r="S371" i="8" s="1"/>
  <c r="P371" i="8"/>
  <c r="Q371" i="8"/>
  <c r="R371" i="8"/>
  <c r="C372" i="8"/>
  <c r="O372" i="8"/>
  <c r="P372" i="8"/>
  <c r="T372" i="8" s="1"/>
  <c r="Q372" i="8"/>
  <c r="R372" i="8"/>
  <c r="S372" i="8"/>
  <c r="C373" i="8"/>
  <c r="O373" i="8"/>
  <c r="S373" i="8" s="1"/>
  <c r="P373" i="8"/>
  <c r="T373" i="8" s="1"/>
  <c r="Q373" i="8"/>
  <c r="R373" i="8"/>
  <c r="C374" i="8"/>
  <c r="O374" i="8"/>
  <c r="P374" i="8"/>
  <c r="T374" i="8" s="1"/>
  <c r="Q374" i="8"/>
  <c r="S374" i="8" s="1"/>
  <c r="R374" i="8"/>
  <c r="C375" i="8"/>
  <c r="O375" i="8"/>
  <c r="P375" i="8"/>
  <c r="T375" i="8" s="1"/>
  <c r="Q375" i="8"/>
  <c r="R375" i="8"/>
  <c r="C376" i="8"/>
  <c r="O376" i="8"/>
  <c r="P376" i="8"/>
  <c r="Q376" i="8"/>
  <c r="S376" i="8" s="1"/>
  <c r="R376" i="8"/>
  <c r="C377" i="8"/>
  <c r="O377" i="8"/>
  <c r="P377" i="8"/>
  <c r="Q377" i="8"/>
  <c r="R377" i="8"/>
  <c r="C378" i="8"/>
  <c r="O378" i="8"/>
  <c r="P378" i="8"/>
  <c r="Q378" i="8"/>
  <c r="R378" i="8"/>
  <c r="S378" i="8"/>
  <c r="C379" i="8"/>
  <c r="O379" i="8"/>
  <c r="P379" i="8"/>
  <c r="Q379" i="8"/>
  <c r="R379" i="8"/>
  <c r="S379" i="8"/>
  <c r="C380" i="8"/>
  <c r="O380" i="8"/>
  <c r="S380" i="8" s="1"/>
  <c r="P380" i="8"/>
  <c r="Q380" i="8"/>
  <c r="R380" i="8"/>
  <c r="C381" i="8"/>
  <c r="O381" i="8"/>
  <c r="P381" i="8"/>
  <c r="T381" i="8" s="1"/>
  <c r="Q381" i="8"/>
  <c r="R381" i="8"/>
  <c r="S381" i="8"/>
  <c r="C382" i="8"/>
  <c r="O382" i="8"/>
  <c r="P382" i="8"/>
  <c r="T382" i="8" s="1"/>
  <c r="Q382" i="8"/>
  <c r="R382" i="8"/>
  <c r="S382" i="8"/>
  <c r="C383" i="8"/>
  <c r="O383" i="8"/>
  <c r="S383" i="8" s="1"/>
  <c r="P383" i="8"/>
  <c r="Q383" i="8"/>
  <c r="R383" i="8"/>
  <c r="C384" i="8"/>
  <c r="O384" i="8"/>
  <c r="P384" i="8"/>
  <c r="T384" i="8" s="1"/>
  <c r="Q384" i="8"/>
  <c r="S384" i="8" s="1"/>
  <c r="R384" i="8"/>
  <c r="C385" i="8"/>
  <c r="O385" i="8"/>
  <c r="P385" i="8"/>
  <c r="T385" i="8" s="1"/>
  <c r="Q385" i="8"/>
  <c r="S385" i="8" s="1"/>
  <c r="R385" i="8"/>
  <c r="C386" i="8"/>
  <c r="O386" i="8"/>
  <c r="P386" i="8"/>
  <c r="T386" i="8" s="1"/>
  <c r="Q386" i="8"/>
  <c r="R386" i="8"/>
  <c r="S386" i="8"/>
  <c r="C387" i="8"/>
  <c r="O387" i="8"/>
  <c r="P387" i="8"/>
  <c r="T387" i="8" s="1"/>
  <c r="Q387" i="8"/>
  <c r="R387" i="8"/>
  <c r="C388" i="8"/>
  <c r="O388" i="8"/>
  <c r="P388" i="8"/>
  <c r="T388" i="8" s="1"/>
  <c r="Q388" i="8"/>
  <c r="S388" i="8" s="1"/>
  <c r="R388" i="8"/>
  <c r="C389" i="8"/>
  <c r="O389" i="8"/>
  <c r="P389" i="8"/>
  <c r="T389" i="8" s="1"/>
  <c r="Q389" i="8"/>
  <c r="S389" i="8" s="1"/>
  <c r="R389" i="8"/>
  <c r="C390" i="8"/>
  <c r="O390" i="8"/>
  <c r="P390" i="8"/>
  <c r="Q390" i="8"/>
  <c r="S390" i="8" s="1"/>
  <c r="R390" i="8"/>
  <c r="C391" i="8"/>
  <c r="O391" i="8"/>
  <c r="P391" i="8"/>
  <c r="Q391" i="8"/>
  <c r="R391" i="8"/>
  <c r="C392" i="8"/>
  <c r="O392" i="8"/>
  <c r="P392" i="8"/>
  <c r="Q392" i="8"/>
  <c r="S392" i="8" s="1"/>
  <c r="R392" i="8"/>
  <c r="C393" i="8"/>
  <c r="O393" i="8"/>
  <c r="P393" i="8"/>
  <c r="Q393" i="8"/>
  <c r="R393" i="8"/>
  <c r="S393" i="8"/>
  <c r="C394" i="8"/>
  <c r="O394" i="8"/>
  <c r="P394" i="8"/>
  <c r="Q394" i="8"/>
  <c r="R394" i="8"/>
  <c r="C395" i="8"/>
  <c r="O395" i="8"/>
  <c r="P395" i="8"/>
  <c r="T395" i="8" s="1"/>
  <c r="Q395" i="8"/>
  <c r="R395" i="8"/>
  <c r="S395" i="8"/>
  <c r="C396" i="8"/>
  <c r="O396" i="8"/>
  <c r="P396" i="8"/>
  <c r="T396" i="8" s="1"/>
  <c r="Q396" i="8"/>
  <c r="R396" i="8"/>
  <c r="S396" i="8"/>
  <c r="C397" i="8"/>
  <c r="O397" i="8"/>
  <c r="P397" i="8"/>
  <c r="Q397" i="8"/>
  <c r="R397" i="8"/>
  <c r="S397" i="8"/>
  <c r="C398" i="8"/>
  <c r="O398" i="8"/>
  <c r="P398" i="8"/>
  <c r="Q398" i="8"/>
  <c r="R398" i="8"/>
  <c r="S398" i="8"/>
  <c r="C399" i="8"/>
  <c r="O399" i="8"/>
  <c r="S399" i="8" s="1"/>
  <c r="P399" i="8"/>
  <c r="T399" i="8" s="1"/>
  <c r="Q399" i="8"/>
  <c r="R399" i="8"/>
  <c r="C400" i="8"/>
  <c r="O400" i="8"/>
  <c r="P400" i="8"/>
  <c r="T400" i="8" s="1"/>
  <c r="Q400" i="8"/>
  <c r="S400" i="8" s="1"/>
  <c r="R400" i="8"/>
  <c r="C401" i="8"/>
  <c r="O401" i="8"/>
  <c r="P401" i="8"/>
  <c r="T401" i="8" s="1"/>
  <c r="Q401" i="8"/>
  <c r="R401" i="8"/>
  <c r="C402" i="8"/>
  <c r="O402" i="8"/>
  <c r="P402" i="8"/>
  <c r="T402" i="8" s="1"/>
  <c r="Q402" i="8"/>
  <c r="S402" i="8" s="1"/>
  <c r="R402" i="8"/>
  <c r="C403" i="8"/>
  <c r="O403" i="8"/>
  <c r="P403" i="8"/>
  <c r="T403" i="8" s="1"/>
  <c r="Q403" i="8"/>
  <c r="R403" i="8"/>
  <c r="C404" i="8"/>
  <c r="O404" i="8"/>
  <c r="P404" i="8"/>
  <c r="Q404" i="8"/>
  <c r="R404" i="8"/>
  <c r="S404" i="8"/>
  <c r="C405" i="8"/>
  <c r="O405" i="8"/>
  <c r="P405" i="8"/>
  <c r="T405" i="8" s="1"/>
  <c r="Q405" i="8"/>
  <c r="S405" i="8" s="1"/>
  <c r="R405" i="8"/>
  <c r="C406" i="8"/>
  <c r="O406" i="8"/>
  <c r="P406" i="8"/>
  <c r="T406" i="8" s="1"/>
  <c r="Q406" i="8"/>
  <c r="R406" i="8"/>
  <c r="C407" i="8"/>
  <c r="O407" i="8"/>
  <c r="P407" i="8"/>
  <c r="Q407" i="8"/>
  <c r="S407" i="8" s="1"/>
  <c r="R407" i="8"/>
  <c r="C408" i="8"/>
  <c r="O408" i="8"/>
  <c r="P408" i="8"/>
  <c r="Q408" i="8"/>
  <c r="S408" i="8" s="1"/>
  <c r="R408" i="8"/>
  <c r="C409" i="8"/>
  <c r="O409" i="8"/>
  <c r="P409" i="8"/>
  <c r="Q409" i="8"/>
  <c r="S409" i="8" s="1"/>
  <c r="R409" i="8"/>
  <c r="C410" i="8"/>
  <c r="O410" i="8"/>
  <c r="P410" i="8"/>
  <c r="Q410" i="8"/>
  <c r="S410" i="8" s="1"/>
  <c r="R410" i="8"/>
  <c r="C411" i="8"/>
  <c r="O411" i="8"/>
  <c r="P411" i="8"/>
  <c r="Q411" i="8"/>
  <c r="S411" i="8" s="1"/>
  <c r="R411" i="8"/>
  <c r="C412" i="8"/>
  <c r="O412" i="8"/>
  <c r="P412" i="8"/>
  <c r="Q412" i="8"/>
  <c r="R412" i="8"/>
  <c r="C413" i="8"/>
  <c r="O413" i="8"/>
  <c r="P413" i="8"/>
  <c r="Q413" i="8"/>
  <c r="R413" i="8"/>
  <c r="S413" i="8"/>
  <c r="C414" i="8"/>
  <c r="O414" i="8"/>
  <c r="P414" i="8"/>
  <c r="Q414" i="8"/>
  <c r="R414" i="8"/>
  <c r="S414" i="8"/>
  <c r="C415" i="8"/>
  <c r="O415" i="8"/>
  <c r="S415" i="8" s="1"/>
  <c r="P415" i="8"/>
  <c r="Q415" i="8"/>
  <c r="R415" i="8"/>
  <c r="C416" i="8"/>
  <c r="O416" i="8"/>
  <c r="P416" i="8"/>
  <c r="T416" i="8" s="1"/>
  <c r="Q416" i="8"/>
  <c r="R416" i="8"/>
  <c r="S416" i="8"/>
  <c r="C417" i="8"/>
  <c r="O417" i="8"/>
  <c r="P417" i="8"/>
  <c r="T417" i="8" s="1"/>
  <c r="Q417" i="8"/>
  <c r="R417" i="8"/>
  <c r="S417" i="8"/>
  <c r="C418" i="8"/>
  <c r="O418" i="8"/>
  <c r="S418" i="8" s="1"/>
  <c r="P418" i="8"/>
  <c r="T418" i="8" s="1"/>
  <c r="Q418" i="8"/>
  <c r="R418" i="8"/>
  <c r="C419" i="8"/>
  <c r="O419" i="8"/>
  <c r="P419" i="8"/>
  <c r="T419" i="8" s="1"/>
  <c r="Q419" i="8"/>
  <c r="S419" i="8" s="1"/>
  <c r="R419" i="8"/>
  <c r="C420" i="8"/>
  <c r="O420" i="8"/>
  <c r="P420" i="8"/>
  <c r="T420" i="8" s="1"/>
  <c r="Q420" i="8"/>
  <c r="R420" i="8"/>
  <c r="C421" i="8"/>
  <c r="O421" i="8"/>
  <c r="P421" i="8"/>
  <c r="Q421" i="8"/>
  <c r="S421" i="8" s="1"/>
  <c r="R421" i="8"/>
  <c r="C422" i="8"/>
  <c r="O422" i="8"/>
  <c r="P422" i="8"/>
  <c r="Q422" i="8"/>
  <c r="S422" i="8" s="1"/>
  <c r="R422" i="8"/>
  <c r="C423" i="8"/>
  <c r="O423" i="8"/>
  <c r="P423" i="8"/>
  <c r="Q423" i="8"/>
  <c r="R423" i="8"/>
  <c r="C424" i="8"/>
  <c r="O424" i="8"/>
  <c r="P424" i="8"/>
  <c r="Q424" i="8"/>
  <c r="R424" i="8"/>
  <c r="S424" i="8"/>
  <c r="C425" i="8"/>
  <c r="O425" i="8"/>
  <c r="S425" i="8" s="1"/>
  <c r="P425" i="8"/>
  <c r="Q425" i="8"/>
  <c r="R425" i="8"/>
  <c r="C426" i="8"/>
  <c r="O426" i="8"/>
  <c r="P426" i="8"/>
  <c r="T426" i="8" s="1"/>
  <c r="Q426" i="8"/>
  <c r="R426" i="8"/>
  <c r="S426" i="8"/>
  <c r="C427" i="8"/>
  <c r="O427" i="8"/>
  <c r="S427" i="8" s="1"/>
  <c r="P427" i="8"/>
  <c r="T427" i="8" s="1"/>
  <c r="Q427" i="8"/>
  <c r="R427" i="8"/>
  <c r="C428" i="8"/>
  <c r="O428" i="8"/>
  <c r="P428" i="8"/>
  <c r="T428" i="8" s="1"/>
  <c r="Q428" i="8"/>
  <c r="S428" i="8" s="1"/>
  <c r="R428" i="8"/>
  <c r="C429" i="8"/>
  <c r="O429" i="8"/>
  <c r="P429" i="8"/>
  <c r="T429" i="8" s="1"/>
  <c r="Q429" i="8"/>
  <c r="R429" i="8"/>
  <c r="C430" i="8"/>
  <c r="O430" i="8"/>
  <c r="P430" i="8"/>
  <c r="Q430" i="8"/>
  <c r="S430" i="8" s="1"/>
  <c r="R430" i="8"/>
  <c r="C431" i="8"/>
  <c r="O431" i="8"/>
  <c r="P431" i="8"/>
  <c r="Q431" i="8"/>
  <c r="R431" i="8"/>
  <c r="C432" i="8"/>
  <c r="O432" i="8"/>
  <c r="P432" i="8"/>
  <c r="Q432" i="8"/>
  <c r="R432" i="8"/>
  <c r="S432" i="8"/>
  <c r="C433" i="8"/>
  <c r="O433" i="8"/>
  <c r="S433" i="8" s="1"/>
  <c r="P433" i="8"/>
  <c r="Q433" i="8"/>
  <c r="R433" i="8"/>
  <c r="C434" i="8"/>
  <c r="O434" i="8"/>
  <c r="S434" i="8" s="1"/>
  <c r="P434" i="8"/>
  <c r="T434" i="8" s="1"/>
  <c r="Q434" i="8"/>
  <c r="R434" i="8"/>
  <c r="C435" i="8"/>
  <c r="O435" i="8"/>
  <c r="P435" i="8"/>
  <c r="T435" i="8" s="1"/>
  <c r="Q435" i="8"/>
  <c r="S435" i="8" s="1"/>
  <c r="R435" i="8"/>
  <c r="C436" i="8"/>
  <c r="O436" i="8"/>
  <c r="P436" i="8"/>
  <c r="T436" i="8" s="1"/>
  <c r="Q436" i="8"/>
  <c r="R436" i="8"/>
  <c r="C437" i="8"/>
  <c r="O437" i="8"/>
  <c r="P437" i="8"/>
  <c r="Q437" i="8"/>
  <c r="R437" i="8"/>
  <c r="C438" i="8"/>
  <c r="O438" i="8"/>
  <c r="S438" i="8" s="1"/>
  <c r="P438" i="8"/>
  <c r="Q438" i="8"/>
  <c r="R438" i="8"/>
  <c r="C439" i="8"/>
  <c r="O439" i="8"/>
  <c r="S439" i="8" s="1"/>
  <c r="P439" i="8"/>
  <c r="T439" i="8" s="1"/>
  <c r="Q439" i="8"/>
  <c r="R439" i="8"/>
  <c r="C440" i="8"/>
  <c r="O440" i="8"/>
  <c r="P440" i="8"/>
  <c r="T440" i="8" s="1"/>
  <c r="Q440" i="8"/>
  <c r="R440" i="8"/>
  <c r="C441" i="8"/>
  <c r="O441" i="8"/>
  <c r="P441" i="8"/>
  <c r="Q441" i="8"/>
  <c r="R441" i="8"/>
  <c r="C442" i="8"/>
  <c r="O442" i="8"/>
  <c r="S442" i="8" s="1"/>
  <c r="P442" i="8"/>
  <c r="Q442" i="8"/>
  <c r="R442" i="8"/>
  <c r="C443" i="8"/>
  <c r="O443" i="8"/>
  <c r="S443" i="8" s="1"/>
  <c r="P443" i="8"/>
  <c r="T443" i="8" s="1"/>
  <c r="Q443" i="8"/>
  <c r="R443" i="8"/>
  <c r="C444" i="8"/>
  <c r="O444" i="8"/>
  <c r="P444" i="8"/>
  <c r="T444" i="8" s="1"/>
  <c r="Q444" i="8"/>
  <c r="R444" i="8"/>
  <c r="C445" i="8"/>
  <c r="O445" i="8"/>
  <c r="S445" i="8" s="1"/>
  <c r="P445" i="8"/>
  <c r="Q445" i="8"/>
  <c r="R445" i="8"/>
  <c r="C446" i="8"/>
  <c r="O446" i="8"/>
  <c r="P446" i="8"/>
  <c r="T446" i="8" s="1"/>
  <c r="Q446" i="8"/>
  <c r="R446" i="8"/>
  <c r="C447" i="8"/>
  <c r="O447" i="8"/>
  <c r="P447" i="8"/>
  <c r="Q447" i="8"/>
  <c r="R447" i="8"/>
  <c r="C448" i="8"/>
  <c r="O448" i="8"/>
  <c r="S448" i="8" s="1"/>
  <c r="P448" i="8"/>
  <c r="Q448" i="8"/>
  <c r="R448" i="8"/>
  <c r="C449" i="8"/>
  <c r="O449" i="8"/>
  <c r="S449" i="8" s="1"/>
  <c r="P449" i="8"/>
  <c r="T449" i="8" s="1"/>
  <c r="Q449" i="8"/>
  <c r="R449" i="8"/>
  <c r="C450" i="8"/>
  <c r="O450" i="8"/>
  <c r="P450" i="8"/>
  <c r="T450" i="8" s="1"/>
  <c r="Q450" i="8"/>
  <c r="R450" i="8"/>
  <c r="C451" i="8"/>
  <c r="O451" i="8"/>
  <c r="P451" i="8"/>
  <c r="Q451" i="8"/>
  <c r="R451" i="8"/>
  <c r="C452" i="8"/>
  <c r="O452" i="8"/>
  <c r="S452" i="8" s="1"/>
  <c r="P452" i="8"/>
  <c r="Q452" i="8"/>
  <c r="R452" i="8"/>
  <c r="C453" i="8"/>
  <c r="O453" i="8"/>
  <c r="S453" i="8" s="1"/>
  <c r="P453" i="8"/>
  <c r="T453" i="8" s="1"/>
  <c r="Q453" i="8"/>
  <c r="R453" i="8"/>
  <c r="C454" i="8"/>
  <c r="O454" i="8"/>
  <c r="P454" i="8"/>
  <c r="T454" i="8" s="1"/>
  <c r="Q454" i="8"/>
  <c r="R454" i="8"/>
  <c r="S454" i="8"/>
  <c r="C455" i="8"/>
  <c r="O455" i="8"/>
  <c r="S455" i="8" s="1"/>
  <c r="P455" i="8"/>
  <c r="T455" i="8" s="1"/>
  <c r="Q455" i="8"/>
  <c r="R455" i="8"/>
  <c r="C456" i="8"/>
  <c r="O456" i="8"/>
  <c r="P456" i="8"/>
  <c r="T456" i="8" s="1"/>
  <c r="Q456" i="8"/>
  <c r="R456" i="8"/>
  <c r="C457" i="8"/>
  <c r="O457" i="8"/>
  <c r="P457" i="8"/>
  <c r="Q457" i="8"/>
  <c r="R457" i="8"/>
  <c r="C458" i="8"/>
  <c r="O458" i="8"/>
  <c r="S458" i="8" s="1"/>
  <c r="P458" i="8"/>
  <c r="Q458" i="8"/>
  <c r="R458" i="8"/>
  <c r="C459" i="8"/>
  <c r="O459" i="8"/>
  <c r="S459" i="8" s="1"/>
  <c r="P459" i="8"/>
  <c r="T459" i="8" s="1"/>
  <c r="Q459" i="8"/>
  <c r="R459" i="8"/>
  <c r="U474" i="2"/>
  <c r="V474" i="2"/>
  <c r="W474" i="2"/>
  <c r="AC474" i="2" s="1"/>
  <c r="X474" i="2"/>
  <c r="AA474" i="2" s="1"/>
  <c r="Y474" i="2"/>
  <c r="Z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 s="1"/>
  <c r="U477" i="2"/>
  <c r="AA477" i="2" s="1"/>
  <c r="V477" i="2"/>
  <c r="W477" i="2"/>
  <c r="X477" i="2"/>
  <c r="Y477" i="2"/>
  <c r="AB477" i="2" s="1"/>
  <c r="Z477" i="2"/>
  <c r="AC477" i="2"/>
  <c r="U478" i="2"/>
  <c r="V478" i="2"/>
  <c r="W478" i="2"/>
  <c r="AC478" i="2" s="1"/>
  <c r="X478" i="2"/>
  <c r="AA478" i="2" s="1"/>
  <c r="Y478" i="2"/>
  <c r="Z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 s="1"/>
  <c r="U481" i="2"/>
  <c r="AA481" i="2" s="1"/>
  <c r="V481" i="2"/>
  <c r="W481" i="2"/>
  <c r="X481" i="2"/>
  <c r="Y481" i="2"/>
  <c r="AB481" i="2" s="1"/>
  <c r="Z481" i="2"/>
  <c r="AC481" i="2"/>
  <c r="U482" i="2"/>
  <c r="V482" i="2"/>
  <c r="W482" i="2"/>
  <c r="AC482" i="2" s="1"/>
  <c r="X482" i="2"/>
  <c r="AA482" i="2" s="1"/>
  <c r="Y482" i="2"/>
  <c r="Z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 s="1"/>
  <c r="U485" i="2"/>
  <c r="AA485" i="2" s="1"/>
  <c r="V485" i="2"/>
  <c r="W485" i="2"/>
  <c r="X485" i="2"/>
  <c r="Y485" i="2"/>
  <c r="AB485" i="2" s="1"/>
  <c r="Z485" i="2"/>
  <c r="AC485" i="2"/>
  <c r="U486" i="2"/>
  <c r="V486" i="2"/>
  <c r="W486" i="2"/>
  <c r="AC486" i="2" s="1"/>
  <c r="X486" i="2"/>
  <c r="AA486" i="2" s="1"/>
  <c r="Y486" i="2"/>
  <c r="Z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 s="1"/>
  <c r="U489" i="2"/>
  <c r="AA489" i="2" s="1"/>
  <c r="V489" i="2"/>
  <c r="W489" i="2"/>
  <c r="X489" i="2"/>
  <c r="Y489" i="2"/>
  <c r="AB489" i="2" s="1"/>
  <c r="Z489" i="2"/>
  <c r="AC489" i="2"/>
  <c r="U490" i="2"/>
  <c r="V490" i="2"/>
  <c r="W490" i="2"/>
  <c r="AC490" i="2" s="1"/>
  <c r="X490" i="2"/>
  <c r="AA490" i="2" s="1"/>
  <c r="Y490" i="2"/>
  <c r="Z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 s="1"/>
  <c r="U493" i="2"/>
  <c r="AA493" i="2" s="1"/>
  <c r="V493" i="2"/>
  <c r="W493" i="2"/>
  <c r="X493" i="2"/>
  <c r="Y493" i="2"/>
  <c r="AB493" i="2" s="1"/>
  <c r="Z493" i="2"/>
  <c r="AC493" i="2"/>
  <c r="U494" i="2"/>
  <c r="V494" i="2"/>
  <c r="W494" i="2"/>
  <c r="AC494" i="2" s="1"/>
  <c r="X494" i="2"/>
  <c r="AA494" i="2" s="1"/>
  <c r="Y494" i="2"/>
  <c r="Z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 s="1"/>
  <c r="U497" i="2"/>
  <c r="AA497" i="2" s="1"/>
  <c r="V497" i="2"/>
  <c r="W497" i="2"/>
  <c r="X497" i="2"/>
  <c r="Y497" i="2"/>
  <c r="AB497" i="2" s="1"/>
  <c r="Z497" i="2"/>
  <c r="AC497" i="2"/>
  <c r="U498" i="2"/>
  <c r="V498" i="2"/>
  <c r="W498" i="2"/>
  <c r="AC498" i="2" s="1"/>
  <c r="X498" i="2"/>
  <c r="AA498" i="2" s="1"/>
  <c r="Y498" i="2"/>
  <c r="Z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 s="1"/>
  <c r="U501" i="2"/>
  <c r="AA501" i="2" s="1"/>
  <c r="V501" i="2"/>
  <c r="W501" i="2"/>
  <c r="X501" i="2"/>
  <c r="Y501" i="2"/>
  <c r="AB501" i="2" s="1"/>
  <c r="Z501" i="2"/>
  <c r="AC501" i="2"/>
  <c r="U502" i="2"/>
  <c r="V502" i="2"/>
  <c r="W502" i="2"/>
  <c r="AC502" i="2" s="1"/>
  <c r="X502" i="2"/>
  <c r="AA502" i="2" s="1"/>
  <c r="Y502" i="2"/>
  <c r="Z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 s="1"/>
  <c r="U505" i="2"/>
  <c r="AA505" i="2" s="1"/>
  <c r="V505" i="2"/>
  <c r="W505" i="2"/>
  <c r="X505" i="2"/>
  <c r="Y505" i="2"/>
  <c r="AB505" i="2" s="1"/>
  <c r="Z505" i="2"/>
  <c r="AC505" i="2"/>
  <c r="U506" i="2"/>
  <c r="V506" i="2"/>
  <c r="W506" i="2"/>
  <c r="AC506" i="2" s="1"/>
  <c r="X506" i="2"/>
  <c r="AA506" i="2" s="1"/>
  <c r="Y506" i="2"/>
  <c r="Z506" i="2"/>
  <c r="AB506" i="2"/>
  <c r="U507" i="2"/>
  <c r="V507" i="2"/>
  <c r="AB507" i="2" s="1"/>
  <c r="W507" i="2"/>
  <c r="AC507" i="2" s="1"/>
  <c r="X507" i="2"/>
  <c r="Y507" i="2"/>
  <c r="Z507" i="2"/>
  <c r="AA507" i="2"/>
  <c r="U508" i="2"/>
  <c r="AA508" i="2" s="1"/>
  <c r="V508" i="2"/>
  <c r="AB508" i="2" s="1"/>
  <c r="W508" i="2"/>
  <c r="X508" i="2"/>
  <c r="Y508" i="2"/>
  <c r="Z508" i="2"/>
  <c r="AC508" i="2" s="1"/>
  <c r="U509" i="2"/>
  <c r="AA509" i="2" s="1"/>
  <c r="V509" i="2"/>
  <c r="W509" i="2"/>
  <c r="X509" i="2"/>
  <c r="Y509" i="2"/>
  <c r="AB509" i="2" s="1"/>
  <c r="Z509" i="2"/>
  <c r="AC509" i="2"/>
  <c r="U510" i="2"/>
  <c r="V510" i="2"/>
  <c r="W510" i="2"/>
  <c r="AC510" i="2" s="1"/>
  <c r="X510" i="2"/>
  <c r="AA510" i="2" s="1"/>
  <c r="Y510" i="2"/>
  <c r="Z510" i="2"/>
  <c r="AB510" i="2"/>
  <c r="U511" i="2"/>
  <c r="V511" i="2"/>
  <c r="AB511" i="2" s="1"/>
  <c r="W511" i="2"/>
  <c r="AC511" i="2" s="1"/>
  <c r="X511" i="2"/>
  <c r="Y511" i="2"/>
  <c r="Z511" i="2"/>
  <c r="AA511" i="2"/>
  <c r="U512" i="2"/>
  <c r="AA512" i="2" s="1"/>
  <c r="V512" i="2"/>
  <c r="AB512" i="2" s="1"/>
  <c r="W512" i="2"/>
  <c r="X512" i="2"/>
  <c r="Y512" i="2"/>
  <c r="Z512" i="2"/>
  <c r="AC512" i="2" s="1"/>
  <c r="U513" i="2"/>
  <c r="AA513" i="2" s="1"/>
  <c r="V513" i="2"/>
  <c r="W513" i="2"/>
  <c r="X513" i="2"/>
  <c r="Y513" i="2"/>
  <c r="AB513" i="2" s="1"/>
  <c r="Z513" i="2"/>
  <c r="AC513" i="2"/>
  <c r="U514" i="2"/>
  <c r="V514" i="2"/>
  <c r="W514" i="2"/>
  <c r="AC514" i="2" s="1"/>
  <c r="X514" i="2"/>
  <c r="AA514" i="2" s="1"/>
  <c r="Y514" i="2"/>
  <c r="Z514" i="2"/>
  <c r="AB514" i="2"/>
  <c r="U515" i="2"/>
  <c r="V515" i="2"/>
  <c r="AB515" i="2" s="1"/>
  <c r="W515" i="2"/>
  <c r="AC515" i="2" s="1"/>
  <c r="X515" i="2"/>
  <c r="Y515" i="2"/>
  <c r="Z515" i="2"/>
  <c r="AA515" i="2"/>
  <c r="U516" i="2"/>
  <c r="AA516" i="2" s="1"/>
  <c r="V516" i="2"/>
  <c r="AB516" i="2" s="1"/>
  <c r="W516" i="2"/>
  <c r="X516" i="2"/>
  <c r="Y516" i="2"/>
  <c r="Z516" i="2"/>
  <c r="AC516" i="2" s="1"/>
  <c r="U517" i="2"/>
  <c r="AA517" i="2" s="1"/>
  <c r="V517" i="2"/>
  <c r="W517" i="2"/>
  <c r="X517" i="2"/>
  <c r="Y517" i="2"/>
  <c r="AB517" i="2" s="1"/>
  <c r="Z517" i="2"/>
  <c r="AC517" i="2"/>
  <c r="U518" i="2"/>
  <c r="V518" i="2"/>
  <c r="W518" i="2"/>
  <c r="AC518" i="2" s="1"/>
  <c r="X518" i="2"/>
  <c r="AA518" i="2" s="1"/>
  <c r="Y518" i="2"/>
  <c r="Z518" i="2"/>
  <c r="AB518" i="2"/>
  <c r="U519" i="2"/>
  <c r="V519" i="2"/>
  <c r="AB519" i="2" s="1"/>
  <c r="W519" i="2"/>
  <c r="AC519" i="2" s="1"/>
  <c r="X519" i="2"/>
  <c r="Y519" i="2"/>
  <c r="Z519" i="2"/>
  <c r="AA519" i="2"/>
  <c r="U520" i="2"/>
  <c r="AA520" i="2" s="1"/>
  <c r="V520" i="2"/>
  <c r="AB520" i="2" s="1"/>
  <c r="W520" i="2"/>
  <c r="X520" i="2"/>
  <c r="Y520" i="2"/>
  <c r="Z520" i="2"/>
  <c r="AC520" i="2" s="1"/>
  <c r="U521" i="2"/>
  <c r="AA521" i="2" s="1"/>
  <c r="V521" i="2"/>
  <c r="W521" i="2"/>
  <c r="X521" i="2"/>
  <c r="Y521" i="2"/>
  <c r="AB521" i="2" s="1"/>
  <c r="Z521" i="2"/>
  <c r="AC521" i="2"/>
  <c r="U522" i="2"/>
  <c r="V522" i="2"/>
  <c r="W522" i="2"/>
  <c r="AC522" i="2" s="1"/>
  <c r="X522" i="2"/>
  <c r="AA522" i="2" s="1"/>
  <c r="Y522" i="2"/>
  <c r="Z522" i="2"/>
  <c r="AB522" i="2"/>
  <c r="U523" i="2"/>
  <c r="V523" i="2"/>
  <c r="AB523" i="2" s="1"/>
  <c r="W523" i="2"/>
  <c r="AC523" i="2" s="1"/>
  <c r="X523" i="2"/>
  <c r="Y523" i="2"/>
  <c r="Z523" i="2"/>
  <c r="AA523" i="2"/>
  <c r="U524" i="2"/>
  <c r="AA524" i="2" s="1"/>
  <c r="V524" i="2"/>
  <c r="AB524" i="2" s="1"/>
  <c r="W524" i="2"/>
  <c r="X524" i="2"/>
  <c r="Y524" i="2"/>
  <c r="Z524" i="2"/>
  <c r="AC524" i="2" s="1"/>
  <c r="U525" i="2"/>
  <c r="AA525" i="2" s="1"/>
  <c r="V525" i="2"/>
  <c r="W525" i="2"/>
  <c r="X525" i="2"/>
  <c r="Y525" i="2"/>
  <c r="AB525" i="2" s="1"/>
  <c r="Z525" i="2"/>
  <c r="AC525" i="2"/>
  <c r="U526" i="2"/>
  <c r="V526" i="2"/>
  <c r="W526" i="2"/>
  <c r="AC526" i="2" s="1"/>
  <c r="X526" i="2"/>
  <c r="AA526" i="2" s="1"/>
  <c r="Y526" i="2"/>
  <c r="Z526" i="2"/>
  <c r="AB526" i="2"/>
  <c r="U527" i="2"/>
  <c r="V527" i="2"/>
  <c r="AB527" i="2" s="1"/>
  <c r="W527" i="2"/>
  <c r="AC527" i="2" s="1"/>
  <c r="X527" i="2"/>
  <c r="Y527" i="2"/>
  <c r="Z527" i="2"/>
  <c r="AA527" i="2"/>
  <c r="U528" i="2"/>
  <c r="AA528" i="2" s="1"/>
  <c r="V528" i="2"/>
  <c r="AB528" i="2" s="1"/>
  <c r="W528" i="2"/>
  <c r="X528" i="2"/>
  <c r="Y528" i="2"/>
  <c r="Z528" i="2"/>
  <c r="AC528" i="2" s="1"/>
  <c r="U529" i="2"/>
  <c r="AA529" i="2" s="1"/>
  <c r="V529" i="2"/>
  <c r="W529" i="2"/>
  <c r="X529" i="2"/>
  <c r="Y529" i="2"/>
  <c r="AB529" i="2" s="1"/>
  <c r="Z529" i="2"/>
  <c r="AC529" i="2"/>
  <c r="U530" i="2"/>
  <c r="V530" i="2"/>
  <c r="W530" i="2"/>
  <c r="AC530" i="2" s="1"/>
  <c r="X530" i="2"/>
  <c r="AA530" i="2" s="1"/>
  <c r="Y530" i="2"/>
  <c r="Z530" i="2"/>
  <c r="AB530" i="2"/>
  <c r="U531" i="2"/>
  <c r="V531" i="2"/>
  <c r="AB531" i="2" s="1"/>
  <c r="W531" i="2"/>
  <c r="AC531" i="2" s="1"/>
  <c r="X531" i="2"/>
  <c r="Y531" i="2"/>
  <c r="Z531" i="2"/>
  <c r="AA531" i="2"/>
  <c r="U532" i="2"/>
  <c r="AA532" i="2" s="1"/>
  <c r="V532" i="2"/>
  <c r="AB532" i="2" s="1"/>
  <c r="W532" i="2"/>
  <c r="X532" i="2"/>
  <c r="Y532" i="2"/>
  <c r="Z532" i="2"/>
  <c r="AC532" i="2" s="1"/>
  <c r="U533" i="2"/>
  <c r="AA533" i="2" s="1"/>
  <c r="V533" i="2"/>
  <c r="W533" i="2"/>
  <c r="X533" i="2"/>
  <c r="Y533" i="2"/>
  <c r="Z533" i="2"/>
  <c r="AB533" i="2"/>
  <c r="AC533" i="2"/>
  <c r="U534" i="2"/>
  <c r="V534" i="2"/>
  <c r="W534" i="2"/>
  <c r="AC534" i="2" s="1"/>
  <c r="X534" i="2"/>
  <c r="Y534" i="2"/>
  <c r="Z534" i="2"/>
  <c r="AA534" i="2"/>
  <c r="AB534" i="2"/>
  <c r="U535" i="2"/>
  <c r="V535" i="2"/>
  <c r="AB535" i="2" s="1"/>
  <c r="W535" i="2"/>
  <c r="AC535" i="2" s="1"/>
  <c r="X535" i="2"/>
  <c r="Y535" i="2"/>
  <c r="Z535" i="2"/>
  <c r="AA535" i="2"/>
  <c r="U536" i="2"/>
  <c r="AA536" i="2" s="1"/>
  <c r="V536" i="2"/>
  <c r="AB536" i="2" s="1"/>
  <c r="W536" i="2"/>
  <c r="X536" i="2"/>
  <c r="Y536" i="2"/>
  <c r="Z536" i="2"/>
  <c r="AC536" i="2"/>
  <c r="U537" i="2"/>
  <c r="AA537" i="2" s="1"/>
  <c r="V537" i="2"/>
  <c r="W537" i="2"/>
  <c r="X537" i="2"/>
  <c r="Y537" i="2"/>
  <c r="AB537" i="2" s="1"/>
  <c r="Z537" i="2"/>
  <c r="AC537" i="2"/>
  <c r="U538" i="2"/>
  <c r="V538" i="2"/>
  <c r="W538" i="2"/>
  <c r="AC538" i="2" s="1"/>
  <c r="X538" i="2"/>
  <c r="AA538" i="2" s="1"/>
  <c r="Y538" i="2"/>
  <c r="Z538" i="2"/>
  <c r="AB538" i="2"/>
  <c r="U539" i="2"/>
  <c r="V539" i="2"/>
  <c r="AB539" i="2" s="1"/>
  <c r="W539" i="2"/>
  <c r="AC539" i="2" s="1"/>
  <c r="X539" i="2"/>
  <c r="Y539" i="2"/>
  <c r="Z539" i="2"/>
  <c r="AA539" i="2"/>
  <c r="U540" i="2"/>
  <c r="AA540" i="2" s="1"/>
  <c r="V540" i="2"/>
  <c r="AB540" i="2" s="1"/>
  <c r="W540" i="2"/>
  <c r="X540" i="2"/>
  <c r="Y540" i="2"/>
  <c r="Z540" i="2"/>
  <c r="AC540" i="2" s="1"/>
  <c r="U541" i="2"/>
  <c r="AA541" i="2" s="1"/>
  <c r="V541" i="2"/>
  <c r="W541" i="2"/>
  <c r="X541" i="2"/>
  <c r="Y541" i="2"/>
  <c r="Z541" i="2"/>
  <c r="AB541" i="2"/>
  <c r="AC541" i="2"/>
  <c r="U542" i="2"/>
  <c r="V542" i="2"/>
  <c r="W542" i="2"/>
  <c r="AC542" i="2" s="1"/>
  <c r="X542" i="2"/>
  <c r="Y542" i="2"/>
  <c r="Z542" i="2"/>
  <c r="AA542" i="2"/>
  <c r="AB542" i="2"/>
  <c r="U543" i="2"/>
  <c r="V543" i="2"/>
  <c r="AB543" i="2" s="1"/>
  <c r="W543" i="2"/>
  <c r="AC543" i="2" s="1"/>
  <c r="X543" i="2"/>
  <c r="Y543" i="2"/>
  <c r="Z543" i="2"/>
  <c r="AA543" i="2"/>
  <c r="U544" i="2"/>
  <c r="AA544" i="2" s="1"/>
  <c r="V544" i="2"/>
  <c r="AB544" i="2" s="1"/>
  <c r="W544" i="2"/>
  <c r="X544" i="2"/>
  <c r="Y544" i="2"/>
  <c r="Z544" i="2"/>
  <c r="AC544" i="2"/>
  <c r="U545" i="2"/>
  <c r="AA545" i="2" s="1"/>
  <c r="V545" i="2"/>
  <c r="W545" i="2"/>
  <c r="X545" i="2"/>
  <c r="Y545" i="2"/>
  <c r="AB545" i="2" s="1"/>
  <c r="Z545" i="2"/>
  <c r="AC545" i="2"/>
  <c r="U546" i="2"/>
  <c r="V546" i="2"/>
  <c r="W546" i="2"/>
  <c r="AC546" i="2" s="1"/>
  <c r="X546" i="2"/>
  <c r="AA546" i="2" s="1"/>
  <c r="Y546" i="2"/>
  <c r="Z546" i="2"/>
  <c r="AB546" i="2"/>
  <c r="U547" i="2"/>
  <c r="V547" i="2"/>
  <c r="AB547" i="2" s="1"/>
  <c r="W547" i="2"/>
  <c r="AC547" i="2" s="1"/>
  <c r="X547" i="2"/>
  <c r="Y547" i="2"/>
  <c r="Z547" i="2"/>
  <c r="AA547" i="2"/>
  <c r="U548" i="2"/>
  <c r="AA548" i="2" s="1"/>
  <c r="V548" i="2"/>
  <c r="AB548" i="2" s="1"/>
  <c r="W548" i="2"/>
  <c r="X548" i="2"/>
  <c r="Y548" i="2"/>
  <c r="Z548" i="2"/>
  <c r="AC548" i="2" s="1"/>
  <c r="U549" i="2"/>
  <c r="AA549" i="2" s="1"/>
  <c r="V549" i="2"/>
  <c r="W549" i="2"/>
  <c r="X549" i="2"/>
  <c r="Y549" i="2"/>
  <c r="Z549" i="2"/>
  <c r="AB549" i="2"/>
  <c r="AC549" i="2"/>
  <c r="U550" i="2"/>
  <c r="V550" i="2"/>
  <c r="W550" i="2"/>
  <c r="AC550" i="2" s="1"/>
  <c r="X550" i="2"/>
  <c r="Y550" i="2"/>
  <c r="Z550" i="2"/>
  <c r="AA550" i="2"/>
  <c r="AB550" i="2"/>
  <c r="U551" i="2"/>
  <c r="V551" i="2"/>
  <c r="AB551" i="2" s="1"/>
  <c r="W551" i="2"/>
  <c r="AC551" i="2" s="1"/>
  <c r="X551" i="2"/>
  <c r="Y551" i="2"/>
  <c r="Z551" i="2"/>
  <c r="AA551" i="2"/>
  <c r="U552" i="2"/>
  <c r="AA552" i="2" s="1"/>
  <c r="V552" i="2"/>
  <c r="AB552" i="2" s="1"/>
  <c r="W552" i="2"/>
  <c r="X552" i="2"/>
  <c r="Y552" i="2"/>
  <c r="Z552" i="2"/>
  <c r="AC552" i="2"/>
  <c r="U553" i="2"/>
  <c r="AA553" i="2" s="1"/>
  <c r="V553" i="2"/>
  <c r="W553" i="2"/>
  <c r="X553" i="2"/>
  <c r="Y553" i="2"/>
  <c r="AB553" i="2" s="1"/>
  <c r="Z553" i="2"/>
  <c r="AC553" i="2"/>
  <c r="U554" i="2"/>
  <c r="V554" i="2"/>
  <c r="W554" i="2"/>
  <c r="AC554" i="2" s="1"/>
  <c r="X554" i="2"/>
  <c r="AA554" i="2" s="1"/>
  <c r="Y554" i="2"/>
  <c r="Z554" i="2"/>
  <c r="AB554" i="2"/>
  <c r="U555" i="2"/>
  <c r="V555" i="2"/>
  <c r="AB555" i="2" s="1"/>
  <c r="W555" i="2"/>
  <c r="AC555" i="2" s="1"/>
  <c r="X555" i="2"/>
  <c r="Y555" i="2"/>
  <c r="Z555" i="2"/>
  <c r="AA555" i="2"/>
  <c r="U556" i="2"/>
  <c r="AA556" i="2" s="1"/>
  <c r="V556" i="2"/>
  <c r="AB556" i="2" s="1"/>
  <c r="W556" i="2"/>
  <c r="X556" i="2"/>
  <c r="Y556" i="2"/>
  <c r="Z556" i="2"/>
  <c r="AC556" i="2" s="1"/>
  <c r="E474" i="2"/>
  <c r="F474" i="2"/>
  <c r="G474" i="2"/>
  <c r="H474" i="2"/>
  <c r="I474" i="2"/>
  <c r="J474" i="2"/>
  <c r="K474" i="2"/>
  <c r="L474" i="2"/>
  <c r="M474" i="2"/>
  <c r="N474" i="2"/>
  <c r="O474" i="2"/>
  <c r="P474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H547" i="2"/>
  <c r="I547" i="2"/>
  <c r="J547" i="2"/>
  <c r="K547" i="2"/>
  <c r="L547" i="2"/>
  <c r="M547" i="2"/>
  <c r="O547" i="2"/>
  <c r="P547" i="2"/>
  <c r="E548" i="2"/>
  <c r="N548" i="2" s="1"/>
  <c r="F548" i="2"/>
  <c r="G548" i="2"/>
  <c r="H548" i="2"/>
  <c r="I548" i="2"/>
  <c r="J548" i="2"/>
  <c r="K548" i="2"/>
  <c r="L548" i="2"/>
  <c r="M548" i="2"/>
  <c r="O548" i="2"/>
  <c r="P548" i="2"/>
  <c r="E549" i="2"/>
  <c r="N549" i="2" s="1"/>
  <c r="F549" i="2"/>
  <c r="G549" i="2"/>
  <c r="H549" i="2"/>
  <c r="I549" i="2"/>
  <c r="J549" i="2"/>
  <c r="K549" i="2"/>
  <c r="L549" i="2"/>
  <c r="M549" i="2"/>
  <c r="O549" i="2"/>
  <c r="P549" i="2"/>
  <c r="E550" i="2"/>
  <c r="N550" i="2" s="1"/>
  <c r="F550" i="2"/>
  <c r="G550" i="2"/>
  <c r="H550" i="2"/>
  <c r="I550" i="2"/>
  <c r="J550" i="2"/>
  <c r="K550" i="2"/>
  <c r="L550" i="2"/>
  <c r="M550" i="2"/>
  <c r="O550" i="2"/>
  <c r="P550" i="2"/>
  <c r="E551" i="2"/>
  <c r="N551" i="2" s="1"/>
  <c r="F551" i="2"/>
  <c r="G551" i="2"/>
  <c r="H551" i="2"/>
  <c r="I551" i="2"/>
  <c r="J551" i="2"/>
  <c r="K551" i="2"/>
  <c r="L551" i="2"/>
  <c r="M551" i="2"/>
  <c r="O551" i="2"/>
  <c r="P551" i="2"/>
  <c r="E552" i="2"/>
  <c r="N552" i="2" s="1"/>
  <c r="F552" i="2"/>
  <c r="G552" i="2"/>
  <c r="H552" i="2"/>
  <c r="I552" i="2"/>
  <c r="J552" i="2"/>
  <c r="K552" i="2"/>
  <c r="L552" i="2"/>
  <c r="M552" i="2"/>
  <c r="O552" i="2"/>
  <c r="P552" i="2"/>
  <c r="E553" i="2"/>
  <c r="N553" i="2" s="1"/>
  <c r="F553" i="2"/>
  <c r="G553" i="2"/>
  <c r="H553" i="2"/>
  <c r="I553" i="2"/>
  <c r="J553" i="2"/>
  <c r="K553" i="2"/>
  <c r="L553" i="2"/>
  <c r="M553" i="2"/>
  <c r="O553" i="2"/>
  <c r="P553" i="2"/>
  <c r="E554" i="2"/>
  <c r="N554" i="2" s="1"/>
  <c r="F554" i="2"/>
  <c r="G554" i="2"/>
  <c r="H554" i="2"/>
  <c r="I554" i="2"/>
  <c r="J554" i="2"/>
  <c r="K554" i="2"/>
  <c r="L554" i="2"/>
  <c r="M554" i="2"/>
  <c r="O554" i="2"/>
  <c r="P554" i="2"/>
  <c r="E555" i="2"/>
  <c r="N555" i="2" s="1"/>
  <c r="F555" i="2"/>
  <c r="G555" i="2"/>
  <c r="H555" i="2"/>
  <c r="I555" i="2"/>
  <c r="J555" i="2"/>
  <c r="K555" i="2"/>
  <c r="L555" i="2"/>
  <c r="M555" i="2"/>
  <c r="O555" i="2"/>
  <c r="P555" i="2"/>
  <c r="E556" i="2"/>
  <c r="N556" i="2" s="1"/>
  <c r="F556" i="2"/>
  <c r="G556" i="2"/>
  <c r="H556" i="2"/>
  <c r="I556" i="2"/>
  <c r="J556" i="2"/>
  <c r="K556" i="2"/>
  <c r="L556" i="2"/>
  <c r="M556" i="2"/>
  <c r="O556" i="2"/>
  <c r="P556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T451" i="8" l="1"/>
  <c r="S450" i="8"/>
  <c r="T447" i="8"/>
  <c r="S446" i="8"/>
  <c r="T452" i="8"/>
  <c r="S451" i="8"/>
  <c r="T448" i="8"/>
  <c r="S447" i="8"/>
  <c r="T457" i="8"/>
  <c r="S456" i="8"/>
  <c r="T458" i="8"/>
  <c r="S457" i="8"/>
  <c r="T445" i="8"/>
  <c r="S444" i="8"/>
  <c r="T441" i="8"/>
  <c r="S440" i="8"/>
  <c r="T437" i="8"/>
  <c r="S436" i="8"/>
  <c r="T431" i="8"/>
  <c r="T430" i="8"/>
  <c r="S429" i="8"/>
  <c r="T423" i="8"/>
  <c r="T422" i="8"/>
  <c r="T421" i="8"/>
  <c r="S420" i="8"/>
  <c r="T412" i="8"/>
  <c r="T411" i="8"/>
  <c r="T410" i="8"/>
  <c r="T409" i="8"/>
  <c r="T408" i="8"/>
  <c r="T407" i="8"/>
  <c r="S406" i="8"/>
  <c r="T442" i="8"/>
  <c r="S441" i="8"/>
  <c r="T438" i="8"/>
  <c r="S437" i="8"/>
  <c r="T433" i="8"/>
  <c r="T432" i="8"/>
  <c r="S431" i="8"/>
  <c r="T425" i="8"/>
  <c r="T424" i="8"/>
  <c r="S423" i="8"/>
  <c r="T415" i="8"/>
  <c r="T414" i="8"/>
  <c r="T413" i="8"/>
  <c r="S412" i="8"/>
  <c r="S401" i="8"/>
  <c r="T397" i="8"/>
  <c r="T390" i="8"/>
  <c r="S387" i="8"/>
  <c r="T383" i="8"/>
  <c r="T398" i="8"/>
  <c r="S394" i="8"/>
  <c r="T391" i="8"/>
  <c r="T370" i="8"/>
  <c r="T377" i="8"/>
  <c r="T376" i="8"/>
  <c r="S375" i="8"/>
  <c r="T368" i="8"/>
  <c r="T367" i="8"/>
  <c r="T366" i="8"/>
  <c r="S365" i="8"/>
  <c r="T358" i="8"/>
  <c r="T357" i="8"/>
  <c r="T356" i="8"/>
  <c r="S355" i="8"/>
  <c r="T350" i="8"/>
  <c r="T345" i="8"/>
  <c r="T341" i="8"/>
  <c r="T404" i="8"/>
  <c r="S403" i="8"/>
  <c r="T394" i="8"/>
  <c r="T393" i="8"/>
  <c r="T392" i="8"/>
  <c r="S391" i="8"/>
  <c r="T380" i="8"/>
  <c r="T379" i="8"/>
  <c r="T378" i="8"/>
  <c r="S377" i="8"/>
  <c r="T371" i="8"/>
  <c r="S369" i="8"/>
  <c r="T360" i="8"/>
  <c r="T359" i="8"/>
  <c r="S358" i="8"/>
  <c r="T349" i="8"/>
  <c r="T344" i="8"/>
  <c r="S340" i="8"/>
  <c r="T309" i="8"/>
  <c r="T334" i="8"/>
  <c r="T326" i="8"/>
  <c r="T318" i="8"/>
  <c r="T310" i="8"/>
  <c r="T303" i="8"/>
  <c r="S351" i="8"/>
  <c r="T340" i="8"/>
  <c r="T339" i="8"/>
  <c r="T336" i="8"/>
  <c r="T335" i="8"/>
  <c r="T332" i="8"/>
  <c r="T331" i="8"/>
  <c r="T328" i="8"/>
  <c r="T327" i="8"/>
  <c r="T324" i="8"/>
  <c r="T323" i="8"/>
  <c r="T320" i="8"/>
  <c r="T319" i="8"/>
  <c r="T316" i="8"/>
  <c r="T315" i="8"/>
  <c r="T312" i="8"/>
  <c r="T311" i="8"/>
  <c r="T308" i="8"/>
  <c r="T307" i="8"/>
  <c r="T304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U371" i="2"/>
  <c r="V371" i="2"/>
  <c r="W371" i="2"/>
  <c r="X371" i="2"/>
  <c r="AA371" i="2" s="1"/>
  <c r="Y371" i="2"/>
  <c r="Z371" i="2"/>
  <c r="AB371" i="2"/>
  <c r="AC371" i="2"/>
  <c r="U372" i="2"/>
  <c r="V372" i="2"/>
  <c r="W372" i="2"/>
  <c r="AC372" i="2" s="1"/>
  <c r="X372" i="2"/>
  <c r="Y372" i="2"/>
  <c r="Z372" i="2"/>
  <c r="AA372" i="2"/>
  <c r="AB372" i="2"/>
  <c r="U373" i="2"/>
  <c r="V373" i="2"/>
  <c r="AB373" i="2" s="1"/>
  <c r="W373" i="2"/>
  <c r="AC373" i="2" s="1"/>
  <c r="X373" i="2"/>
  <c r="Y373" i="2"/>
  <c r="Z373" i="2"/>
  <c r="AA373" i="2"/>
  <c r="U374" i="2"/>
  <c r="AA374" i="2" s="1"/>
  <c r="V374" i="2"/>
  <c r="AB374" i="2" s="1"/>
  <c r="W374" i="2"/>
  <c r="X374" i="2"/>
  <c r="Y374" i="2"/>
  <c r="Z374" i="2"/>
  <c r="AC374" i="2"/>
  <c r="U375" i="2"/>
  <c r="AA375" i="2" s="1"/>
  <c r="V375" i="2"/>
  <c r="W375" i="2"/>
  <c r="X375" i="2"/>
  <c r="Y375" i="2"/>
  <c r="Z375" i="2"/>
  <c r="AB375" i="2"/>
  <c r="AC375" i="2"/>
  <c r="U376" i="2"/>
  <c r="V376" i="2"/>
  <c r="W376" i="2"/>
  <c r="AC376" i="2" s="1"/>
  <c r="X376" i="2"/>
  <c r="Y376" i="2"/>
  <c r="Z376" i="2"/>
  <c r="AA376" i="2"/>
  <c r="AB376" i="2"/>
  <c r="U377" i="2"/>
  <c r="V377" i="2"/>
  <c r="AB377" i="2" s="1"/>
  <c r="W377" i="2"/>
  <c r="AC377" i="2" s="1"/>
  <c r="X377" i="2"/>
  <c r="Y377" i="2"/>
  <c r="Z377" i="2"/>
  <c r="AA377" i="2"/>
  <c r="U378" i="2"/>
  <c r="AA378" i="2" s="1"/>
  <c r="V378" i="2"/>
  <c r="AB378" i="2" s="1"/>
  <c r="W378" i="2"/>
  <c r="X378" i="2"/>
  <c r="Y378" i="2"/>
  <c r="Z378" i="2"/>
  <c r="AC378" i="2"/>
  <c r="U379" i="2"/>
  <c r="AA379" i="2" s="1"/>
  <c r="V379" i="2"/>
  <c r="W379" i="2"/>
  <c r="X379" i="2"/>
  <c r="Y379" i="2"/>
  <c r="Z379" i="2"/>
  <c r="AB379" i="2"/>
  <c r="AC379" i="2"/>
  <c r="U380" i="2"/>
  <c r="V380" i="2"/>
  <c r="W380" i="2"/>
  <c r="AC380" i="2" s="1"/>
  <c r="X380" i="2"/>
  <c r="Y380" i="2"/>
  <c r="Z380" i="2"/>
  <c r="AA380" i="2"/>
  <c r="AB380" i="2"/>
  <c r="U381" i="2"/>
  <c r="V381" i="2"/>
  <c r="AB381" i="2" s="1"/>
  <c r="W381" i="2"/>
  <c r="AC381" i="2" s="1"/>
  <c r="X381" i="2"/>
  <c r="Y381" i="2"/>
  <c r="Z381" i="2"/>
  <c r="AA381" i="2"/>
  <c r="U382" i="2"/>
  <c r="AA382" i="2" s="1"/>
  <c r="V382" i="2"/>
  <c r="AB382" i="2" s="1"/>
  <c r="W382" i="2"/>
  <c r="X382" i="2"/>
  <c r="Y382" i="2"/>
  <c r="Z382" i="2"/>
  <c r="AC382" i="2"/>
  <c r="U383" i="2"/>
  <c r="AA383" i="2" s="1"/>
  <c r="V383" i="2"/>
  <c r="W383" i="2"/>
  <c r="X383" i="2"/>
  <c r="Y383" i="2"/>
  <c r="Z383" i="2"/>
  <c r="AB383" i="2"/>
  <c r="AC383" i="2"/>
  <c r="U384" i="2"/>
  <c r="V384" i="2"/>
  <c r="W384" i="2"/>
  <c r="AC384" i="2" s="1"/>
  <c r="X384" i="2"/>
  <c r="Y384" i="2"/>
  <c r="Z384" i="2"/>
  <c r="AA384" i="2"/>
  <c r="AB384" i="2"/>
  <c r="U385" i="2"/>
  <c r="V385" i="2"/>
  <c r="AB385" i="2" s="1"/>
  <c r="W385" i="2"/>
  <c r="AC385" i="2" s="1"/>
  <c r="X385" i="2"/>
  <c r="Y385" i="2"/>
  <c r="Z385" i="2"/>
  <c r="AA385" i="2"/>
  <c r="U386" i="2"/>
  <c r="AA386" i="2" s="1"/>
  <c r="V386" i="2"/>
  <c r="AB386" i="2" s="1"/>
  <c r="W386" i="2"/>
  <c r="X386" i="2"/>
  <c r="Y386" i="2"/>
  <c r="Z386" i="2"/>
  <c r="AC386" i="2"/>
  <c r="U387" i="2"/>
  <c r="AA387" i="2" s="1"/>
  <c r="V387" i="2"/>
  <c r="W387" i="2"/>
  <c r="X387" i="2"/>
  <c r="Y387" i="2"/>
  <c r="Z387" i="2"/>
  <c r="AB387" i="2"/>
  <c r="AC387" i="2"/>
  <c r="U388" i="2"/>
  <c r="V388" i="2"/>
  <c r="W388" i="2"/>
  <c r="AC388" i="2" s="1"/>
  <c r="X388" i="2"/>
  <c r="Y388" i="2"/>
  <c r="Z388" i="2"/>
  <c r="AA388" i="2"/>
  <c r="AB388" i="2"/>
  <c r="U389" i="2"/>
  <c r="V389" i="2"/>
  <c r="AB389" i="2" s="1"/>
  <c r="W389" i="2"/>
  <c r="AC389" i="2" s="1"/>
  <c r="X389" i="2"/>
  <c r="Y389" i="2"/>
  <c r="Z389" i="2"/>
  <c r="AA389" i="2"/>
  <c r="U390" i="2"/>
  <c r="AA390" i="2" s="1"/>
  <c r="V390" i="2"/>
  <c r="AB390" i="2" s="1"/>
  <c r="W390" i="2"/>
  <c r="X390" i="2"/>
  <c r="Y390" i="2"/>
  <c r="Z390" i="2"/>
  <c r="AC390" i="2"/>
  <c r="U391" i="2"/>
  <c r="AA391" i="2" s="1"/>
  <c r="V391" i="2"/>
  <c r="W391" i="2"/>
  <c r="X391" i="2"/>
  <c r="Y391" i="2"/>
  <c r="Z391" i="2"/>
  <c r="AB391" i="2"/>
  <c r="AC391" i="2"/>
  <c r="U392" i="2"/>
  <c r="V392" i="2"/>
  <c r="W392" i="2"/>
  <c r="AC392" i="2" s="1"/>
  <c r="X392" i="2"/>
  <c r="Y392" i="2"/>
  <c r="Z392" i="2"/>
  <c r="AA392" i="2"/>
  <c r="AB392" i="2"/>
  <c r="U393" i="2"/>
  <c r="V393" i="2"/>
  <c r="AB393" i="2" s="1"/>
  <c r="W393" i="2"/>
  <c r="AC393" i="2" s="1"/>
  <c r="X393" i="2"/>
  <c r="Y393" i="2"/>
  <c r="Z393" i="2"/>
  <c r="AA393" i="2"/>
  <c r="U394" i="2"/>
  <c r="AA394" i="2" s="1"/>
  <c r="V394" i="2"/>
  <c r="AB394" i="2" s="1"/>
  <c r="W394" i="2"/>
  <c r="X394" i="2"/>
  <c r="Y394" i="2"/>
  <c r="Z394" i="2"/>
  <c r="AC394" i="2"/>
  <c r="U395" i="2"/>
  <c r="AA395" i="2" s="1"/>
  <c r="V395" i="2"/>
  <c r="W395" i="2"/>
  <c r="X395" i="2"/>
  <c r="Y395" i="2"/>
  <c r="Z395" i="2"/>
  <c r="AB395" i="2"/>
  <c r="AC395" i="2"/>
  <c r="U396" i="2"/>
  <c r="V396" i="2"/>
  <c r="W396" i="2"/>
  <c r="AC396" i="2" s="1"/>
  <c r="X396" i="2"/>
  <c r="Y396" i="2"/>
  <c r="Z396" i="2"/>
  <c r="AA396" i="2"/>
  <c r="AB396" i="2"/>
  <c r="U397" i="2"/>
  <c r="V397" i="2"/>
  <c r="AB397" i="2" s="1"/>
  <c r="W397" i="2"/>
  <c r="AC397" i="2" s="1"/>
  <c r="X397" i="2"/>
  <c r="Y397" i="2"/>
  <c r="Z397" i="2"/>
  <c r="AA397" i="2"/>
  <c r="U398" i="2"/>
  <c r="AA398" i="2" s="1"/>
  <c r="V398" i="2"/>
  <c r="AB398" i="2" s="1"/>
  <c r="W398" i="2"/>
  <c r="X398" i="2"/>
  <c r="Y398" i="2"/>
  <c r="Z398" i="2"/>
  <c r="AC398" i="2"/>
  <c r="U399" i="2"/>
  <c r="AA399" i="2" s="1"/>
  <c r="V399" i="2"/>
  <c r="W399" i="2"/>
  <c r="X399" i="2"/>
  <c r="Y399" i="2"/>
  <c r="Z399" i="2"/>
  <c r="AB399" i="2"/>
  <c r="AC399" i="2"/>
  <c r="U400" i="2"/>
  <c r="V400" i="2"/>
  <c r="W400" i="2"/>
  <c r="AC400" i="2" s="1"/>
  <c r="X400" i="2"/>
  <c r="Y400" i="2"/>
  <c r="Z400" i="2"/>
  <c r="AA400" i="2"/>
  <c r="AB400" i="2"/>
  <c r="U401" i="2"/>
  <c r="V401" i="2"/>
  <c r="AB401" i="2" s="1"/>
  <c r="W401" i="2"/>
  <c r="AC401" i="2" s="1"/>
  <c r="X401" i="2"/>
  <c r="Y401" i="2"/>
  <c r="Z401" i="2"/>
  <c r="AA401" i="2"/>
  <c r="U402" i="2"/>
  <c r="AA402" i="2" s="1"/>
  <c r="V402" i="2"/>
  <c r="AB402" i="2" s="1"/>
  <c r="W402" i="2"/>
  <c r="X402" i="2"/>
  <c r="Y402" i="2"/>
  <c r="Z402" i="2"/>
  <c r="AC402" i="2"/>
  <c r="U403" i="2"/>
  <c r="AA403" i="2" s="1"/>
  <c r="V403" i="2"/>
  <c r="W403" i="2"/>
  <c r="X403" i="2"/>
  <c r="Y403" i="2"/>
  <c r="Z403" i="2"/>
  <c r="AB403" i="2"/>
  <c r="AC403" i="2"/>
  <c r="U404" i="2"/>
  <c r="V404" i="2"/>
  <c r="W404" i="2"/>
  <c r="AC404" i="2" s="1"/>
  <c r="X404" i="2"/>
  <c r="Y404" i="2"/>
  <c r="Z404" i="2"/>
  <c r="AA404" i="2"/>
  <c r="AB404" i="2"/>
  <c r="U405" i="2"/>
  <c r="V405" i="2"/>
  <c r="AB405" i="2" s="1"/>
  <c r="W405" i="2"/>
  <c r="AC405" i="2" s="1"/>
  <c r="X405" i="2"/>
  <c r="Y405" i="2"/>
  <c r="Z405" i="2"/>
  <c r="AA405" i="2"/>
  <c r="U406" i="2"/>
  <c r="AA406" i="2" s="1"/>
  <c r="V406" i="2"/>
  <c r="AB406" i="2" s="1"/>
  <c r="W406" i="2"/>
  <c r="X406" i="2"/>
  <c r="Y406" i="2"/>
  <c r="Z406" i="2"/>
  <c r="AC406" i="2"/>
  <c r="U407" i="2"/>
  <c r="AA407" i="2" s="1"/>
  <c r="V407" i="2"/>
  <c r="W407" i="2"/>
  <c r="X407" i="2"/>
  <c r="Y407" i="2"/>
  <c r="Z407" i="2"/>
  <c r="AB407" i="2"/>
  <c r="AC407" i="2"/>
  <c r="U408" i="2"/>
  <c r="V408" i="2"/>
  <c r="W408" i="2"/>
  <c r="AC408" i="2" s="1"/>
  <c r="X408" i="2"/>
  <c r="Y408" i="2"/>
  <c r="Z408" i="2"/>
  <c r="AA408" i="2"/>
  <c r="AB408" i="2"/>
  <c r="U409" i="2"/>
  <c r="V409" i="2"/>
  <c r="AB409" i="2" s="1"/>
  <c r="W409" i="2"/>
  <c r="AC409" i="2" s="1"/>
  <c r="X409" i="2"/>
  <c r="Y409" i="2"/>
  <c r="Z409" i="2"/>
  <c r="AA409" i="2"/>
  <c r="U410" i="2"/>
  <c r="AA410" i="2" s="1"/>
  <c r="V410" i="2"/>
  <c r="AB410" i="2" s="1"/>
  <c r="W410" i="2"/>
  <c r="X410" i="2"/>
  <c r="Y410" i="2"/>
  <c r="Z410" i="2"/>
  <c r="AC410" i="2"/>
  <c r="U411" i="2"/>
  <c r="AA411" i="2" s="1"/>
  <c r="V411" i="2"/>
  <c r="W411" i="2"/>
  <c r="X411" i="2"/>
  <c r="Y411" i="2"/>
  <c r="Z411" i="2"/>
  <c r="AB411" i="2"/>
  <c r="AC411" i="2"/>
  <c r="U412" i="2"/>
  <c r="V412" i="2"/>
  <c r="W412" i="2"/>
  <c r="AC412" i="2" s="1"/>
  <c r="X412" i="2"/>
  <c r="Y412" i="2"/>
  <c r="Z412" i="2"/>
  <c r="AA412" i="2"/>
  <c r="AB412" i="2"/>
  <c r="U413" i="2"/>
  <c r="V413" i="2"/>
  <c r="AB413" i="2" s="1"/>
  <c r="W413" i="2"/>
  <c r="AC413" i="2" s="1"/>
  <c r="X413" i="2"/>
  <c r="Y413" i="2"/>
  <c r="Z413" i="2"/>
  <c r="AA413" i="2"/>
  <c r="U414" i="2"/>
  <c r="AA414" i="2" s="1"/>
  <c r="V414" i="2"/>
  <c r="AB414" i="2" s="1"/>
  <c r="W414" i="2"/>
  <c r="X414" i="2"/>
  <c r="Y414" i="2"/>
  <c r="Z414" i="2"/>
  <c r="AC414" i="2"/>
  <c r="U415" i="2"/>
  <c r="AA415" i="2" s="1"/>
  <c r="V415" i="2"/>
  <c r="W415" i="2"/>
  <c r="X415" i="2"/>
  <c r="Y415" i="2"/>
  <c r="Z415" i="2"/>
  <c r="AB415" i="2"/>
  <c r="AC415" i="2"/>
  <c r="U416" i="2"/>
  <c r="V416" i="2"/>
  <c r="W416" i="2"/>
  <c r="AC416" i="2" s="1"/>
  <c r="X416" i="2"/>
  <c r="Y416" i="2"/>
  <c r="Z416" i="2"/>
  <c r="AA416" i="2"/>
  <c r="AB416" i="2"/>
  <c r="U417" i="2"/>
  <c r="V417" i="2"/>
  <c r="AB417" i="2" s="1"/>
  <c r="W417" i="2"/>
  <c r="AC417" i="2" s="1"/>
  <c r="X417" i="2"/>
  <c r="Y417" i="2"/>
  <c r="Z417" i="2"/>
  <c r="AA417" i="2"/>
  <c r="U418" i="2"/>
  <c r="AA418" i="2" s="1"/>
  <c r="V418" i="2"/>
  <c r="AB418" i="2" s="1"/>
  <c r="W418" i="2"/>
  <c r="X418" i="2"/>
  <c r="Y418" i="2"/>
  <c r="Z418" i="2"/>
  <c r="AC418" i="2"/>
  <c r="U419" i="2"/>
  <c r="AA419" i="2" s="1"/>
  <c r="V419" i="2"/>
  <c r="W419" i="2"/>
  <c r="X419" i="2"/>
  <c r="Y419" i="2"/>
  <c r="Z419" i="2"/>
  <c r="AB419" i="2"/>
  <c r="AC419" i="2"/>
  <c r="U420" i="2"/>
  <c r="V420" i="2"/>
  <c r="W420" i="2"/>
  <c r="AC420" i="2" s="1"/>
  <c r="X420" i="2"/>
  <c r="Y420" i="2"/>
  <c r="Z420" i="2"/>
  <c r="AA420" i="2"/>
  <c r="AB420" i="2"/>
  <c r="U421" i="2"/>
  <c r="V421" i="2"/>
  <c r="AB421" i="2" s="1"/>
  <c r="W421" i="2"/>
  <c r="AC421" i="2" s="1"/>
  <c r="X421" i="2"/>
  <c r="Y421" i="2"/>
  <c r="Z421" i="2"/>
  <c r="AA421" i="2"/>
  <c r="U422" i="2"/>
  <c r="AA422" i="2" s="1"/>
  <c r="V422" i="2"/>
  <c r="AB422" i="2" s="1"/>
  <c r="W422" i="2"/>
  <c r="X422" i="2"/>
  <c r="Y422" i="2"/>
  <c r="Z422" i="2"/>
  <c r="AC422" i="2"/>
  <c r="U423" i="2"/>
  <c r="AA423" i="2" s="1"/>
  <c r="V423" i="2"/>
  <c r="W423" i="2"/>
  <c r="X423" i="2"/>
  <c r="Y423" i="2"/>
  <c r="Z423" i="2"/>
  <c r="AB423" i="2"/>
  <c r="AC423" i="2"/>
  <c r="U424" i="2"/>
  <c r="V424" i="2"/>
  <c r="W424" i="2"/>
  <c r="AC424" i="2" s="1"/>
  <c r="X424" i="2"/>
  <c r="Y424" i="2"/>
  <c r="Z424" i="2"/>
  <c r="AA424" i="2"/>
  <c r="AB424" i="2"/>
  <c r="U425" i="2"/>
  <c r="V425" i="2"/>
  <c r="AB425" i="2" s="1"/>
  <c r="W425" i="2"/>
  <c r="AC425" i="2" s="1"/>
  <c r="X425" i="2"/>
  <c r="Y425" i="2"/>
  <c r="Z425" i="2"/>
  <c r="AA425" i="2"/>
  <c r="U426" i="2"/>
  <c r="AA426" i="2" s="1"/>
  <c r="V426" i="2"/>
  <c r="AB426" i="2" s="1"/>
  <c r="W426" i="2"/>
  <c r="X426" i="2"/>
  <c r="Y426" i="2"/>
  <c r="Z426" i="2"/>
  <c r="AC426" i="2"/>
  <c r="U427" i="2"/>
  <c r="AA427" i="2" s="1"/>
  <c r="V427" i="2"/>
  <c r="W427" i="2"/>
  <c r="X427" i="2"/>
  <c r="Y427" i="2"/>
  <c r="Z427" i="2"/>
  <c r="AB427" i="2"/>
  <c r="AC427" i="2"/>
  <c r="U428" i="2"/>
  <c r="V428" i="2"/>
  <c r="W428" i="2"/>
  <c r="AC428" i="2" s="1"/>
  <c r="X428" i="2"/>
  <c r="Y428" i="2"/>
  <c r="Z428" i="2"/>
  <c r="AA428" i="2"/>
  <c r="AB428" i="2"/>
  <c r="U429" i="2"/>
  <c r="V429" i="2"/>
  <c r="AB429" i="2" s="1"/>
  <c r="W429" i="2"/>
  <c r="AC429" i="2" s="1"/>
  <c r="X429" i="2"/>
  <c r="Y429" i="2"/>
  <c r="Z429" i="2"/>
  <c r="AA429" i="2"/>
  <c r="U430" i="2"/>
  <c r="AA430" i="2" s="1"/>
  <c r="V430" i="2"/>
  <c r="AB430" i="2" s="1"/>
  <c r="W430" i="2"/>
  <c r="X430" i="2"/>
  <c r="Y430" i="2"/>
  <c r="Z430" i="2"/>
  <c r="AC430" i="2"/>
  <c r="U431" i="2"/>
  <c r="AA431" i="2" s="1"/>
  <c r="V431" i="2"/>
  <c r="W431" i="2"/>
  <c r="X431" i="2"/>
  <c r="Y431" i="2"/>
  <c r="Z431" i="2"/>
  <c r="AB431" i="2"/>
  <c r="AC431" i="2"/>
  <c r="U432" i="2"/>
  <c r="V432" i="2"/>
  <c r="W432" i="2"/>
  <c r="AC432" i="2" s="1"/>
  <c r="X432" i="2"/>
  <c r="Y432" i="2"/>
  <c r="Z432" i="2"/>
  <c r="AA432" i="2"/>
  <c r="AB432" i="2"/>
  <c r="U433" i="2"/>
  <c r="V433" i="2"/>
  <c r="AB433" i="2" s="1"/>
  <c r="W433" i="2"/>
  <c r="AC433" i="2" s="1"/>
  <c r="X433" i="2"/>
  <c r="Y433" i="2"/>
  <c r="Z433" i="2"/>
  <c r="AA433" i="2"/>
  <c r="U434" i="2"/>
  <c r="AA434" i="2" s="1"/>
  <c r="V434" i="2"/>
  <c r="AB434" i="2" s="1"/>
  <c r="W434" i="2"/>
  <c r="X434" i="2"/>
  <c r="Y434" i="2"/>
  <c r="Z434" i="2"/>
  <c r="AC434" i="2"/>
  <c r="U435" i="2"/>
  <c r="AA435" i="2" s="1"/>
  <c r="V435" i="2"/>
  <c r="W435" i="2"/>
  <c r="X435" i="2"/>
  <c r="Y435" i="2"/>
  <c r="Z435" i="2"/>
  <c r="AB435" i="2"/>
  <c r="AC435" i="2"/>
  <c r="U436" i="2"/>
  <c r="V436" i="2"/>
  <c r="W436" i="2"/>
  <c r="AC436" i="2" s="1"/>
  <c r="X436" i="2"/>
  <c r="Y436" i="2"/>
  <c r="Z436" i="2"/>
  <c r="AA436" i="2"/>
  <c r="AB436" i="2"/>
  <c r="U437" i="2"/>
  <c r="V437" i="2"/>
  <c r="AB437" i="2" s="1"/>
  <c r="W437" i="2"/>
  <c r="AC437" i="2" s="1"/>
  <c r="X437" i="2"/>
  <c r="Y437" i="2"/>
  <c r="Z437" i="2"/>
  <c r="AA437" i="2"/>
  <c r="U438" i="2"/>
  <c r="AA438" i="2" s="1"/>
  <c r="V438" i="2"/>
  <c r="AB438" i="2" s="1"/>
  <c r="W438" i="2"/>
  <c r="X438" i="2"/>
  <c r="Y438" i="2"/>
  <c r="Z438" i="2"/>
  <c r="AC438" i="2"/>
  <c r="U439" i="2"/>
  <c r="AA439" i="2" s="1"/>
  <c r="V439" i="2"/>
  <c r="W439" i="2"/>
  <c r="X439" i="2"/>
  <c r="Y439" i="2"/>
  <c r="Z439" i="2"/>
  <c r="AB439" i="2"/>
  <c r="AC439" i="2"/>
  <c r="U440" i="2"/>
  <c r="V440" i="2"/>
  <c r="W440" i="2"/>
  <c r="AC440" i="2" s="1"/>
  <c r="X440" i="2"/>
  <c r="Y440" i="2"/>
  <c r="Z440" i="2"/>
  <c r="AA440" i="2"/>
  <c r="AB440" i="2"/>
  <c r="U441" i="2"/>
  <c r="V441" i="2"/>
  <c r="AB441" i="2" s="1"/>
  <c r="W441" i="2"/>
  <c r="AC441" i="2" s="1"/>
  <c r="X441" i="2"/>
  <c r="Y441" i="2"/>
  <c r="Z441" i="2"/>
  <c r="AA441" i="2"/>
  <c r="U442" i="2"/>
  <c r="AA442" i="2" s="1"/>
  <c r="V442" i="2"/>
  <c r="AB442" i="2" s="1"/>
  <c r="W442" i="2"/>
  <c r="X442" i="2"/>
  <c r="Y442" i="2"/>
  <c r="Z442" i="2"/>
  <c r="AC442" i="2"/>
  <c r="U443" i="2"/>
  <c r="AA443" i="2" s="1"/>
  <c r="V443" i="2"/>
  <c r="W443" i="2"/>
  <c r="X443" i="2"/>
  <c r="Y443" i="2"/>
  <c r="Z443" i="2"/>
  <c r="AB443" i="2"/>
  <c r="AC443" i="2"/>
  <c r="U444" i="2"/>
  <c r="V444" i="2"/>
  <c r="W444" i="2"/>
  <c r="AC444" i="2" s="1"/>
  <c r="X444" i="2"/>
  <c r="Y444" i="2"/>
  <c r="Z444" i="2"/>
  <c r="AA444" i="2"/>
  <c r="AB444" i="2"/>
  <c r="U445" i="2"/>
  <c r="V445" i="2"/>
  <c r="AB445" i="2" s="1"/>
  <c r="W445" i="2"/>
  <c r="AC445" i="2" s="1"/>
  <c r="X445" i="2"/>
  <c r="Y445" i="2"/>
  <c r="Z445" i="2"/>
  <c r="AA445" i="2"/>
  <c r="U446" i="2"/>
  <c r="AA446" i="2" s="1"/>
  <c r="V446" i="2"/>
  <c r="AB446" i="2" s="1"/>
  <c r="W446" i="2"/>
  <c r="X446" i="2"/>
  <c r="Y446" i="2"/>
  <c r="Z446" i="2"/>
  <c r="AC446" i="2"/>
  <c r="U447" i="2"/>
  <c r="AA447" i="2" s="1"/>
  <c r="V447" i="2"/>
  <c r="W447" i="2"/>
  <c r="X447" i="2"/>
  <c r="Y447" i="2"/>
  <c r="Z447" i="2"/>
  <c r="AB447" i="2"/>
  <c r="AC447" i="2"/>
  <c r="U448" i="2"/>
  <c r="V448" i="2"/>
  <c r="W448" i="2"/>
  <c r="AC448" i="2" s="1"/>
  <c r="X448" i="2"/>
  <c r="Y448" i="2"/>
  <c r="Z448" i="2"/>
  <c r="AA448" i="2"/>
  <c r="AB448" i="2"/>
  <c r="U449" i="2"/>
  <c r="V449" i="2"/>
  <c r="AB449" i="2" s="1"/>
  <c r="W449" i="2"/>
  <c r="AC449" i="2" s="1"/>
  <c r="X449" i="2"/>
  <c r="Y449" i="2"/>
  <c r="Z449" i="2"/>
  <c r="AA449" i="2"/>
  <c r="U450" i="2"/>
  <c r="AA450" i="2" s="1"/>
  <c r="V450" i="2"/>
  <c r="AB450" i="2" s="1"/>
  <c r="W450" i="2"/>
  <c r="X450" i="2"/>
  <c r="Y450" i="2"/>
  <c r="Z450" i="2"/>
  <c r="AC450" i="2"/>
  <c r="U451" i="2"/>
  <c r="AA451" i="2" s="1"/>
  <c r="V451" i="2"/>
  <c r="W451" i="2"/>
  <c r="X451" i="2"/>
  <c r="Y451" i="2"/>
  <c r="Z451" i="2"/>
  <c r="AB451" i="2"/>
  <c r="AC451" i="2"/>
  <c r="U452" i="2"/>
  <c r="V452" i="2"/>
  <c r="W452" i="2"/>
  <c r="AC452" i="2" s="1"/>
  <c r="X452" i="2"/>
  <c r="Y452" i="2"/>
  <c r="Z452" i="2"/>
  <c r="AA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AB454" i="2" s="1"/>
  <c r="W454" i="2"/>
  <c r="X454" i="2"/>
  <c r="Y454" i="2"/>
  <c r="Z454" i="2"/>
  <c r="AC454" i="2"/>
  <c r="U455" i="2"/>
  <c r="AA455" i="2" s="1"/>
  <c r="V455" i="2"/>
  <c r="W455" i="2"/>
  <c r="X455" i="2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V457" i="2"/>
  <c r="AB457" i="2" s="1"/>
  <c r="W457" i="2"/>
  <c r="AC457" i="2" s="1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/>
  <c r="U459" i="2"/>
  <c r="AA459" i="2" s="1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AB462" i="2" s="1"/>
  <c r="W462" i="2"/>
  <c r="X462" i="2"/>
  <c r="Y462" i="2"/>
  <c r="Z462" i="2"/>
  <c r="AC462" i="2"/>
  <c r="U463" i="2"/>
  <c r="AA463" i="2" s="1"/>
  <c r="V463" i="2"/>
  <c r="W463" i="2"/>
  <c r="X463" i="2"/>
  <c r="Y463" i="2"/>
  <c r="Z463" i="2"/>
  <c r="AB463" i="2"/>
  <c r="AC463" i="2"/>
  <c r="U464" i="2"/>
  <c r="V464" i="2"/>
  <c r="W464" i="2"/>
  <c r="AC464" i="2" s="1"/>
  <c r="X464" i="2"/>
  <c r="Y464" i="2"/>
  <c r="Z464" i="2"/>
  <c r="AA464" i="2"/>
  <c r="AB464" i="2"/>
  <c r="U465" i="2"/>
  <c r="V465" i="2"/>
  <c r="AB465" i="2" s="1"/>
  <c r="W465" i="2"/>
  <c r="AC465" i="2" s="1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AA467" i="2" s="1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Y468" i="2"/>
  <c r="Z468" i="2"/>
  <c r="AA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AB470" i="2" s="1"/>
  <c r="W470" i="2"/>
  <c r="X470" i="2"/>
  <c r="Y470" i="2"/>
  <c r="Z470" i="2"/>
  <c r="AC470" i="2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V473" i="2"/>
  <c r="AB473" i="2" s="1"/>
  <c r="W473" i="2"/>
  <c r="AC473" i="2" s="1"/>
  <c r="X473" i="2"/>
  <c r="Y473" i="2"/>
  <c r="Z473" i="2"/>
  <c r="AA473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O458" i="2" s="1"/>
  <c r="G458" i="2"/>
  <c r="H458" i="2"/>
  <c r="I458" i="2"/>
  <c r="J458" i="2"/>
  <c r="K458" i="2"/>
  <c r="L458" i="2"/>
  <c r="M458" i="2"/>
  <c r="P458" i="2"/>
  <c r="E459" i="2"/>
  <c r="N459" i="2" s="1"/>
  <c r="F459" i="2"/>
  <c r="O459" i="2" s="1"/>
  <c r="G459" i="2"/>
  <c r="H459" i="2"/>
  <c r="I459" i="2"/>
  <c r="J459" i="2"/>
  <c r="K459" i="2"/>
  <c r="L459" i="2"/>
  <c r="M459" i="2"/>
  <c r="P459" i="2"/>
  <c r="E460" i="2"/>
  <c r="N460" i="2" s="1"/>
  <c r="F460" i="2"/>
  <c r="O460" i="2" s="1"/>
  <c r="G460" i="2"/>
  <c r="H460" i="2"/>
  <c r="I460" i="2"/>
  <c r="J460" i="2"/>
  <c r="K460" i="2"/>
  <c r="L460" i="2"/>
  <c r="M460" i="2"/>
  <c r="P460" i="2"/>
  <c r="E461" i="2"/>
  <c r="N461" i="2" s="1"/>
  <c r="F461" i="2"/>
  <c r="O461" i="2" s="1"/>
  <c r="G461" i="2"/>
  <c r="H461" i="2"/>
  <c r="I461" i="2"/>
  <c r="J461" i="2"/>
  <c r="K461" i="2"/>
  <c r="L461" i="2"/>
  <c r="M461" i="2"/>
  <c r="P461" i="2"/>
  <c r="E462" i="2"/>
  <c r="N462" i="2" s="1"/>
  <c r="F462" i="2"/>
  <c r="O462" i="2" s="1"/>
  <c r="G462" i="2"/>
  <c r="H462" i="2"/>
  <c r="I462" i="2"/>
  <c r="J462" i="2"/>
  <c r="K462" i="2"/>
  <c r="L462" i="2"/>
  <c r="M462" i="2"/>
  <c r="P462" i="2"/>
  <c r="E463" i="2"/>
  <c r="N463" i="2" s="1"/>
  <c r="F463" i="2"/>
  <c r="O463" i="2" s="1"/>
  <c r="G463" i="2"/>
  <c r="H463" i="2"/>
  <c r="I463" i="2"/>
  <c r="J463" i="2"/>
  <c r="K463" i="2"/>
  <c r="L463" i="2"/>
  <c r="M463" i="2"/>
  <c r="P463" i="2"/>
  <c r="E464" i="2"/>
  <c r="N464" i="2" s="1"/>
  <c r="F464" i="2"/>
  <c r="O464" i="2" s="1"/>
  <c r="G464" i="2"/>
  <c r="H464" i="2"/>
  <c r="I464" i="2"/>
  <c r="J464" i="2"/>
  <c r="K464" i="2"/>
  <c r="L464" i="2"/>
  <c r="M464" i="2"/>
  <c r="P464" i="2"/>
  <c r="E465" i="2"/>
  <c r="N465" i="2" s="1"/>
  <c r="F465" i="2"/>
  <c r="O465" i="2" s="1"/>
  <c r="G465" i="2"/>
  <c r="H465" i="2"/>
  <c r="I465" i="2"/>
  <c r="J465" i="2"/>
  <c r="K465" i="2"/>
  <c r="L465" i="2"/>
  <c r="M465" i="2"/>
  <c r="P465" i="2"/>
  <c r="E466" i="2"/>
  <c r="N466" i="2" s="1"/>
  <c r="F466" i="2"/>
  <c r="O466" i="2" s="1"/>
  <c r="G466" i="2"/>
  <c r="H466" i="2"/>
  <c r="I466" i="2"/>
  <c r="J466" i="2"/>
  <c r="K466" i="2"/>
  <c r="L466" i="2"/>
  <c r="M466" i="2"/>
  <c r="P466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E468" i="2"/>
  <c r="N468" i="2" s="1"/>
  <c r="F468" i="2"/>
  <c r="O468" i="2" s="1"/>
  <c r="G468" i="2"/>
  <c r="H468" i="2"/>
  <c r="I468" i="2"/>
  <c r="J468" i="2"/>
  <c r="K468" i="2"/>
  <c r="L468" i="2"/>
  <c r="M468" i="2"/>
  <c r="P468" i="2"/>
  <c r="E469" i="2"/>
  <c r="N469" i="2" s="1"/>
  <c r="F469" i="2"/>
  <c r="O469" i="2" s="1"/>
  <c r="G469" i="2"/>
  <c r="H469" i="2"/>
  <c r="I469" i="2"/>
  <c r="J469" i="2"/>
  <c r="K469" i="2"/>
  <c r="L469" i="2"/>
  <c r="M469" i="2"/>
  <c r="P469" i="2"/>
  <c r="E470" i="2"/>
  <c r="N470" i="2" s="1"/>
  <c r="F470" i="2"/>
  <c r="O470" i="2" s="1"/>
  <c r="G470" i="2"/>
  <c r="H470" i="2"/>
  <c r="I470" i="2"/>
  <c r="J470" i="2"/>
  <c r="K470" i="2"/>
  <c r="L470" i="2"/>
  <c r="M470" i="2"/>
  <c r="P470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E472" i="2"/>
  <c r="N472" i="2" s="1"/>
  <c r="F472" i="2"/>
  <c r="O472" i="2" s="1"/>
  <c r="G472" i="2"/>
  <c r="H472" i="2"/>
  <c r="I472" i="2"/>
  <c r="J472" i="2"/>
  <c r="K472" i="2"/>
  <c r="L472" i="2"/>
  <c r="M472" i="2"/>
  <c r="P472" i="2"/>
  <c r="E473" i="2"/>
  <c r="N473" i="2" s="1"/>
  <c r="F473" i="2"/>
  <c r="O473" i="2" s="1"/>
  <c r="G473" i="2"/>
  <c r="H473" i="2"/>
  <c r="I473" i="2"/>
  <c r="J473" i="2"/>
  <c r="K473" i="2"/>
  <c r="L473" i="2"/>
  <c r="M473" i="2"/>
  <c r="P473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371" i="2"/>
  <c r="D372" i="2"/>
  <c r="D373" i="2"/>
  <c r="D374" i="2"/>
  <c r="D375" i="2"/>
  <c r="D376" i="2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W370" i="2"/>
  <c r="X370" i="2"/>
  <c r="Y370" i="2"/>
  <c r="AB370" i="2" s="1"/>
  <c r="Z370" i="2"/>
  <c r="AC370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87" i="2"/>
  <c r="D188" i="2"/>
  <c r="D189" i="2"/>
  <c r="D190" i="2"/>
  <c r="AB302" i="2" l="1"/>
  <c r="C5" i="8" l="1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E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F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F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E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E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E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E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E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77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5" i="11"/>
  <c r="F477" i="1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G312" i="8" s="1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F326" i="8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G330" i="8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C345" i="9" s="1"/>
  <c r="E345" i="9" s="1"/>
  <c r="G346" i="8" s="1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C459" i="9" s="1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C464" i="9" s="1"/>
  <c r="B464" i="9"/>
  <c r="A465" i="9"/>
  <c r="B465" i="9"/>
  <c r="A466" i="9"/>
  <c r="B466" i="9"/>
  <c r="A467" i="9"/>
  <c r="C467" i="9" s="1"/>
  <c r="G467" i="9" s="1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C473" i="9" s="1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B480" i="9"/>
  <c r="A481" i="9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B488" i="9"/>
  <c r="A489" i="9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B496" i="9"/>
  <c r="A497" i="9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G325" i="8" s="1"/>
  <c r="C475" i="9"/>
  <c r="C481" i="9"/>
  <c r="C483" i="9"/>
  <c r="C489" i="9"/>
  <c r="C491" i="9"/>
  <c r="G491" i="9" s="1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75" i="9"/>
  <c r="G483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44" i="4"/>
  <c r="M734" i="4"/>
  <c r="M716" i="4"/>
  <c r="M702" i="4"/>
  <c r="M58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654" i="4"/>
  <c r="L62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41" i="4"/>
  <c r="M737" i="4"/>
  <c r="M715" i="4"/>
  <c r="M713" i="4"/>
  <c r="M707" i="4"/>
  <c r="M691" i="4"/>
  <c r="M615" i="4"/>
  <c r="M59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504" i="10"/>
  <c r="D500" i="10"/>
  <c r="D503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49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499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502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50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369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713" i="3"/>
  <c r="D719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697" i="3"/>
  <c r="D699" i="3"/>
  <c r="D714" i="3"/>
  <c r="D741" i="3"/>
  <c r="D821" i="3"/>
  <c r="D811" i="3"/>
  <c r="D754" i="3"/>
  <c r="D809" i="3"/>
  <c r="D784" i="3"/>
  <c r="D753" i="3"/>
  <c r="D710" i="3"/>
  <c r="D720" i="3"/>
  <c r="D725" i="3"/>
  <c r="D732" i="3"/>
  <c r="D808" i="3"/>
  <c r="D766" i="3"/>
  <c r="D818" i="3"/>
  <c r="D781" i="3"/>
  <c r="D717" i="3"/>
  <c r="D772" i="3"/>
  <c r="D806" i="3"/>
  <c r="D696" i="3"/>
  <c r="D757" i="3"/>
  <c r="D683" i="3"/>
  <c r="D771" i="3"/>
  <c r="D769" i="3"/>
  <c r="D844" i="3"/>
  <c r="D742" i="3"/>
  <c r="D752" i="3"/>
  <c r="D819" i="3"/>
  <c r="D795" i="3"/>
  <c r="D746" i="3"/>
  <c r="D805" i="3"/>
  <c r="D779" i="3"/>
  <c r="D737" i="3"/>
  <c r="D810" i="3"/>
  <c r="D788" i="3"/>
  <c r="D688" i="3"/>
  <c r="D783" i="3"/>
  <c r="D778" i="3"/>
  <c r="D761" i="3"/>
  <c r="D791" i="3"/>
  <c r="D843" i="3"/>
  <c r="D756" i="3"/>
  <c r="D727" i="3"/>
  <c r="D782" i="3"/>
  <c r="D728" i="3"/>
  <c r="D695" i="3"/>
  <c r="D692" i="3"/>
  <c r="D763" i="3"/>
  <c r="D707" i="3"/>
  <c r="D828" i="3"/>
  <c r="D724" i="3"/>
  <c r="D760" i="3"/>
  <c r="D807" i="3"/>
  <c r="D729" i="3"/>
  <c r="D745" i="3"/>
  <c r="D800" i="3"/>
  <c r="D739" i="3"/>
  <c r="D774" i="3"/>
  <c r="D801" i="3"/>
  <c r="D747" i="3"/>
  <c r="D759" i="3"/>
  <c r="D716" i="3"/>
  <c r="D833" i="3"/>
  <c r="D799" i="3"/>
  <c r="D703" i="3"/>
  <c r="D702" i="3"/>
  <c r="D691" i="3"/>
  <c r="D730" i="3"/>
  <c r="D718" i="3"/>
  <c r="D777" i="3"/>
  <c r="D841" i="3"/>
  <c r="D820" i="3"/>
  <c r="D817" i="3"/>
  <c r="D700" i="3"/>
  <c r="D824" i="3"/>
  <c r="D764" i="3"/>
  <c r="D798" i="3"/>
  <c r="D722" i="3"/>
  <c r="D802" i="3"/>
  <c r="D827" i="3"/>
  <c r="D711" i="3"/>
  <c r="D804" i="3"/>
  <c r="D690" i="3"/>
  <c r="D682" i="3"/>
  <c r="D814" i="3"/>
  <c r="D686" i="3"/>
  <c r="D751" i="3"/>
  <c r="D839" i="3"/>
  <c r="D750" i="3"/>
  <c r="D803" i="3"/>
  <c r="D689" i="3"/>
  <c r="D684" i="3"/>
  <c r="D748" i="3"/>
  <c r="D709" i="3"/>
  <c r="D790" i="3"/>
  <c r="D835" i="3"/>
  <c r="D694" i="3"/>
  <c r="D823" i="3"/>
  <c r="D830" i="3"/>
  <c r="D789" i="3"/>
  <c r="D744" i="3"/>
  <c r="D832" i="3"/>
  <c r="D705" i="3"/>
  <c r="D734" i="3"/>
  <c r="D743" i="3"/>
  <c r="D794" i="3"/>
  <c r="D712" i="3"/>
  <c r="D723" i="3"/>
  <c r="D826" i="3"/>
  <c r="D721" i="3"/>
  <c r="D698" i="3"/>
  <c r="D822" i="3"/>
  <c r="D792" i="3"/>
  <c r="D775" i="3"/>
  <c r="D726" i="3"/>
  <c r="D715" i="3"/>
  <c r="D738" i="3"/>
  <c r="D755" i="3"/>
  <c r="D740" i="3"/>
  <c r="D733" i="3"/>
  <c r="D831" i="3"/>
  <c r="D693" i="3"/>
  <c r="D765" i="3"/>
  <c r="D813" i="3"/>
  <c r="D731" i="3"/>
  <c r="D758" i="3"/>
  <c r="D780" i="3"/>
  <c r="D704" i="3"/>
  <c r="D773" i="3"/>
  <c r="D735" i="3"/>
  <c r="D736" i="3"/>
  <c r="D786" i="3"/>
  <c r="D708" i="3"/>
  <c r="D785" i="3"/>
  <c r="D768" i="3"/>
  <c r="D701" i="3"/>
  <c r="D687" i="3"/>
  <c r="D685" i="3"/>
  <c r="D767" i="3"/>
  <c r="D829" i="3"/>
  <c r="D706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82" i="3"/>
  <c r="D410" i="3"/>
  <c r="D459" i="3"/>
  <c r="D426" i="3"/>
  <c r="D424" i="3"/>
  <c r="D417" i="3"/>
  <c r="D396" i="3"/>
  <c r="D427" i="3"/>
  <c r="D423" i="3"/>
  <c r="D402" i="3"/>
  <c r="D439" i="3"/>
  <c r="D413" i="3"/>
  <c r="D458" i="3"/>
  <c r="D375" i="3"/>
  <c r="D411" i="3"/>
  <c r="D404" i="3"/>
  <c r="D431" i="3"/>
  <c r="D453" i="3"/>
  <c r="D442" i="3"/>
  <c r="D391" i="3"/>
  <c r="D418" i="3"/>
  <c r="D460" i="3"/>
  <c r="D373" i="3"/>
  <c r="D408" i="3"/>
  <c r="D381" i="3"/>
  <c r="D451" i="3"/>
  <c r="D452" i="3"/>
  <c r="D462" i="3"/>
  <c r="D469" i="3"/>
  <c r="D461" i="3"/>
  <c r="D380" i="3"/>
  <c r="D386" i="3"/>
  <c r="D388" i="3"/>
  <c r="D464" i="3"/>
  <c r="D445" i="3"/>
  <c r="D419" i="3"/>
  <c r="D457" i="3"/>
  <c r="D450" i="3"/>
  <c r="D385" i="3"/>
  <c r="D405" i="3"/>
  <c r="D379" i="3"/>
  <c r="D384" i="3"/>
  <c r="D471" i="3"/>
  <c r="D428" i="3"/>
  <c r="D441" i="3"/>
  <c r="D398" i="3"/>
  <c r="D403" i="3"/>
  <c r="D430" i="3"/>
  <c r="D468" i="3"/>
  <c r="D429" i="3"/>
  <c r="D389" i="3"/>
  <c r="D392" i="3"/>
  <c r="D434" i="3"/>
  <c r="D435" i="3"/>
  <c r="D446" i="3"/>
  <c r="D387" i="3"/>
  <c r="D436" i="3"/>
  <c r="D401" i="3"/>
  <c r="D454" i="3"/>
  <c r="D437" i="3"/>
  <c r="D455" i="3"/>
  <c r="D371" i="3"/>
  <c r="D383" i="3"/>
  <c r="D440" i="3"/>
  <c r="D422" i="3"/>
  <c r="D397" i="3"/>
  <c r="D409" i="3"/>
  <c r="D448" i="3"/>
  <c r="D433" i="3"/>
  <c r="D378" i="3"/>
  <c r="D456" i="3"/>
  <c r="D416" i="3"/>
  <c r="D370" i="3"/>
  <c r="D470" i="3"/>
  <c r="D412" i="3"/>
  <c r="D372" i="3"/>
  <c r="D390" i="3"/>
  <c r="D444" i="3"/>
  <c r="D467" i="3"/>
  <c r="D376" i="3"/>
  <c r="D414" i="3"/>
  <c r="D415" i="3"/>
  <c r="D420" i="3"/>
  <c r="D395" i="3"/>
  <c r="D399" i="3"/>
  <c r="D394" i="3"/>
  <c r="D447" i="3"/>
  <c r="D432" i="3"/>
  <c r="D466" i="3"/>
  <c r="D463" i="3"/>
  <c r="D443" i="3"/>
  <c r="D393" i="3"/>
  <c r="D407" i="3"/>
  <c r="D406" i="3"/>
  <c r="D465" i="3"/>
  <c r="D472" i="3"/>
  <c r="D374" i="3"/>
  <c r="D438" i="3"/>
  <c r="D449" i="3"/>
  <c r="D421" i="3"/>
  <c r="D425" i="3"/>
  <c r="D400" i="3"/>
  <c r="D377" i="3"/>
  <c r="D362" i="10"/>
  <c r="D374" i="10"/>
  <c r="D407" i="10"/>
  <c r="D405" i="10"/>
  <c r="D349" i="10"/>
  <c r="D429" i="10"/>
  <c r="D403" i="10"/>
  <c r="D401" i="10"/>
  <c r="D400" i="10"/>
  <c r="D325" i="10"/>
  <c r="D360" i="10"/>
  <c r="D352" i="10"/>
  <c r="D371" i="10"/>
  <c r="D297" i="10"/>
  <c r="D426" i="10"/>
  <c r="D351" i="10"/>
  <c r="D447" i="10"/>
  <c r="D305" i="10"/>
  <c r="D438" i="10"/>
  <c r="D312" i="10"/>
  <c r="D300" i="10"/>
  <c r="D358" i="10"/>
  <c r="D330" i="10"/>
  <c r="D402" i="10"/>
  <c r="D291" i="10"/>
  <c r="D437" i="10"/>
  <c r="D392" i="10"/>
  <c r="D446" i="10"/>
  <c r="D422" i="10"/>
  <c r="D340" i="10"/>
  <c r="D395" i="10"/>
  <c r="D379" i="10"/>
  <c r="D409" i="10"/>
  <c r="D389" i="10"/>
  <c r="D324" i="10"/>
  <c r="D453" i="10"/>
  <c r="D375" i="10"/>
  <c r="D451" i="10"/>
  <c r="D346" i="10"/>
  <c r="D315" i="10"/>
  <c r="D368" i="10"/>
  <c r="D491" i="10"/>
  <c r="D459" i="10"/>
  <c r="D493" i="10"/>
  <c r="D474" i="10"/>
  <c r="D455" i="10"/>
  <c r="D488" i="10"/>
  <c r="D496" i="10"/>
  <c r="D485" i="10"/>
  <c r="D467" i="10"/>
  <c r="D456" i="10"/>
  <c r="D472" i="10"/>
  <c r="D417" i="10"/>
  <c r="D323" i="10"/>
  <c r="D295" i="10"/>
  <c r="D424" i="10"/>
  <c r="D356" i="10"/>
  <c r="D303" i="10"/>
  <c r="D309" i="10"/>
  <c r="D386" i="10"/>
  <c r="D430" i="10"/>
  <c r="D412" i="10"/>
  <c r="D333" i="10"/>
  <c r="D486" i="10"/>
  <c r="D490" i="10"/>
  <c r="D466" i="10"/>
  <c r="D385" i="10"/>
  <c r="D370" i="10"/>
  <c r="D301" i="10"/>
  <c r="D406" i="10"/>
  <c r="D391" i="10"/>
  <c r="D329" i="10"/>
  <c r="D445" i="10"/>
  <c r="D427" i="10"/>
  <c r="D423" i="10"/>
  <c r="D418" i="10"/>
  <c r="D411" i="10"/>
  <c r="D416" i="10"/>
  <c r="D415" i="10"/>
  <c r="D328" i="10"/>
  <c r="D293" i="10"/>
  <c r="D448" i="10"/>
  <c r="D393" i="10"/>
  <c r="D292" i="10"/>
  <c r="D357" i="10"/>
  <c r="D439" i="10"/>
  <c r="D421" i="10"/>
  <c r="D377" i="10"/>
  <c r="D369" i="10"/>
  <c r="D326" i="10"/>
  <c r="D394" i="10"/>
  <c r="D410" i="10"/>
  <c r="D435" i="10"/>
  <c r="D298" i="10"/>
  <c r="D342" i="10"/>
  <c r="D373" i="10"/>
  <c r="D376" i="10"/>
  <c r="D345" i="10"/>
  <c r="D344" i="10"/>
  <c r="D390" i="10"/>
  <c r="D363" i="10"/>
  <c r="D383" i="10"/>
  <c r="D450" i="10"/>
  <c r="D388" i="10"/>
  <c r="D425" i="10"/>
  <c r="D454" i="10"/>
  <c r="D404" i="10"/>
  <c r="D322" i="10"/>
  <c r="D476" i="10"/>
  <c r="D462" i="10"/>
  <c r="D487" i="10"/>
  <c r="D482" i="10"/>
  <c r="D460" i="10"/>
  <c r="D464" i="10"/>
  <c r="D480" i="10"/>
  <c r="D475" i="10"/>
  <c r="D470" i="10"/>
  <c r="D492" i="10"/>
  <c r="D457" i="10"/>
  <c r="D343" i="10"/>
  <c r="D442" i="10"/>
  <c r="D431" i="10"/>
  <c r="D308" i="10"/>
  <c r="D327" i="10"/>
  <c r="D290" i="10"/>
  <c r="D365" i="10"/>
  <c r="D334" i="10"/>
  <c r="D338" i="10"/>
  <c r="D468" i="10"/>
  <c r="D463" i="10"/>
  <c r="D484" i="10"/>
  <c r="D335" i="10"/>
  <c r="D314" i="10"/>
  <c r="D408" i="10"/>
  <c r="D304" i="10"/>
  <c r="D433" i="10"/>
  <c r="D355" i="10"/>
  <c r="D332" i="10"/>
  <c r="D337" i="10"/>
  <c r="D436" i="10"/>
  <c r="D299" i="10"/>
  <c r="D434" i="10"/>
  <c r="D339" i="10"/>
  <c r="D387" i="10"/>
  <c r="D307" i="10"/>
  <c r="D397" i="10"/>
  <c r="D318" i="10"/>
  <c r="D420" i="10"/>
  <c r="D331" i="10"/>
  <c r="D348" i="10"/>
  <c r="D444" i="10"/>
  <c r="D353" i="10"/>
  <c r="D384" i="10"/>
  <c r="D311" i="10"/>
  <c r="D452" i="10"/>
  <c r="D294" i="10"/>
  <c r="D414" i="10"/>
  <c r="D428" i="10"/>
  <c r="D361" i="10"/>
  <c r="D359" i="10"/>
  <c r="D317" i="10"/>
  <c r="D319" i="10"/>
  <c r="D399" i="10"/>
  <c r="D366" i="10"/>
  <c r="D347" i="10"/>
  <c r="D364" i="10"/>
  <c r="D296" i="10"/>
  <c r="D443" i="10"/>
  <c r="D382" i="10"/>
  <c r="D320" i="10"/>
  <c r="D372" i="10"/>
  <c r="D440" i="10"/>
  <c r="D396" i="10"/>
  <c r="D495" i="10"/>
  <c r="D461" i="10"/>
  <c r="D481" i="10"/>
  <c r="D483" i="10"/>
  <c r="D477" i="10"/>
  <c r="D471" i="10"/>
  <c r="D497" i="10"/>
  <c r="D473" i="10"/>
  <c r="D469" i="10"/>
  <c r="D489" i="10"/>
  <c r="D306" i="10"/>
  <c r="D398" i="10"/>
  <c r="D432" i="10"/>
  <c r="D367" i="10"/>
  <c r="D336" i="10"/>
  <c r="D419" i="10"/>
  <c r="D413" i="10"/>
  <c r="D441" i="10"/>
  <c r="D381" i="10"/>
  <c r="D378" i="10"/>
  <c r="D316" i="10"/>
  <c r="D478" i="10"/>
  <c r="D465" i="10"/>
  <c r="D458" i="10"/>
  <c r="D321" i="10"/>
  <c r="D310" i="10"/>
  <c r="D341" i="10"/>
  <c r="D289" i="10"/>
  <c r="D449" i="10"/>
  <c r="D354" i="10"/>
  <c r="D302" i="10"/>
  <c r="D380" i="10"/>
  <c r="D350" i="10"/>
  <c r="D313" i="10"/>
  <c r="D494" i="10"/>
  <c r="D479" i="10"/>
  <c r="D521" i="3"/>
  <c r="D563" i="3"/>
  <c r="D537" i="3"/>
  <c r="D497" i="3"/>
  <c r="D525" i="3"/>
  <c r="D594" i="3"/>
  <c r="D604" i="3"/>
  <c r="D520" i="3"/>
  <c r="D548" i="3"/>
  <c r="D635" i="3"/>
  <c r="D593" i="3"/>
  <c r="D574" i="3"/>
  <c r="D605" i="3"/>
  <c r="D606" i="3"/>
  <c r="D616" i="3"/>
  <c r="D578" i="3"/>
  <c r="D565" i="3"/>
  <c r="D483" i="3"/>
  <c r="D535" i="3"/>
  <c r="D619" i="3"/>
  <c r="D568" i="3"/>
  <c r="D544" i="3"/>
  <c r="D473" i="3"/>
  <c r="D562" i="3"/>
  <c r="D625" i="3"/>
  <c r="D631" i="3"/>
  <c r="D545" i="3"/>
  <c r="D637" i="3"/>
  <c r="D481" i="3"/>
  <c r="D630" i="3"/>
  <c r="D538" i="3"/>
  <c r="D480" i="3"/>
  <c r="D611" i="3"/>
  <c r="D575" i="3"/>
  <c r="D623" i="3"/>
  <c r="D539" i="3"/>
  <c r="D597" i="3"/>
  <c r="D609" i="3"/>
  <c r="D644" i="3"/>
  <c r="D643" i="3"/>
  <c r="D642" i="3"/>
  <c r="D476" i="3"/>
  <c r="D482" i="3"/>
  <c r="D632" i="3"/>
  <c r="D571" i="3"/>
  <c r="D659" i="3"/>
  <c r="D672" i="3"/>
  <c r="D668" i="3"/>
  <c r="D499" i="3"/>
  <c r="D596" i="3"/>
  <c r="D585" i="3"/>
  <c r="D500" i="3"/>
  <c r="D517" i="3"/>
  <c r="D554" i="3"/>
  <c r="D620" i="3"/>
  <c r="D599" i="3"/>
  <c r="D508" i="3"/>
  <c r="D530" i="3"/>
  <c r="D495" i="3"/>
  <c r="D584" i="3"/>
  <c r="D507" i="3"/>
  <c r="D486" i="3"/>
  <c r="D551" i="3"/>
  <c r="D558" i="3"/>
  <c r="D523" i="3"/>
  <c r="D533" i="3"/>
  <c r="D550" i="3"/>
  <c r="D638" i="3"/>
  <c r="D591" i="3"/>
  <c r="D516" i="3"/>
  <c r="D582" i="3"/>
  <c r="D569" i="3"/>
  <c r="D628" i="3"/>
  <c r="D491" i="3"/>
  <c r="D559" i="3"/>
  <c r="D560" i="3"/>
  <c r="D590" i="3"/>
  <c r="D477" i="3"/>
  <c r="D579" i="3"/>
  <c r="D485" i="3"/>
  <c r="D660" i="3"/>
  <c r="D652" i="3"/>
  <c r="D648" i="3"/>
  <c r="D524" i="3"/>
  <c r="D504" i="3"/>
  <c r="D553" i="3"/>
  <c r="D534" i="3"/>
  <c r="D531" i="3"/>
  <c r="D474" i="3"/>
  <c r="D506" i="3"/>
  <c r="D505" i="3"/>
  <c r="D621" i="3"/>
  <c r="D595" i="3"/>
  <c r="D494" i="3"/>
  <c r="D532" i="3"/>
  <c r="D586" i="3"/>
  <c r="D566" i="3"/>
  <c r="D564" i="3"/>
  <c r="D588" i="3"/>
  <c r="D634" i="3"/>
  <c r="D490" i="3"/>
  <c r="D528" i="3"/>
  <c r="D622" i="3"/>
  <c r="D581" i="3"/>
  <c r="D615" i="3"/>
  <c r="D543" i="3"/>
  <c r="D522" i="3"/>
  <c r="D610" i="3"/>
  <c r="D572" i="3"/>
  <c r="D541" i="3"/>
  <c r="D617" i="3"/>
  <c r="D519" i="3"/>
  <c r="D488" i="3"/>
  <c r="D556" i="3"/>
  <c r="D536" i="3"/>
  <c r="D576" i="3"/>
  <c r="D502" i="3"/>
  <c r="D636" i="3"/>
  <c r="D601" i="3"/>
  <c r="D512" i="3"/>
  <c r="D526" i="3"/>
  <c r="D527" i="3"/>
  <c r="D603" i="3"/>
  <c r="D475" i="3"/>
  <c r="D653" i="3"/>
  <c r="D667" i="3"/>
  <c r="D675" i="3"/>
  <c r="D649" i="3"/>
  <c r="D640" i="3"/>
  <c r="D646" i="3"/>
  <c r="D666" i="3"/>
  <c r="D676" i="3"/>
  <c r="D654" i="3"/>
  <c r="D665" i="3"/>
  <c r="D658" i="3"/>
  <c r="D478" i="3"/>
  <c r="D583" i="3"/>
  <c r="D598" i="3"/>
  <c r="D633" i="3"/>
  <c r="D607" i="3"/>
  <c r="D626" i="3"/>
  <c r="D498" i="3"/>
  <c r="D514" i="3"/>
  <c r="D629" i="3"/>
  <c r="D614" i="3"/>
  <c r="D509" i="3"/>
  <c r="D510" i="3"/>
  <c r="D580" i="3"/>
  <c r="D613" i="3"/>
  <c r="D573" i="3"/>
  <c r="D529" i="3"/>
  <c r="D618" i="3"/>
  <c r="D612" i="3"/>
  <c r="D489" i="3"/>
  <c r="D540" i="3"/>
  <c r="D589" i="3"/>
  <c r="D547" i="3"/>
  <c r="D624" i="3"/>
  <c r="D555" i="3"/>
  <c r="D570" i="3"/>
  <c r="D567" i="3"/>
  <c r="D479" i="3"/>
  <c r="D577" i="3"/>
  <c r="D647" i="3"/>
  <c r="D673" i="3"/>
  <c r="D671" i="3"/>
  <c r="D678" i="3"/>
  <c r="D645" i="3"/>
  <c r="D669" i="3"/>
  <c r="D511" i="3"/>
  <c r="D552" i="3"/>
  <c r="D677" i="3"/>
  <c r="D670" i="3"/>
  <c r="D655" i="3"/>
  <c r="D492" i="3"/>
  <c r="D493" i="3"/>
  <c r="D627" i="3"/>
  <c r="D656" i="3"/>
  <c r="D641" i="3"/>
  <c r="D639" i="3"/>
  <c r="D546" i="3"/>
  <c r="D602" i="3"/>
  <c r="D587" i="3"/>
  <c r="D549" i="3"/>
  <c r="D503" i="3"/>
  <c r="D600" i="3"/>
  <c r="D608" i="3"/>
  <c r="D515" i="3"/>
  <c r="D487" i="3"/>
  <c r="D513" i="3"/>
  <c r="D557" i="3"/>
  <c r="D592" i="3"/>
  <c r="D496" i="3"/>
  <c r="D674" i="3"/>
  <c r="D651" i="3"/>
  <c r="D657" i="3"/>
  <c r="D662" i="3"/>
  <c r="D663" i="3"/>
  <c r="D501" i="3"/>
  <c r="D518" i="3"/>
  <c r="D679" i="3"/>
  <c r="D650" i="3"/>
  <c r="D664" i="3"/>
  <c r="D661" i="3"/>
  <c r="D542" i="3"/>
  <c r="D484" i="3"/>
  <c r="D561" i="3"/>
  <c r="D681" i="3"/>
  <c r="D680" i="3"/>
  <c r="K314" i="8" l="1"/>
  <c r="J314" i="8"/>
  <c r="J351" i="8"/>
  <c r="K351" i="8"/>
  <c r="J381" i="8"/>
  <c r="K381" i="8"/>
  <c r="J303" i="8"/>
  <c r="K303" i="8"/>
  <c r="J355" i="8"/>
  <c r="K355" i="8"/>
  <c r="K450" i="8"/>
  <c r="J450" i="8"/>
  <c r="J290" i="8"/>
  <c r="K290" i="8"/>
  <c r="K342" i="8"/>
  <c r="J342" i="8"/>
  <c r="K311" i="8"/>
  <c r="J311" i="8"/>
  <c r="K322" i="8"/>
  <c r="J322" i="8"/>
  <c r="J459" i="8"/>
  <c r="K459" i="8"/>
  <c r="K317" i="8"/>
  <c r="J317" i="8"/>
  <c r="K379" i="8"/>
  <c r="J379" i="8"/>
  <c r="J382" i="8"/>
  <c r="K382" i="8"/>
  <c r="K442" i="8"/>
  <c r="J442" i="8"/>
  <c r="J414" i="8"/>
  <c r="K414" i="8"/>
  <c r="J420" i="8"/>
  <c r="K420" i="8"/>
  <c r="K337" i="8"/>
  <c r="J337" i="8"/>
  <c r="J368" i="8"/>
  <c r="K368" i="8"/>
  <c r="J433" i="8"/>
  <c r="K433" i="8"/>
  <c r="J399" i="8"/>
  <c r="K399" i="8"/>
  <c r="K307" i="8"/>
  <c r="J307" i="8"/>
  <c r="K397" i="8"/>
  <c r="J397" i="8"/>
  <c r="J441" i="8"/>
  <c r="K441" i="8"/>
  <c r="K373" i="8"/>
  <c r="J373" i="8"/>
  <c r="K321" i="8"/>
  <c r="J321" i="8"/>
  <c r="J383" i="8"/>
  <c r="K383" i="8"/>
  <c r="J444" i="8"/>
  <c r="K444" i="8"/>
  <c r="J297" i="8"/>
  <c r="K297" i="8"/>
  <c r="J365" i="8"/>
  <c r="K365" i="8"/>
  <c r="K348" i="8"/>
  <c r="J348" i="8"/>
  <c r="J367" i="8"/>
  <c r="K367" i="8"/>
  <c r="K400" i="8"/>
  <c r="J400" i="8"/>
  <c r="K320" i="8"/>
  <c r="J320" i="8"/>
  <c r="K318" i="8"/>
  <c r="J318" i="8"/>
  <c r="K360" i="8"/>
  <c r="J360" i="8"/>
  <c r="J362" i="8"/>
  <c r="K362" i="8"/>
  <c r="J429" i="8"/>
  <c r="K429" i="8"/>
  <c r="J415" i="8"/>
  <c r="K415" i="8"/>
  <c r="J295" i="8"/>
  <c r="K295" i="8"/>
  <c r="K453" i="8"/>
  <c r="J453" i="8"/>
  <c r="K312" i="8"/>
  <c r="J312" i="8"/>
  <c r="J385" i="8"/>
  <c r="K385" i="8"/>
  <c r="J354" i="8"/>
  <c r="K354" i="8"/>
  <c r="J445" i="8"/>
  <c r="K445" i="8"/>
  <c r="J349" i="8"/>
  <c r="K349" i="8"/>
  <c r="K332" i="8"/>
  <c r="J332" i="8"/>
  <c r="J421" i="8"/>
  <c r="K421" i="8"/>
  <c r="K319" i="8"/>
  <c r="J319" i="8"/>
  <c r="J398" i="8"/>
  <c r="K398" i="8"/>
  <c r="K308" i="8"/>
  <c r="J308" i="8"/>
  <c r="J388" i="8"/>
  <c r="K388" i="8"/>
  <c r="K340" i="8"/>
  <c r="J340" i="8"/>
  <c r="J435" i="8"/>
  <c r="K435" i="8"/>
  <c r="J300" i="8"/>
  <c r="K300" i="8"/>
  <c r="J437" i="8"/>
  <c r="K437" i="8"/>
  <c r="K338" i="8"/>
  <c r="J338" i="8"/>
  <c r="K333" i="8"/>
  <c r="J333" i="8"/>
  <c r="J356" i="8"/>
  <c r="K356" i="8"/>
  <c r="K434" i="8"/>
  <c r="J434" i="8"/>
  <c r="K305" i="8"/>
  <c r="J305" i="8"/>
  <c r="J409" i="8"/>
  <c r="K409" i="8"/>
  <c r="K315" i="8"/>
  <c r="J315" i="8"/>
  <c r="K336" i="8"/>
  <c r="J336" i="8"/>
  <c r="K339" i="8"/>
  <c r="J339" i="8"/>
  <c r="K335" i="8"/>
  <c r="J335" i="8"/>
  <c r="J366" i="8"/>
  <c r="K366" i="8"/>
  <c r="J291" i="8"/>
  <c r="K291" i="8"/>
  <c r="K328" i="8"/>
  <c r="J328" i="8"/>
  <c r="K309" i="8"/>
  <c r="J309" i="8"/>
  <c r="J432" i="8"/>
  <c r="K432" i="8"/>
  <c r="J443" i="8"/>
  <c r="K443" i="8"/>
  <c r="J344" i="8"/>
  <c r="K344" i="8"/>
  <c r="K458" i="8"/>
  <c r="J458" i="8"/>
  <c r="K323" i="8"/>
  <c r="J323" i="8"/>
  <c r="K405" i="8"/>
  <c r="J405" i="8"/>
  <c r="K455" i="8"/>
  <c r="J455" i="8"/>
  <c r="K426" i="8"/>
  <c r="J426" i="8"/>
  <c r="J389" i="8"/>
  <c r="K389" i="8"/>
  <c r="J451" i="8"/>
  <c r="K451" i="8"/>
  <c r="J384" i="8"/>
  <c r="K384" i="8"/>
  <c r="J364" i="8"/>
  <c r="K364" i="8"/>
  <c r="J391" i="8"/>
  <c r="K391" i="8"/>
  <c r="J345" i="8"/>
  <c r="K345" i="8"/>
  <c r="J346" i="8"/>
  <c r="K346" i="8"/>
  <c r="J377" i="8"/>
  <c r="K377" i="8"/>
  <c r="J374" i="8"/>
  <c r="K374" i="8"/>
  <c r="K343" i="8"/>
  <c r="J343" i="8"/>
  <c r="J299" i="8"/>
  <c r="K299" i="8"/>
  <c r="J436" i="8"/>
  <c r="K436" i="8"/>
  <c r="J411" i="8"/>
  <c r="K411" i="8"/>
  <c r="K395" i="8"/>
  <c r="J395" i="8"/>
  <c r="K327" i="8"/>
  <c r="J327" i="8"/>
  <c r="K370" i="8"/>
  <c r="J370" i="8"/>
  <c r="K378" i="8"/>
  <c r="J378" i="8"/>
  <c r="J422" i="8"/>
  <c r="K422" i="8"/>
  <c r="J440" i="8"/>
  <c r="K440" i="8"/>
  <c r="J358" i="8"/>
  <c r="K358" i="8"/>
  <c r="J293" i="8"/>
  <c r="K293" i="8"/>
  <c r="K394" i="8"/>
  <c r="J394" i="8"/>
  <c r="K449" i="8"/>
  <c r="J449" i="8"/>
  <c r="J294" i="8"/>
  <c r="K294" i="8"/>
  <c r="K329" i="8"/>
  <c r="J329" i="8"/>
  <c r="K416" i="8"/>
  <c r="J416" i="8"/>
  <c r="K417" i="8"/>
  <c r="J417" i="8"/>
  <c r="J412" i="8"/>
  <c r="K412" i="8"/>
  <c r="J419" i="8"/>
  <c r="K419" i="8"/>
  <c r="J424" i="8"/>
  <c r="K424" i="8"/>
  <c r="J428" i="8"/>
  <c r="K428" i="8"/>
  <c r="K446" i="8"/>
  <c r="J446" i="8"/>
  <c r="K330" i="8"/>
  <c r="J330" i="8"/>
  <c r="K392" i="8"/>
  <c r="J392" i="8"/>
  <c r="J407" i="8"/>
  <c r="K407" i="8"/>
  <c r="J302" i="8"/>
  <c r="K302" i="8"/>
  <c r="K371" i="8"/>
  <c r="J371" i="8"/>
  <c r="K386" i="8"/>
  <c r="J386" i="8"/>
  <c r="K334" i="8"/>
  <c r="J334" i="8"/>
  <c r="J413" i="8"/>
  <c r="K413" i="8"/>
  <c r="J431" i="8"/>
  <c r="K431" i="8"/>
  <c r="J387" i="8"/>
  <c r="K387" i="8"/>
  <c r="K310" i="8"/>
  <c r="J310" i="8"/>
  <c r="K304" i="8"/>
  <c r="J304" i="8"/>
  <c r="J357" i="8"/>
  <c r="K357" i="8"/>
  <c r="J425" i="8"/>
  <c r="K425" i="8"/>
  <c r="J296" i="8"/>
  <c r="K296" i="8"/>
  <c r="K324" i="8"/>
  <c r="J324" i="8"/>
  <c r="K418" i="8"/>
  <c r="J418" i="8"/>
  <c r="J457" i="8"/>
  <c r="K457" i="8"/>
  <c r="J456" i="8"/>
  <c r="K456" i="8"/>
  <c r="J369" i="8"/>
  <c r="K369" i="8"/>
  <c r="K316" i="8"/>
  <c r="J316" i="8"/>
  <c r="K347" i="8"/>
  <c r="J347" i="8"/>
  <c r="J452" i="8"/>
  <c r="K452" i="8"/>
  <c r="J376" i="8"/>
  <c r="K376" i="8"/>
  <c r="J454" i="8"/>
  <c r="K454" i="8"/>
  <c r="K325" i="8"/>
  <c r="J325" i="8"/>
  <c r="J390" i="8"/>
  <c r="K390" i="8"/>
  <c r="J410" i="8"/>
  <c r="K410" i="8"/>
  <c r="K380" i="8"/>
  <c r="J380" i="8"/>
  <c r="K396" i="8"/>
  <c r="J396" i="8"/>
  <c r="J341" i="8"/>
  <c r="K341" i="8"/>
  <c r="J423" i="8"/>
  <c r="K423" i="8"/>
  <c r="J447" i="8"/>
  <c r="K447" i="8"/>
  <c r="K393" i="8"/>
  <c r="J393" i="8"/>
  <c r="J438" i="8"/>
  <c r="K438" i="8"/>
  <c r="J292" i="8"/>
  <c r="K292" i="8"/>
  <c r="J403" i="8"/>
  <c r="K403" i="8"/>
  <c r="K331" i="8"/>
  <c r="J331" i="8"/>
  <c r="K359" i="8"/>
  <c r="J359" i="8"/>
  <c r="J301" i="8"/>
  <c r="K301" i="8"/>
  <c r="K313" i="8"/>
  <c r="J313" i="8"/>
  <c r="K439" i="8"/>
  <c r="J439" i="8"/>
  <c r="K306" i="8"/>
  <c r="J306" i="8"/>
  <c r="J448" i="8"/>
  <c r="K448" i="8"/>
  <c r="K352" i="8"/>
  <c r="J352" i="8"/>
  <c r="K427" i="8"/>
  <c r="J427" i="8"/>
  <c r="J298" i="8"/>
  <c r="K298" i="8"/>
  <c r="J372" i="8"/>
  <c r="K372" i="8"/>
  <c r="J353" i="8"/>
  <c r="K353" i="8"/>
  <c r="K361" i="8"/>
  <c r="J361" i="8"/>
  <c r="K326" i="8"/>
  <c r="J326" i="8"/>
  <c r="J401" i="8"/>
  <c r="K401" i="8"/>
  <c r="J402" i="8"/>
  <c r="K402" i="8"/>
  <c r="K404" i="8"/>
  <c r="J404" i="8"/>
  <c r="J430" i="8"/>
  <c r="K430" i="8"/>
  <c r="J350" i="8"/>
  <c r="K350" i="8"/>
  <c r="J406" i="8"/>
  <c r="K406" i="8"/>
  <c r="J408" i="8"/>
  <c r="K408" i="8"/>
  <c r="J375" i="8"/>
  <c r="K375" i="8"/>
  <c r="J363" i="8"/>
  <c r="K363" i="8"/>
  <c r="D311" i="8"/>
  <c r="L311" i="8" s="1"/>
  <c r="E311" i="8"/>
  <c r="M311" i="8" s="1"/>
  <c r="G412" i="9"/>
  <c r="D310" i="9"/>
  <c r="F311" i="8" s="1"/>
  <c r="E456" i="8"/>
  <c r="M456" i="8" s="1"/>
  <c r="D456" i="8"/>
  <c r="L456" i="8" s="1"/>
  <c r="D452" i="8"/>
  <c r="L452" i="8" s="1"/>
  <c r="E452" i="8"/>
  <c r="M452" i="8" s="1"/>
  <c r="E444" i="8"/>
  <c r="M444" i="8" s="1"/>
  <c r="D444" i="8"/>
  <c r="L444" i="8" s="1"/>
  <c r="D436" i="8"/>
  <c r="L436" i="8" s="1"/>
  <c r="E436" i="8"/>
  <c r="M436" i="8" s="1"/>
  <c r="D428" i="8"/>
  <c r="L428" i="8" s="1"/>
  <c r="E428" i="8"/>
  <c r="M428" i="8" s="1"/>
  <c r="E422" i="8"/>
  <c r="M422" i="8" s="1"/>
  <c r="D422" i="8"/>
  <c r="L422" i="8" s="1"/>
  <c r="D420" i="8"/>
  <c r="L420" i="8" s="1"/>
  <c r="E420" i="8"/>
  <c r="M420" i="8" s="1"/>
  <c r="E412" i="8"/>
  <c r="M412" i="8" s="1"/>
  <c r="D412" i="8"/>
  <c r="L412" i="8" s="1"/>
  <c r="D415" i="8"/>
  <c r="L415" i="8" s="1"/>
  <c r="E415" i="8"/>
  <c r="M415" i="8" s="1"/>
  <c r="D351" i="8"/>
  <c r="L351" i="8" s="1"/>
  <c r="E351" i="8"/>
  <c r="M351" i="8" s="1"/>
  <c r="D309" i="8"/>
  <c r="L309" i="8" s="1"/>
  <c r="E309" i="8"/>
  <c r="M309" i="8" s="1"/>
  <c r="E448" i="11"/>
  <c r="E325" i="9"/>
  <c r="G326" i="8" s="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D544" i="5"/>
  <c r="D537" i="5"/>
  <c r="F537" i="5" s="1"/>
  <c r="D536" i="5"/>
  <c r="E536" i="5" s="1"/>
  <c r="D504" i="5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I429" i="11"/>
  <c r="J429" i="11"/>
  <c r="K429" i="11" s="1"/>
  <c r="M429" i="11" s="1"/>
  <c r="H430" i="8" s="1"/>
  <c r="G457" i="9"/>
  <c r="G459" i="9"/>
  <c r="G445" i="9"/>
  <c r="G437" i="9"/>
  <c r="G429" i="9"/>
  <c r="C453" i="9"/>
  <c r="G453" i="9" s="1"/>
  <c r="H433" i="11"/>
  <c r="H469" i="11"/>
  <c r="G425" i="9"/>
  <c r="C465" i="9"/>
  <c r="G465" i="9" s="1"/>
  <c r="G472" i="9"/>
  <c r="C470" i="9"/>
  <c r="G470" i="9" s="1"/>
  <c r="G464" i="9"/>
  <c r="C462" i="9"/>
  <c r="G462" i="9" s="1"/>
  <c r="C448" i="9"/>
  <c r="E448" i="9" s="1"/>
  <c r="G449" i="8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E440" i="9" s="1"/>
  <c r="G441" i="8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I460" i="11"/>
  <c r="J460" i="11"/>
  <c r="L460" i="11" s="1"/>
  <c r="N460" i="11" s="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F343" i="8" s="1"/>
  <c r="E342" i="9"/>
  <c r="G343" i="8" s="1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G393" i="9"/>
  <c r="D393" i="9"/>
  <c r="F394" i="8" s="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 s="1"/>
  <c r="G484" i="9"/>
  <c r="C484" i="9"/>
  <c r="C482" i="9"/>
  <c r="G482" i="9" s="1"/>
  <c r="G476" i="9"/>
  <c r="C476" i="9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G447" i="8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G423" i="8" s="1"/>
  <c r="C420" i="9"/>
  <c r="G420" i="9" s="1"/>
  <c r="C418" i="9"/>
  <c r="G418" i="9" s="1"/>
  <c r="G416" i="9"/>
  <c r="G348" i="9"/>
  <c r="C346" i="9"/>
  <c r="D346" i="9" s="1"/>
  <c r="F347" i="8" s="1"/>
  <c r="C340" i="9"/>
  <c r="E340" i="9" s="1"/>
  <c r="G341" i="8" s="1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G306" i="9"/>
  <c r="D306" i="9"/>
  <c r="F307" i="8" s="1"/>
  <c r="C304" i="9"/>
  <c r="D304" i="9" s="1"/>
  <c r="F305" i="8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G331" i="9" s="1"/>
  <c r="C327" i="9"/>
  <c r="D327" i="9" s="1"/>
  <c r="F328" i="8" s="1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L331" i="11" s="1"/>
  <c r="N331" i="11" s="1"/>
  <c r="I332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D321" i="9"/>
  <c r="F322" i="8" s="1"/>
  <c r="E297" i="9"/>
  <c r="G298" i="8" s="1"/>
  <c r="D297" i="9"/>
  <c r="F298" i="8" s="1"/>
  <c r="E273" i="9"/>
  <c r="G273" i="9"/>
  <c r="D273" i="9"/>
  <c r="H412" i="11"/>
  <c r="E412" i="11"/>
  <c r="F412" i="11"/>
  <c r="D318" i="9"/>
  <c r="F319" i="8" s="1"/>
  <c r="G324" i="9"/>
  <c r="C343" i="9"/>
  <c r="E343" i="9" s="1"/>
  <c r="G344" i="8" s="1"/>
  <c r="I413" i="11"/>
  <c r="I331" i="11"/>
  <c r="E387" i="9"/>
  <c r="G388" i="8" s="1"/>
  <c r="F416" i="11"/>
  <c r="H336" i="11"/>
  <c r="I336" i="11" s="1"/>
  <c r="H286" i="11"/>
  <c r="H250" i="11"/>
  <c r="G325" i="9"/>
  <c r="D329" i="9"/>
  <c r="F330" i="8" s="1"/>
  <c r="C323" i="9"/>
  <c r="E323" i="9" s="1"/>
  <c r="G324" i="8" s="1"/>
  <c r="C341" i="9"/>
  <c r="J334" i="11"/>
  <c r="K334" i="11" s="1"/>
  <c r="M334" i="11" s="1"/>
  <c r="H335" i="8" s="1"/>
  <c r="D387" i="9"/>
  <c r="F388" i="8" s="1"/>
  <c r="H417" i="11"/>
  <c r="J417" i="11" s="1"/>
  <c r="K417" i="11" s="1"/>
  <c r="M417" i="11" s="1"/>
  <c r="H418" i="8" s="1"/>
  <c r="E327" i="9"/>
  <c r="G328" i="8" s="1"/>
  <c r="G329" i="9"/>
  <c r="G318" i="9"/>
  <c r="E393" i="9"/>
  <c r="G394" i="8" s="1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E379" i="9" s="1"/>
  <c r="G380" i="8" s="1"/>
  <c r="C377" i="9"/>
  <c r="C371" i="9"/>
  <c r="C369" i="9"/>
  <c r="E369" i="9" s="1"/>
  <c r="G370" i="8" s="1"/>
  <c r="C363" i="9"/>
  <c r="E363" i="9" s="1"/>
  <c r="G364" i="8" s="1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S661" i="4" s="1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E390" i="9" s="1"/>
  <c r="G391" i="8" s="1"/>
  <c r="C374" i="9"/>
  <c r="E374" i="9" s="1"/>
  <c r="G375" i="8" s="1"/>
  <c r="C358" i="9"/>
  <c r="E346" i="11"/>
  <c r="E334" i="11"/>
  <c r="H287" i="11"/>
  <c r="F405" i="11"/>
  <c r="F279" i="11"/>
  <c r="I279" i="11" s="1"/>
  <c r="C382" i="9"/>
  <c r="C366" i="9"/>
  <c r="E310" i="9"/>
  <c r="G311" i="8" s="1"/>
  <c r="G550" i="5"/>
  <c r="I550" i="5"/>
  <c r="N593" i="4"/>
  <c r="R593" i="4" s="1"/>
  <c r="T545" i="4"/>
  <c r="P539" i="4"/>
  <c r="N573" i="4"/>
  <c r="R573" i="4" s="1"/>
  <c r="P573" i="4"/>
  <c r="P545" i="4"/>
  <c r="S545" i="4" s="1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395" i="9"/>
  <c r="G396" i="8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82" i="9"/>
  <c r="G383" i="8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S601" i="4" s="1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F576" i="5" s="1"/>
  <c r="D554" i="5"/>
  <c r="D548" i="5"/>
  <c r="G548" i="5" s="1"/>
  <c r="D546" i="5"/>
  <c r="F546" i="5" s="1"/>
  <c r="D540" i="5"/>
  <c r="F540" i="5" s="1"/>
  <c r="D516" i="5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636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45" i="5"/>
  <c r="G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S952" i="4"/>
  <c r="S650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T648" i="4" s="1"/>
  <c r="Q644" i="4"/>
  <c r="Q643" i="4"/>
  <c r="T643" i="4" s="1"/>
  <c r="Q641" i="4"/>
  <c r="T641" i="4" s="1"/>
  <c r="P641" i="4"/>
  <c r="Q639" i="4"/>
  <c r="P639" i="4"/>
  <c r="N639" i="4"/>
  <c r="R639" i="4" s="1"/>
  <c r="Q628" i="4"/>
  <c r="P625" i="4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T553" i="4" s="1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I645" i="5"/>
  <c r="E645" i="5"/>
  <c r="I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I568" i="5"/>
  <c r="E568" i="5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F549" i="5"/>
  <c r="D547" i="5"/>
  <c r="F547" i="5" s="1"/>
  <c r="G546" i="5"/>
  <c r="F545" i="5"/>
  <c r="D543" i="5"/>
  <c r="F543" i="5" s="1"/>
  <c r="G542" i="5"/>
  <c r="I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D507" i="5"/>
  <c r="I507" i="5" s="1"/>
  <c r="D506" i="5"/>
  <c r="G506" i="5" s="1"/>
  <c r="G504" i="5"/>
  <c r="E504" i="5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L549" i="11"/>
  <c r="N549" i="11" s="1"/>
  <c r="K549" i="11"/>
  <c r="M549" i="11" s="1"/>
  <c r="L419" i="11"/>
  <c r="N419" i="11" s="1"/>
  <c r="I420" i="8" s="1"/>
  <c r="K419" i="11"/>
  <c r="M419" i="11" s="1"/>
  <c r="H420" i="8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H426" i="8" s="1"/>
  <c r="L425" i="11"/>
  <c r="N425" i="11" s="1"/>
  <c r="I426" i="8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545" i="11"/>
  <c r="L545" i="11"/>
  <c r="N545" i="11" s="1"/>
  <c r="K411" i="11"/>
  <c r="M411" i="11" s="1"/>
  <c r="H412" i="8" s="1"/>
  <c r="L411" i="11"/>
  <c r="N411" i="11" s="1"/>
  <c r="I412" i="8" s="1"/>
  <c r="K503" i="11"/>
  <c r="M503" i="11" s="1"/>
  <c r="L503" i="11"/>
  <c r="N503" i="11" s="1"/>
  <c r="L429" i="11"/>
  <c r="N429" i="11" s="1"/>
  <c r="I430" i="8" s="1"/>
  <c r="L544" i="11"/>
  <c r="N544" i="11" s="1"/>
  <c r="K544" i="11"/>
  <c r="M544" i="11" s="1"/>
  <c r="K460" i="11"/>
  <c r="M460" i="11" s="1"/>
  <c r="K526" i="11"/>
  <c r="M526" i="11" s="1"/>
  <c r="L526" i="11"/>
  <c r="N526" i="11" s="1"/>
  <c r="L417" i="11"/>
  <c r="N417" i="11" s="1"/>
  <c r="I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13" i="11"/>
  <c r="N413" i="11" s="1"/>
  <c r="I414" i="8" s="1"/>
  <c r="K413" i="11"/>
  <c r="M413" i="11" s="1"/>
  <c r="H414" i="8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6" i="9"/>
  <c r="F457" i="8" s="1"/>
  <c r="D454" i="9"/>
  <c r="F455" i="8" s="1"/>
  <c r="D452" i="9"/>
  <c r="F453" i="8" s="1"/>
  <c r="D450" i="9"/>
  <c r="F451" i="8" s="1"/>
  <c r="D446" i="9"/>
  <c r="F447" i="8" s="1"/>
  <c r="D444" i="9"/>
  <c r="F445" i="8" s="1"/>
  <c r="D438" i="9"/>
  <c r="F439" i="8" s="1"/>
  <c r="D436" i="9"/>
  <c r="F437" i="8" s="1"/>
  <c r="D432" i="9"/>
  <c r="F433" i="8" s="1"/>
  <c r="D428" i="9"/>
  <c r="F429" i="8" s="1"/>
  <c r="D426" i="9"/>
  <c r="F427" i="8" s="1"/>
  <c r="D422" i="9"/>
  <c r="F423" i="8" s="1"/>
  <c r="D420" i="9"/>
  <c r="F421" i="8" s="1"/>
  <c r="D418" i="9"/>
  <c r="F419" i="8" s="1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9" i="9"/>
  <c r="E467" i="9"/>
  <c r="E465" i="9"/>
  <c r="E463" i="9"/>
  <c r="E461" i="9"/>
  <c r="E459" i="9"/>
  <c r="E457" i="9"/>
  <c r="G458" i="8" s="1"/>
  <c r="E455" i="9"/>
  <c r="G456" i="8" s="1"/>
  <c r="E453" i="9"/>
  <c r="G454" i="8" s="1"/>
  <c r="E451" i="9"/>
  <c r="G452" i="8" s="1"/>
  <c r="E449" i="9"/>
  <c r="G450" i="8" s="1"/>
  <c r="E447" i="9"/>
  <c r="G448" i="8" s="1"/>
  <c r="E445" i="9"/>
  <c r="G446" i="8" s="1"/>
  <c r="E443" i="9"/>
  <c r="G444" i="8" s="1"/>
  <c r="E441" i="9"/>
  <c r="G442" i="8" s="1"/>
  <c r="E437" i="9"/>
  <c r="G438" i="8" s="1"/>
  <c r="E435" i="9"/>
  <c r="G436" i="8" s="1"/>
  <c r="E433" i="9"/>
  <c r="G434" i="8" s="1"/>
  <c r="E429" i="9"/>
  <c r="G430" i="8" s="1"/>
  <c r="E427" i="9"/>
  <c r="G428" i="8" s="1"/>
  <c r="E425" i="9"/>
  <c r="G426" i="8" s="1"/>
  <c r="E423" i="9"/>
  <c r="G424" i="8" s="1"/>
  <c r="E421" i="9"/>
  <c r="G422" i="8" s="1"/>
  <c r="E419" i="9"/>
  <c r="G420" i="8" s="1"/>
  <c r="E413" i="9"/>
  <c r="G414" i="8" s="1"/>
  <c r="E411" i="9"/>
  <c r="G412" i="8" s="1"/>
  <c r="K535" i="11"/>
  <c r="D469" i="9"/>
  <c r="D467" i="9"/>
  <c r="D465" i="9"/>
  <c r="D463" i="9"/>
  <c r="D461" i="9"/>
  <c r="D459" i="9"/>
  <c r="D457" i="9"/>
  <c r="F458" i="8" s="1"/>
  <c r="D455" i="9"/>
  <c r="F456" i="8" s="1"/>
  <c r="D453" i="9"/>
  <c r="F454" i="8" s="1"/>
  <c r="D451" i="9"/>
  <c r="F452" i="8" s="1"/>
  <c r="D449" i="9"/>
  <c r="F450" i="8" s="1"/>
  <c r="D445" i="9"/>
  <c r="F446" i="8" s="1"/>
  <c r="D443" i="9"/>
  <c r="F444" i="8" s="1"/>
  <c r="D441" i="9"/>
  <c r="F442" i="8" s="1"/>
  <c r="D437" i="9"/>
  <c r="F438" i="8" s="1"/>
  <c r="D435" i="9"/>
  <c r="F436" i="8" s="1"/>
  <c r="D433" i="9"/>
  <c r="F434" i="8" s="1"/>
  <c r="D429" i="9"/>
  <c r="F430" i="8" s="1"/>
  <c r="D427" i="9"/>
  <c r="F428" i="8" s="1"/>
  <c r="D425" i="9"/>
  <c r="F426" i="8" s="1"/>
  <c r="D423" i="9"/>
  <c r="F424" i="8" s="1"/>
  <c r="D421" i="9"/>
  <c r="F422" i="8" s="1"/>
  <c r="D419" i="9"/>
  <c r="F420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E474" i="9"/>
  <c r="E472" i="9"/>
  <c r="E470" i="9"/>
  <c r="E468" i="9"/>
  <c r="E466" i="9"/>
  <c r="E464" i="9"/>
  <c r="E462" i="9"/>
  <c r="E460" i="9"/>
  <c r="E458" i="9"/>
  <c r="G459" i="8" s="1"/>
  <c r="E456" i="9"/>
  <c r="G457" i="8" s="1"/>
  <c r="E452" i="9"/>
  <c r="G453" i="8" s="1"/>
  <c r="E450" i="9"/>
  <c r="G451" i="8" s="1"/>
  <c r="E444" i="9"/>
  <c r="G445" i="8" s="1"/>
  <c r="E438" i="9"/>
  <c r="G439" i="8" s="1"/>
  <c r="E436" i="9"/>
  <c r="G437" i="8" s="1"/>
  <c r="E434" i="9"/>
  <c r="G435" i="8" s="1"/>
  <c r="E432" i="9"/>
  <c r="G433" i="8" s="1"/>
  <c r="E430" i="9"/>
  <c r="G431" i="8" s="1"/>
  <c r="E424" i="9"/>
  <c r="G425" i="8" s="1"/>
  <c r="E420" i="9"/>
  <c r="G421" i="8" s="1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I409" i="11" s="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47" i="9"/>
  <c r="G355" i="9"/>
  <c r="G353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F548" i="5"/>
  <c r="I567" i="5"/>
  <c r="G567" i="5"/>
  <c r="I554" i="5"/>
  <c r="F554" i="5"/>
  <c r="E554" i="5"/>
  <c r="G554" i="5"/>
  <c r="G507" i="5"/>
  <c r="I519" i="5"/>
  <c r="F519" i="5"/>
  <c r="I523" i="5"/>
  <c r="I535" i="5"/>
  <c r="F535" i="5"/>
  <c r="G535" i="5"/>
  <c r="E535" i="5"/>
  <c r="I539" i="5"/>
  <c r="I547" i="5"/>
  <c r="G547" i="5"/>
  <c r="I573" i="5"/>
  <c r="F573" i="5"/>
  <c r="Q577" i="4"/>
  <c r="Q567" i="4"/>
  <c r="T567" i="4" s="1"/>
  <c r="Q559" i="4"/>
  <c r="T559" i="4" s="1"/>
  <c r="Q509" i="4"/>
  <c r="T509" i="4" s="1"/>
  <c r="Q505" i="4"/>
  <c r="D574" i="5"/>
  <c r="F569" i="5"/>
  <c r="D566" i="5"/>
  <c r="D512" i="5"/>
  <c r="D510" i="5"/>
  <c r="I510" i="5" s="1"/>
  <c r="Q575" i="4"/>
  <c r="Q573" i="4"/>
  <c r="T573" i="4" s="1"/>
  <c r="V573" i="4" s="1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T422" i="4" s="1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F299" i="8" s="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T433" i="4" s="1"/>
  <c r="V433" i="4" s="1"/>
  <c r="Q400" i="4"/>
  <c r="P382" i="4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31" i="8" l="1"/>
  <c r="M431" i="8" s="1"/>
  <c r="D431" i="8"/>
  <c r="L431" i="8" s="1"/>
  <c r="D352" i="8"/>
  <c r="L352" i="8" s="1"/>
  <c r="E352" i="8"/>
  <c r="M352" i="8" s="1"/>
  <c r="E332" i="8"/>
  <c r="M332" i="8" s="1"/>
  <c r="D332" i="8"/>
  <c r="L332" i="8" s="1"/>
  <c r="E300" i="8"/>
  <c r="M300" i="8" s="1"/>
  <c r="D300" i="8"/>
  <c r="L300" i="8" s="1"/>
  <c r="D312" i="8"/>
  <c r="L312" i="8" s="1"/>
  <c r="E312" i="8"/>
  <c r="M312" i="8" s="1"/>
  <c r="D417" i="8"/>
  <c r="L417" i="8" s="1"/>
  <c r="E417" i="8"/>
  <c r="M417" i="8" s="1"/>
  <c r="D455" i="8"/>
  <c r="L455" i="8" s="1"/>
  <c r="E455" i="8"/>
  <c r="M455" i="8" s="1"/>
  <c r="D432" i="8"/>
  <c r="L432" i="8" s="1"/>
  <c r="E432" i="8"/>
  <c r="M432" i="8" s="1"/>
  <c r="E356" i="8"/>
  <c r="M356" i="8" s="1"/>
  <c r="D356" i="8"/>
  <c r="L356" i="8" s="1"/>
  <c r="G338" i="9"/>
  <c r="E442" i="9"/>
  <c r="G443" i="8" s="1"/>
  <c r="E415" i="9"/>
  <c r="G416" i="8" s="1"/>
  <c r="E431" i="9"/>
  <c r="G432" i="8" s="1"/>
  <c r="D357" i="8"/>
  <c r="L357" i="8" s="1"/>
  <c r="E357" i="8"/>
  <c r="M357" i="8" s="1"/>
  <c r="E389" i="8"/>
  <c r="M389" i="8" s="1"/>
  <c r="D389" i="8"/>
  <c r="L389" i="8" s="1"/>
  <c r="G327" i="9"/>
  <c r="D418" i="8"/>
  <c r="L418" i="8" s="1"/>
  <c r="E418" i="8"/>
  <c r="M418" i="8" s="1"/>
  <c r="D333" i="8"/>
  <c r="L333" i="8" s="1"/>
  <c r="E333" i="8"/>
  <c r="M333" i="8" s="1"/>
  <c r="D338" i="8"/>
  <c r="L338" i="8" s="1"/>
  <c r="E338" i="8"/>
  <c r="M338" i="8" s="1"/>
  <c r="D425" i="8"/>
  <c r="L425" i="8" s="1"/>
  <c r="E425" i="8"/>
  <c r="M425" i="8" s="1"/>
  <c r="D454" i="8"/>
  <c r="L454" i="8" s="1"/>
  <c r="E454" i="8"/>
  <c r="M454" i="8" s="1"/>
  <c r="D413" i="8"/>
  <c r="L413" i="8" s="1"/>
  <c r="E413" i="8"/>
  <c r="M413" i="8" s="1"/>
  <c r="D299" i="8"/>
  <c r="L299" i="8" s="1"/>
  <c r="E299" i="8"/>
  <c r="M299" i="8" s="1"/>
  <c r="G322" i="9"/>
  <c r="D343" i="8"/>
  <c r="L343" i="8" s="1"/>
  <c r="E343" i="8"/>
  <c r="M343" i="8" s="1"/>
  <c r="D346" i="8"/>
  <c r="L346" i="8" s="1"/>
  <c r="E346" i="8"/>
  <c r="M346" i="8" s="1"/>
  <c r="E426" i="9"/>
  <c r="G427" i="8" s="1"/>
  <c r="E454" i="9"/>
  <c r="G455" i="8" s="1"/>
  <c r="D415" i="9"/>
  <c r="F416" i="8" s="1"/>
  <c r="D431" i="9"/>
  <c r="F432" i="8" s="1"/>
  <c r="D439" i="9"/>
  <c r="F440" i="8" s="1"/>
  <c r="D447" i="9"/>
  <c r="F448" i="8" s="1"/>
  <c r="E417" i="9"/>
  <c r="G418" i="8" s="1"/>
  <c r="D430" i="9"/>
  <c r="F431" i="8" s="1"/>
  <c r="D442" i="9"/>
  <c r="F443" i="8" s="1"/>
  <c r="D458" i="9"/>
  <c r="F459" i="8" s="1"/>
  <c r="D327" i="8"/>
  <c r="L327" i="8" s="1"/>
  <c r="E327" i="8"/>
  <c r="M327" i="8" s="1"/>
  <c r="D319" i="8"/>
  <c r="L319" i="8" s="1"/>
  <c r="E319" i="8"/>
  <c r="M319" i="8" s="1"/>
  <c r="K331" i="11"/>
  <c r="M331" i="11" s="1"/>
  <c r="H332" i="8" s="1"/>
  <c r="D297" i="8"/>
  <c r="L297" i="8" s="1"/>
  <c r="E297" i="8"/>
  <c r="M297" i="8" s="1"/>
  <c r="E421" i="8"/>
  <c r="M421" i="8" s="1"/>
  <c r="D421" i="8"/>
  <c r="L421" i="8" s="1"/>
  <c r="E437" i="8"/>
  <c r="M437" i="8" s="1"/>
  <c r="D437" i="8"/>
  <c r="L437" i="8" s="1"/>
  <c r="E451" i="8"/>
  <c r="M451" i="8" s="1"/>
  <c r="D451" i="8"/>
  <c r="L451" i="8" s="1"/>
  <c r="D388" i="8"/>
  <c r="L388" i="8" s="1"/>
  <c r="E388" i="8"/>
  <c r="M388" i="8" s="1"/>
  <c r="D457" i="8"/>
  <c r="L457" i="8" s="1"/>
  <c r="E457" i="8"/>
  <c r="M457" i="8" s="1"/>
  <c r="G448" i="9"/>
  <c r="D450" i="8"/>
  <c r="L450" i="8" s="1"/>
  <c r="E450" i="8"/>
  <c r="M450" i="8" s="1"/>
  <c r="D435" i="8"/>
  <c r="L435" i="8" s="1"/>
  <c r="E435" i="8"/>
  <c r="M435" i="8" s="1"/>
  <c r="D426" i="8"/>
  <c r="L426" i="8" s="1"/>
  <c r="E426" i="8"/>
  <c r="M426" i="8" s="1"/>
  <c r="E430" i="8"/>
  <c r="M430" i="8" s="1"/>
  <c r="D430" i="8"/>
  <c r="L430" i="8" s="1"/>
  <c r="D458" i="8"/>
  <c r="L458" i="8" s="1"/>
  <c r="E458" i="8"/>
  <c r="M458" i="8" s="1"/>
  <c r="D298" i="8"/>
  <c r="L298" i="8" s="1"/>
  <c r="E298" i="8"/>
  <c r="M298" i="8" s="1"/>
  <c r="D354" i="8"/>
  <c r="L354" i="8" s="1"/>
  <c r="E354" i="8"/>
  <c r="M354" i="8" s="1"/>
  <c r="E348" i="8"/>
  <c r="M348" i="8" s="1"/>
  <c r="D348" i="8"/>
  <c r="L348" i="8" s="1"/>
  <c r="D331" i="8"/>
  <c r="L331" i="8" s="1"/>
  <c r="E331" i="8"/>
  <c r="M331" i="8" s="1"/>
  <c r="D325" i="8"/>
  <c r="L325" i="8" s="1"/>
  <c r="E325" i="8"/>
  <c r="M325" i="8" s="1"/>
  <c r="D416" i="8"/>
  <c r="L416" i="8" s="1"/>
  <c r="E416" i="8"/>
  <c r="M416" i="8" s="1"/>
  <c r="D313" i="8"/>
  <c r="L313" i="8" s="1"/>
  <c r="E313" i="8"/>
  <c r="M313" i="8" s="1"/>
  <c r="D427" i="8"/>
  <c r="L427" i="8" s="1"/>
  <c r="E427" i="8"/>
  <c r="M427" i="8" s="1"/>
  <c r="D443" i="8"/>
  <c r="L443" i="8" s="1"/>
  <c r="E443" i="8"/>
  <c r="M443" i="8" s="1"/>
  <c r="D396" i="8"/>
  <c r="L396" i="8" s="1"/>
  <c r="E396" i="8"/>
  <c r="M396" i="8" s="1"/>
  <c r="D434" i="8"/>
  <c r="L434" i="8" s="1"/>
  <c r="E434" i="8"/>
  <c r="M434" i="8" s="1"/>
  <c r="D446" i="8"/>
  <c r="L446" i="8" s="1"/>
  <c r="E446" i="8"/>
  <c r="M446" i="8" s="1"/>
  <c r="E440" i="8"/>
  <c r="M440" i="8" s="1"/>
  <c r="D440" i="8"/>
  <c r="L440" i="8" s="1"/>
  <c r="E439" i="9"/>
  <c r="G440" i="8" s="1"/>
  <c r="D448" i="9"/>
  <c r="F449" i="8" s="1"/>
  <c r="E326" i="8"/>
  <c r="M326" i="8" s="1"/>
  <c r="D326" i="8"/>
  <c r="L326" i="8" s="1"/>
  <c r="E334" i="8"/>
  <c r="M334" i="8" s="1"/>
  <c r="D334" i="8"/>
  <c r="L334" i="8" s="1"/>
  <c r="D419" i="8"/>
  <c r="L419" i="8" s="1"/>
  <c r="E419" i="8"/>
  <c r="M419" i="8" s="1"/>
  <c r="D429" i="8"/>
  <c r="L429" i="8" s="1"/>
  <c r="E429" i="8"/>
  <c r="M429" i="8" s="1"/>
  <c r="D459" i="8"/>
  <c r="L459" i="8" s="1"/>
  <c r="E459" i="8"/>
  <c r="M459" i="8" s="1"/>
  <c r="D394" i="8"/>
  <c r="L394" i="8" s="1"/>
  <c r="E394" i="8"/>
  <c r="M394" i="8" s="1"/>
  <c r="D345" i="8"/>
  <c r="L345" i="8" s="1"/>
  <c r="E345" i="8"/>
  <c r="M345" i="8" s="1"/>
  <c r="D442" i="8"/>
  <c r="L442" i="8" s="1"/>
  <c r="E442" i="8"/>
  <c r="M442" i="8" s="1"/>
  <c r="D433" i="8"/>
  <c r="L433" i="8" s="1"/>
  <c r="E433" i="8"/>
  <c r="M433" i="8" s="1"/>
  <c r="D448" i="8"/>
  <c r="L448" i="8" s="1"/>
  <c r="E448" i="8"/>
  <c r="M448" i="8" s="1"/>
  <c r="E296" i="8"/>
  <c r="M296" i="8" s="1"/>
  <c r="D296" i="8"/>
  <c r="L296" i="8" s="1"/>
  <c r="G339" i="9"/>
  <c r="E336" i="8"/>
  <c r="M336" i="8" s="1"/>
  <c r="D336" i="8"/>
  <c r="L336" i="8" s="1"/>
  <c r="E322" i="8"/>
  <c r="M322" i="8" s="1"/>
  <c r="D322" i="8"/>
  <c r="L322" i="8" s="1"/>
  <c r="I401" i="11"/>
  <c r="E418" i="9"/>
  <c r="G419" i="8" s="1"/>
  <c r="E428" i="9"/>
  <c r="G429" i="8" s="1"/>
  <c r="D417" i="9"/>
  <c r="F418" i="8" s="1"/>
  <c r="D424" i="9"/>
  <c r="F425" i="8" s="1"/>
  <c r="J455" i="11"/>
  <c r="E330" i="8"/>
  <c r="M330" i="8" s="1"/>
  <c r="D330" i="8"/>
  <c r="L330" i="8" s="1"/>
  <c r="D395" i="9"/>
  <c r="F396" i="8" s="1"/>
  <c r="E347" i="9"/>
  <c r="G348" i="8" s="1"/>
  <c r="E331" i="9"/>
  <c r="G332" i="8" s="1"/>
  <c r="E339" i="9"/>
  <c r="G340" i="8" s="1"/>
  <c r="D350" i="8"/>
  <c r="L350" i="8" s="1"/>
  <c r="E350" i="8"/>
  <c r="M350" i="8" s="1"/>
  <c r="D414" i="8"/>
  <c r="L414" i="8" s="1"/>
  <c r="E414" i="8"/>
  <c r="M414" i="8" s="1"/>
  <c r="D307" i="8"/>
  <c r="L307" i="8" s="1"/>
  <c r="E307" i="8"/>
  <c r="M307" i="8" s="1"/>
  <c r="E349" i="8"/>
  <c r="M349" i="8" s="1"/>
  <c r="D349" i="8"/>
  <c r="L349" i="8" s="1"/>
  <c r="D439" i="8"/>
  <c r="L439" i="8" s="1"/>
  <c r="E439" i="8"/>
  <c r="M439" i="8" s="1"/>
  <c r="D453" i="8"/>
  <c r="L453" i="8" s="1"/>
  <c r="E453" i="8"/>
  <c r="M453" i="8" s="1"/>
  <c r="I437" i="11"/>
  <c r="D329" i="8"/>
  <c r="L329" i="8" s="1"/>
  <c r="E329" i="8"/>
  <c r="M329" i="8" s="1"/>
  <c r="J457" i="11"/>
  <c r="J453" i="11"/>
  <c r="E445" i="8"/>
  <c r="M445" i="8" s="1"/>
  <c r="D445" i="8"/>
  <c r="L445" i="8" s="1"/>
  <c r="D438" i="8"/>
  <c r="L438" i="8" s="1"/>
  <c r="E438" i="8"/>
  <c r="M438" i="8" s="1"/>
  <c r="D424" i="8"/>
  <c r="L424" i="8" s="1"/>
  <c r="E424" i="8"/>
  <c r="M424" i="8" s="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I529" i="5"/>
  <c r="S598" i="4"/>
  <c r="S503" i="4"/>
  <c r="U503" i="4" s="1"/>
  <c r="T601" i="4"/>
  <c r="J372" i="1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J432" i="11"/>
  <c r="K432" i="11" s="1"/>
  <c r="M432" i="11" s="1"/>
  <c r="H433" i="8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I458" i="8" s="1"/>
  <c r="K457" i="11"/>
  <c r="M457" i="11" s="1"/>
  <c r="H458" i="8" s="1"/>
  <c r="K453" i="11"/>
  <c r="M453" i="11" s="1"/>
  <c r="H454" i="8" s="1"/>
  <c r="L453" i="11"/>
  <c r="N453" i="11" s="1"/>
  <c r="I454" i="8" s="1"/>
  <c r="L441" i="11"/>
  <c r="N441" i="11" s="1"/>
  <c r="I442" i="8" s="1"/>
  <c r="K441" i="11"/>
  <c r="M441" i="11" s="1"/>
  <c r="H442" i="8" s="1"/>
  <c r="D440" i="9"/>
  <c r="F441" i="8" s="1"/>
  <c r="G422" i="9"/>
  <c r="G446" i="9"/>
  <c r="G440" i="9"/>
  <c r="D434" i="9"/>
  <c r="F435" i="8" s="1"/>
  <c r="L432" i="11"/>
  <c r="N432" i="11" s="1"/>
  <c r="I433" i="8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G361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F315" i="8" s="1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G333" i="8" s="1"/>
  <c r="D332" i="9"/>
  <c r="F333" i="8" s="1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5" i="8" s="1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E272" i="9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E276" i="9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G268" i="9"/>
  <c r="E268" i="9"/>
  <c r="D288" i="9"/>
  <c r="G288" i="9"/>
  <c r="E288" i="9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H456" i="8" s="1"/>
  <c r="L455" i="11"/>
  <c r="N455" i="11" s="1"/>
  <c r="I456" i="8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65" i="4"/>
  <c r="W565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I373" i="8" s="1"/>
  <c r="K372" i="11"/>
  <c r="M372" i="11" s="1"/>
  <c r="H373" i="8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H312" i="8" s="1"/>
  <c r="L311" i="11"/>
  <c r="N311" i="11" s="1"/>
  <c r="I312" i="8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F306" i="8" s="1"/>
  <c r="J312" i="11"/>
  <c r="D232" i="9"/>
  <c r="E232" i="9"/>
  <c r="G232" i="9"/>
  <c r="G251" i="9"/>
  <c r="D251" i="9"/>
  <c r="E251" i="9"/>
  <c r="K308" i="11"/>
  <c r="M308" i="11" s="1"/>
  <c r="H309" i="8" s="1"/>
  <c r="L308" i="11"/>
  <c r="N308" i="11" s="1"/>
  <c r="I309" i="8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F292" i="8" s="1"/>
  <c r="D295" i="9"/>
  <c r="F296" i="8" s="1"/>
  <c r="E295" i="9"/>
  <c r="G296" i="8" s="1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F293" i="8" s="1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303" i="8" l="1"/>
  <c r="L303" i="8" s="1"/>
  <c r="E303" i="8"/>
  <c r="M303" i="8" s="1"/>
  <c r="D293" i="8"/>
  <c r="L293" i="8" s="1"/>
  <c r="E293" i="8"/>
  <c r="M293" i="8" s="1"/>
  <c r="E409" i="8"/>
  <c r="M409" i="8" s="1"/>
  <c r="D409" i="8"/>
  <c r="L409" i="8" s="1"/>
  <c r="E401" i="8"/>
  <c r="M401" i="8" s="1"/>
  <c r="D401" i="8"/>
  <c r="L401" i="8" s="1"/>
  <c r="E410" i="8"/>
  <c r="M410" i="8" s="1"/>
  <c r="D410" i="8"/>
  <c r="L410" i="8" s="1"/>
  <c r="D402" i="8"/>
  <c r="L402" i="8" s="1"/>
  <c r="E402" i="8"/>
  <c r="M402" i="8" s="1"/>
  <c r="E407" i="8"/>
  <c r="M407" i="8" s="1"/>
  <c r="D407" i="8"/>
  <c r="L407" i="8" s="1"/>
  <c r="D399" i="8"/>
  <c r="L399" i="8" s="1"/>
  <c r="E399" i="8"/>
  <c r="M399" i="8" s="1"/>
  <c r="D404" i="8"/>
  <c r="L404" i="8" s="1"/>
  <c r="E404" i="8"/>
  <c r="M404" i="8" s="1"/>
  <c r="E355" i="8"/>
  <c r="M355" i="8" s="1"/>
  <c r="D355" i="8"/>
  <c r="L355" i="8" s="1"/>
  <c r="D376" i="8"/>
  <c r="L376" i="8" s="1"/>
  <c r="E376" i="8"/>
  <c r="M376" i="8" s="1"/>
  <c r="D379" i="8"/>
  <c r="L379" i="8" s="1"/>
  <c r="E379" i="8"/>
  <c r="M379" i="8" s="1"/>
  <c r="D294" i="8"/>
  <c r="L294" i="8" s="1"/>
  <c r="E294" i="8"/>
  <c r="M294" i="8" s="1"/>
  <c r="E384" i="8"/>
  <c r="M384" i="8" s="1"/>
  <c r="D384" i="8"/>
  <c r="L384" i="8" s="1"/>
  <c r="E316" i="8"/>
  <c r="M316" i="8" s="1"/>
  <c r="D316" i="8"/>
  <c r="L316" i="8" s="1"/>
  <c r="D366" i="8"/>
  <c r="L366" i="8" s="1"/>
  <c r="E366" i="8"/>
  <c r="M366" i="8" s="1"/>
  <c r="E386" i="8"/>
  <c r="M386" i="8" s="1"/>
  <c r="D386" i="8"/>
  <c r="L386" i="8" s="1"/>
  <c r="E363" i="8"/>
  <c r="M363" i="8" s="1"/>
  <c r="D363" i="8"/>
  <c r="L363" i="8" s="1"/>
  <c r="D344" i="8"/>
  <c r="L344" i="8" s="1"/>
  <c r="E344" i="8"/>
  <c r="M344" i="8" s="1"/>
  <c r="D377" i="8"/>
  <c r="L377" i="8" s="1"/>
  <c r="E377" i="8"/>
  <c r="M377" i="8" s="1"/>
  <c r="D305" i="8"/>
  <c r="L305" i="8" s="1"/>
  <c r="E305" i="8"/>
  <c r="M305" i="8" s="1"/>
  <c r="D347" i="8"/>
  <c r="L347" i="8" s="1"/>
  <c r="E347" i="8"/>
  <c r="M347" i="8" s="1"/>
  <c r="D335" i="8"/>
  <c r="L335" i="8" s="1"/>
  <c r="E335" i="8"/>
  <c r="M335" i="8" s="1"/>
  <c r="E447" i="8"/>
  <c r="M447" i="8" s="1"/>
  <c r="D447" i="8"/>
  <c r="L447" i="8" s="1"/>
  <c r="D341" i="8"/>
  <c r="L341" i="8" s="1"/>
  <c r="E341" i="8"/>
  <c r="M341" i="8" s="1"/>
  <c r="E292" i="8"/>
  <c r="M292" i="8" s="1"/>
  <c r="D292" i="8"/>
  <c r="L292" i="8" s="1"/>
  <c r="D301" i="8"/>
  <c r="L301" i="8" s="1"/>
  <c r="E301" i="8"/>
  <c r="M301" i="8" s="1"/>
  <c r="D373" i="8"/>
  <c r="L373" i="8" s="1"/>
  <c r="E373" i="8"/>
  <c r="M373" i="8" s="1"/>
  <c r="E375" i="8"/>
  <c r="M375" i="8" s="1"/>
  <c r="D375" i="8"/>
  <c r="L375" i="8" s="1"/>
  <c r="E314" i="8"/>
  <c r="M314" i="8" s="1"/>
  <c r="D314" i="8"/>
  <c r="L314" i="8" s="1"/>
  <c r="D302" i="8"/>
  <c r="L302" i="8" s="1"/>
  <c r="E302" i="8"/>
  <c r="M302" i="8" s="1"/>
  <c r="D392" i="8"/>
  <c r="L392" i="8" s="1"/>
  <c r="E392" i="8"/>
  <c r="M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D390" i="8"/>
  <c r="L390" i="8" s="1"/>
  <c r="E390" i="8"/>
  <c r="M390" i="8" s="1"/>
  <c r="D358" i="8"/>
  <c r="L358" i="8" s="1"/>
  <c r="E358" i="8"/>
  <c r="M358" i="8" s="1"/>
  <c r="E391" i="8"/>
  <c r="M391" i="8" s="1"/>
  <c r="D391" i="8"/>
  <c r="L391" i="8" s="1"/>
  <c r="E369" i="8"/>
  <c r="M369" i="8" s="1"/>
  <c r="D369" i="8"/>
  <c r="L369" i="8" s="1"/>
  <c r="D308" i="8"/>
  <c r="L308" i="8" s="1"/>
  <c r="E308" i="8"/>
  <c r="M308" i="8" s="1"/>
  <c r="D353" i="8"/>
  <c r="L353" i="8" s="1"/>
  <c r="E353" i="8"/>
  <c r="M353" i="8" s="1"/>
  <c r="D290" i="8"/>
  <c r="L290" i="8" s="1"/>
  <c r="E290" i="8"/>
  <c r="M290" i="8" s="1"/>
  <c r="D381" i="8"/>
  <c r="L381" i="8" s="1"/>
  <c r="E381" i="8"/>
  <c r="M381" i="8" s="1"/>
  <c r="E364" i="8"/>
  <c r="M364" i="8" s="1"/>
  <c r="D364" i="8"/>
  <c r="L364" i="8" s="1"/>
  <c r="D378" i="8"/>
  <c r="L378" i="8" s="1"/>
  <c r="E378" i="8"/>
  <c r="M378" i="8" s="1"/>
  <c r="D372" i="8"/>
  <c r="L372" i="8" s="1"/>
  <c r="E372" i="8"/>
  <c r="M372" i="8" s="1"/>
  <c r="D317" i="8"/>
  <c r="L317" i="8" s="1"/>
  <c r="E317" i="8"/>
  <c r="M317" i="8" s="1"/>
  <c r="D321" i="8"/>
  <c r="L321" i="8" s="1"/>
  <c r="E321" i="8"/>
  <c r="M321" i="8" s="1"/>
  <c r="E423" i="8"/>
  <c r="M423" i="8" s="1"/>
  <c r="D423" i="8"/>
  <c r="L423" i="8" s="1"/>
  <c r="D340" i="8"/>
  <c r="L340" i="8" s="1"/>
  <c r="E340" i="8"/>
  <c r="M340" i="8" s="1"/>
  <c r="E328" i="8"/>
  <c r="M328" i="8" s="1"/>
  <c r="D328" i="8"/>
  <c r="L328" i="8" s="1"/>
  <c r="D339" i="8"/>
  <c r="L339" i="8" s="1"/>
  <c r="E339" i="8"/>
  <c r="M339" i="8" s="1"/>
  <c r="D295" i="8"/>
  <c r="L295" i="8" s="1"/>
  <c r="E295" i="8"/>
  <c r="M295" i="8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E411" i="8"/>
  <c r="M411" i="8" s="1"/>
  <c r="D411" i="8"/>
  <c r="L411" i="8" s="1"/>
  <c r="E403" i="8"/>
  <c r="M403" i="8" s="1"/>
  <c r="D403" i="8"/>
  <c r="L403" i="8" s="1"/>
  <c r="E408" i="8"/>
  <c r="M408" i="8" s="1"/>
  <c r="D408" i="8"/>
  <c r="L408" i="8" s="1"/>
  <c r="E400" i="8"/>
  <c r="M400" i="8" s="1"/>
  <c r="D400" i="8"/>
  <c r="L400" i="8" s="1"/>
  <c r="E365" i="8"/>
  <c r="M365" i="8" s="1"/>
  <c r="D365" i="8"/>
  <c r="L365" i="8" s="1"/>
  <c r="D361" i="8"/>
  <c r="L361" i="8" s="1"/>
  <c r="E361" i="8"/>
  <c r="M361" i="8" s="1"/>
  <c r="E318" i="8"/>
  <c r="M318" i="8" s="1"/>
  <c r="D318" i="8"/>
  <c r="L318" i="8" s="1"/>
  <c r="D367" i="8"/>
  <c r="L367" i="8" s="1"/>
  <c r="E367" i="8"/>
  <c r="M367" i="8" s="1"/>
  <c r="D382" i="8"/>
  <c r="L382" i="8" s="1"/>
  <c r="E382" i="8"/>
  <c r="M382" i="8" s="1"/>
  <c r="D370" i="8"/>
  <c r="L370" i="8" s="1"/>
  <c r="E370" i="8"/>
  <c r="M370" i="8" s="1"/>
  <c r="D291" i="8"/>
  <c r="L291" i="8" s="1"/>
  <c r="E291" i="8"/>
  <c r="M291" i="8" s="1"/>
  <c r="D395" i="8"/>
  <c r="L395" i="8" s="1"/>
  <c r="E395" i="8"/>
  <c r="M395" i="8" s="1"/>
  <c r="D449" i="8"/>
  <c r="L449" i="8" s="1"/>
  <c r="E449" i="8"/>
  <c r="M449" i="8" s="1"/>
  <c r="D323" i="8"/>
  <c r="L323" i="8" s="1"/>
  <c r="E323" i="8"/>
  <c r="M323" i="8" s="1"/>
  <c r="D306" i="8"/>
  <c r="L306" i="8" s="1"/>
  <c r="E306" i="8"/>
  <c r="M306" i="8" s="1"/>
  <c r="E385" i="8"/>
  <c r="M385" i="8" s="1"/>
  <c r="D385" i="8"/>
  <c r="L385" i="8" s="1"/>
  <c r="D360" i="8"/>
  <c r="L360" i="8" s="1"/>
  <c r="E360" i="8"/>
  <c r="M360" i="8" s="1"/>
  <c r="E320" i="8"/>
  <c r="M320" i="8" s="1"/>
  <c r="D320" i="8"/>
  <c r="L320" i="8" s="1"/>
  <c r="D310" i="8"/>
  <c r="L310" i="8" s="1"/>
  <c r="E310" i="8"/>
  <c r="M310" i="8" s="1"/>
  <c r="E374" i="8"/>
  <c r="M374" i="8" s="1"/>
  <c r="D374" i="8"/>
  <c r="L374" i="8" s="1"/>
  <c r="D359" i="8"/>
  <c r="L359" i="8" s="1"/>
  <c r="E359" i="8"/>
  <c r="M359" i="8" s="1"/>
  <c r="D368" i="8"/>
  <c r="L368" i="8" s="1"/>
  <c r="E368" i="8"/>
  <c r="M368" i="8" s="1"/>
  <c r="D304" i="8"/>
  <c r="L304" i="8" s="1"/>
  <c r="E304" i="8"/>
  <c r="M304" i="8" s="1"/>
  <c r="E387" i="8"/>
  <c r="M387" i="8" s="1"/>
  <c r="D387" i="8"/>
  <c r="L387" i="8" s="1"/>
  <c r="D380" i="8"/>
  <c r="L380" i="8" s="1"/>
  <c r="E380" i="8"/>
  <c r="M380" i="8" s="1"/>
  <c r="E324" i="8"/>
  <c r="M324" i="8" s="1"/>
  <c r="D324" i="8"/>
  <c r="L324" i="8" s="1"/>
  <c r="D362" i="8"/>
  <c r="L362" i="8" s="1"/>
  <c r="E362" i="8"/>
  <c r="M362" i="8" s="1"/>
  <c r="D342" i="8"/>
  <c r="L342" i="8" s="1"/>
  <c r="E342" i="8"/>
  <c r="M342" i="8" s="1"/>
  <c r="D315" i="8"/>
  <c r="L315" i="8" s="1"/>
  <c r="E315" i="8"/>
  <c r="M315" i="8" s="1"/>
  <c r="D337" i="8"/>
  <c r="L337" i="8" s="1"/>
  <c r="E337" i="8"/>
  <c r="M337" i="8" s="1"/>
  <c r="D441" i="8"/>
  <c r="L441" i="8" s="1"/>
  <c r="E441" i="8"/>
  <c r="M441" i="8" s="1"/>
  <c r="K440" i="11"/>
  <c r="M440" i="11" s="1"/>
  <c r="H441" i="8" s="1"/>
  <c r="L440" i="11"/>
  <c r="N440" i="11" s="1"/>
  <c r="I441" i="8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Y599" i="4"/>
  <c r="Z599" i="4" s="1"/>
  <c r="V592" i="4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I422" i="8" s="1"/>
  <c r="K421" i="11"/>
  <c r="M421" i="11" s="1"/>
  <c r="H422" i="8" s="1"/>
  <c r="L444" i="11"/>
  <c r="N444" i="11" s="1"/>
  <c r="I445" i="8" s="1"/>
  <c r="K444" i="11"/>
  <c r="M444" i="11" s="1"/>
  <c r="H445" i="8" s="1"/>
  <c r="K445" i="11"/>
  <c r="M445" i="11" s="1"/>
  <c r="H446" i="8" s="1"/>
  <c r="L445" i="11"/>
  <c r="N445" i="11" s="1"/>
  <c r="I446" i="8" s="1"/>
  <c r="K449" i="11"/>
  <c r="M449" i="11" s="1"/>
  <c r="H450" i="8" s="1"/>
  <c r="L449" i="11"/>
  <c r="N449" i="11" s="1"/>
  <c r="I450" i="8" s="1"/>
  <c r="K430" i="11"/>
  <c r="M430" i="11" s="1"/>
  <c r="H431" i="8" s="1"/>
  <c r="L430" i="11"/>
  <c r="N430" i="11" s="1"/>
  <c r="I431" i="8" s="1"/>
  <c r="L427" i="11"/>
  <c r="N427" i="11" s="1"/>
  <c r="I428" i="8" s="1"/>
  <c r="K427" i="11"/>
  <c r="M427" i="11" s="1"/>
  <c r="H428" i="8" s="1"/>
  <c r="K465" i="11"/>
  <c r="M465" i="11" s="1"/>
  <c r="L465" i="11"/>
  <c r="N465" i="11" s="1"/>
  <c r="K424" i="11"/>
  <c r="M424" i="11" s="1"/>
  <c r="H425" i="8" s="1"/>
  <c r="L424" i="11"/>
  <c r="N424" i="11" s="1"/>
  <c r="I425" i="8" s="1"/>
  <c r="L418" i="11"/>
  <c r="N418" i="11" s="1"/>
  <c r="I419" i="8" s="1"/>
  <c r="K418" i="11"/>
  <c r="M418" i="11" s="1"/>
  <c r="H419" i="8" s="1"/>
  <c r="L433" i="11"/>
  <c r="N433" i="11" s="1"/>
  <c r="I434" i="8" s="1"/>
  <c r="K433" i="11"/>
  <c r="M433" i="11" s="1"/>
  <c r="H434" i="8" s="1"/>
  <c r="K426" i="11"/>
  <c r="M426" i="11" s="1"/>
  <c r="H427" i="8" s="1"/>
  <c r="L426" i="11"/>
  <c r="N426" i="11" s="1"/>
  <c r="I427" i="8" s="1"/>
  <c r="K437" i="11"/>
  <c r="M437" i="11" s="1"/>
  <c r="H438" i="8" s="1"/>
  <c r="L437" i="11"/>
  <c r="N437" i="11" s="1"/>
  <c r="I438" i="8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H436" i="8" s="1"/>
  <c r="L435" i="11"/>
  <c r="N435" i="11" s="1"/>
  <c r="I436" i="8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I448" i="8" s="1"/>
  <c r="K447" i="11"/>
  <c r="M447" i="11" s="1"/>
  <c r="H448" i="8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H421" i="8" s="1"/>
  <c r="L420" i="11"/>
  <c r="N420" i="11" s="1"/>
  <c r="I421" i="8" s="1"/>
  <c r="L431" i="11"/>
  <c r="N431" i="11" s="1"/>
  <c r="I432" i="8" s="1"/>
  <c r="K431" i="11"/>
  <c r="M431" i="11" s="1"/>
  <c r="H432" i="8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I453" i="8" s="1"/>
  <c r="K452" i="11"/>
  <c r="M452" i="11" s="1"/>
  <c r="H453" i="8" s="1"/>
  <c r="K423" i="11"/>
  <c r="M423" i="11" s="1"/>
  <c r="H424" i="8" s="1"/>
  <c r="L423" i="11"/>
  <c r="N423" i="11" s="1"/>
  <c r="I424" i="8" s="1"/>
  <c r="L443" i="11"/>
  <c r="N443" i="11" s="1"/>
  <c r="I444" i="8" s="1"/>
  <c r="K443" i="11"/>
  <c r="M443" i="11" s="1"/>
  <c r="H444" i="8" s="1"/>
  <c r="K439" i="11"/>
  <c r="M439" i="11" s="1"/>
  <c r="H440" i="8" s="1"/>
  <c r="L439" i="11"/>
  <c r="N439" i="11" s="1"/>
  <c r="I440" i="8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H452" i="8" s="1"/>
  <c r="L451" i="11"/>
  <c r="N451" i="11" s="1"/>
  <c r="I452" i="8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I429" i="8" s="1"/>
  <c r="K428" i="11"/>
  <c r="M428" i="11" s="1"/>
  <c r="H429" i="8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Y617" i="4"/>
  <c r="AI617" i="4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AK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M679" i="4"/>
  <c r="AS679" i="4" s="1"/>
  <c r="AN679" i="4"/>
  <c r="AT679" i="4" s="1"/>
  <c r="AP679" i="4"/>
  <c r="AV679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H457" i="8" s="1"/>
  <c r="L456" i="11"/>
  <c r="N456" i="11" s="1"/>
  <c r="I457" i="8" s="1"/>
  <c r="J525" i="11"/>
  <c r="I525" i="11"/>
  <c r="J559" i="11"/>
  <c r="I559" i="11"/>
  <c r="I474" i="11"/>
  <c r="J474" i="11"/>
  <c r="L448" i="11"/>
  <c r="N448" i="11" s="1"/>
  <c r="I449" i="8" s="1"/>
  <c r="K448" i="11"/>
  <c r="M448" i="11" s="1"/>
  <c r="H449" i="8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H437" i="8" s="1"/>
  <c r="L436" i="11"/>
  <c r="N436" i="11" s="1"/>
  <c r="I437" i="8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Z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K280" i="11"/>
  <c r="M280" i="11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K271" i="11"/>
  <c r="M271" i="11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K265" i="11"/>
  <c r="M265" i="11" s="1"/>
  <c r="L240" i="11"/>
  <c r="N240" i="11" s="1"/>
  <c r="K240" i="11"/>
  <c r="M240" i="11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I313" i="8" s="1"/>
  <c r="K312" i="11"/>
  <c r="M312" i="11" s="1"/>
  <c r="H313" i="8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I302" i="8" s="1"/>
  <c r="K301" i="11"/>
  <c r="M301" i="11" s="1"/>
  <c r="H302" i="8" s="1"/>
  <c r="L216" i="11"/>
  <c r="N216" i="11" s="1"/>
  <c r="K216" i="11"/>
  <c r="M216" i="11" s="1"/>
  <c r="K292" i="11"/>
  <c r="M292" i="11" s="1"/>
  <c r="H293" i="8" s="1"/>
  <c r="L292" i="11"/>
  <c r="N292" i="11" s="1"/>
  <c r="I293" i="8" s="1"/>
  <c r="L237" i="11"/>
  <c r="N237" i="11" s="1"/>
  <c r="K237" i="11"/>
  <c r="M237" i="11" s="1"/>
  <c r="K291" i="11"/>
  <c r="M291" i="11" s="1"/>
  <c r="H292" i="8" s="1"/>
  <c r="L291" i="11"/>
  <c r="N291" i="11" s="1"/>
  <c r="I292" i="8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I303" i="8" s="1"/>
  <c r="K302" i="11"/>
  <c r="M302" i="11" s="1"/>
  <c r="H303" i="8" s="1"/>
  <c r="K258" i="11"/>
  <c r="M258" i="11" s="1"/>
  <c r="L258" i="11"/>
  <c r="N258" i="11" s="1"/>
  <c r="L274" i="11"/>
  <c r="N274" i="11" s="1"/>
  <c r="K274" i="11"/>
  <c r="M274" i="11" s="1"/>
  <c r="K297" i="11"/>
  <c r="M297" i="11" s="1"/>
  <c r="H298" i="8" s="1"/>
  <c r="L297" i="11"/>
  <c r="N297" i="11" s="1"/>
  <c r="I298" i="8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I290" i="8" s="1"/>
  <c r="K289" i="11"/>
  <c r="M289" i="11" s="1"/>
  <c r="H290" i="8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H296" i="8" s="1"/>
  <c r="L295" i="11"/>
  <c r="N295" i="11" s="1"/>
  <c r="I296" i="8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H297" i="8" s="1"/>
  <c r="L296" i="11"/>
  <c r="N296" i="11" s="1"/>
  <c r="I297" i="8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D612" i="4" l="1"/>
  <c r="AH612" i="4"/>
  <c r="AA612" i="4"/>
  <c r="AE612" i="4"/>
  <c r="AB612" i="4"/>
  <c r="W633" i="4"/>
  <c r="X579" i="4"/>
  <c r="Y579" i="4" s="1"/>
  <c r="AC579" i="4" s="1"/>
  <c r="X631" i="4"/>
  <c r="Y631" i="4"/>
  <c r="Z631" i="4" s="1"/>
  <c r="Y613" i="4"/>
  <c r="AB613" i="4" s="1"/>
  <c r="AI613" i="4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L660" i="4" s="1"/>
  <c r="AR660" i="4" s="1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/>
  <c r="AJ667" i="4"/>
  <c r="AC667" i="4"/>
  <c r="AH641" i="4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AM617" i="4" s="1"/>
  <c r="AS617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U660" i="4" s="1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I443" i="8" s="1"/>
  <c r="K442" i="11"/>
  <c r="M442" i="11" s="1"/>
  <c r="H443" i="8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I451" i="8" s="1"/>
  <c r="K450" i="11"/>
  <c r="M450" i="11" s="1"/>
  <c r="H451" i="8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I439" i="8" s="1"/>
  <c r="K438" i="11"/>
  <c r="M438" i="11" s="1"/>
  <c r="H439" i="8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I435" i="8" s="1"/>
  <c r="K434" i="11"/>
  <c r="M434" i="11" s="1"/>
  <c r="H435" i="8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I455" i="8" s="1"/>
  <c r="K454" i="11"/>
  <c r="M454" i="11" s="1"/>
  <c r="H455" i="8" s="1"/>
  <c r="K422" i="11"/>
  <c r="M422" i="11" s="1"/>
  <c r="H423" i="8" s="1"/>
  <c r="L422" i="11"/>
  <c r="N422" i="11" s="1"/>
  <c r="I423" i="8" s="1"/>
  <c r="L458" i="11"/>
  <c r="N458" i="11" s="1"/>
  <c r="I459" i="8" s="1"/>
  <c r="K458" i="11"/>
  <c r="M458" i="11" s="1"/>
  <c r="H459" i="8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I447" i="8" s="1"/>
  <c r="K446" i="11"/>
  <c r="M446" i="11" s="1"/>
  <c r="H447" i="8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C554" i="4"/>
  <c r="AO554" i="4" s="1"/>
  <c r="AU554" i="4" s="1"/>
  <c r="AS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483" i="4" l="1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B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M657" i="4" s="1"/>
  <c r="AS657" i="4" s="1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U609" i="4" s="1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V528" i="4" s="1"/>
  <c r="AA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633" i="4" l="1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M578" i="4"/>
  <c r="AS578" i="4" s="1"/>
  <c r="AQ578" i="4"/>
  <c r="AW578" i="4" s="1"/>
  <c r="AP579" i="4"/>
  <c r="AV579" i="4" s="1"/>
  <c r="AL579" i="4"/>
  <c r="AR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E579" i="4"/>
  <c r="I579" i="4" s="1"/>
  <c r="G579" i="4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578" i="4" l="1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00" i="4" l="1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<sst xmlns="http://schemas.openxmlformats.org/spreadsheetml/2006/main" count="4448" uniqueCount="517">
  <si>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</si>
  <si>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</si>
  <si>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</si>
  <si>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</si>
  <si>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</si>
  <si>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</si>
  <si>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</si>
  <si>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</si>
  <si>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</si>
  <si>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</si>
  <si>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</si>
  <si>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</si>
  <si>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</si>
  <si>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</si>
  <si>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</si>
  <si>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</si>
  <si>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</si>
  <si>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</si>
  <si>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</si>
  <si>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</si>
  <si>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</si>
  <si>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</si>
  <si>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</si>
  <si>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</si>
  <si>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</si>
  <si>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</si>
  <si>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</si>
  <si>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</si>
  <si>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</si>
  <si>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</si>
  <si>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</si>
  <si>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</si>
  <si>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</si>
  <si>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</si>
  <si>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</si>
  <si>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</si>
  <si>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</si>
  <si>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</si>
  <si>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</si>
  <si>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</si>
  <si>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</si>
  <si>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</si>
  <si>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</si>
  <si>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</si>
  <si>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</si>
  <si>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</si>
  <si>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</si>
  <si>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</si>
  <si>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</si>
  <si>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</si>
  <si>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</si>
  <si>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</si>
  <si>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</si>
  <si>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</si>
  <si>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</si>
  <si>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</si>
  <si>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</si>
  <si>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</si>
  <si>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</si>
  <si>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</si>
  <si>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</si>
  <si>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</si>
  <si>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</si>
  <si>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</si>
  <si>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</si>
  <si>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</si>
  <si>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</si>
  <si>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</si>
  <si>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</si>
  <si>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</si>
  <si>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</si>
  <si>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</si>
  <si>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</si>
  <si>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</si>
  <si>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</si>
  <si>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</si>
  <si>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</si>
  <si>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</si>
  <si>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</si>
  <si>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</si>
  <si>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</si>
  <si>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</si>
  <si>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</si>
  <si>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</si>
  <si>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</si>
  <si>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</si>
  <si>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</si>
  <si>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</si>
  <si>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</si>
  <si>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</si>
  <si>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</si>
  <si>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</si>
  <si>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</si>
  <si>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</si>
  <si>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</si>
  <si>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</si>
  <si>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</si>
  <si>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</si>
  <si>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</si>
  <si>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</si>
  <si>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</si>
  <si>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</si>
  <si>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</si>
  <si>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</si>
  <si>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</si>
  <si>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</si>
  <si>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</si>
  <si>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</si>
  <si>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</si>
  <si>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</si>
  <si>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</si>
  <si>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</si>
  <si>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</si>
  <si>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</si>
  <si>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</si>
  <si>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</si>
  <si>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</si>
  <si>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</si>
  <si>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</si>
  <si>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</si>
  <si>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</si>
  <si>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</si>
  <si>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</si>
  <si>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</si>
  <si>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</si>
  <si>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</si>
  <si>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</si>
  <si>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</si>
  <si>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</si>
  <si>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</si>
  <si>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</si>
  <si>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</si>
  <si>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</si>
  <si>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</si>
  <si>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</si>
  <si>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</si>
  <si>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</si>
  <si>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</si>
  <si>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</si>
  <si>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</si>
  <si>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</si>
  <si>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</si>
  <si>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</si>
  <si>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</si>
  <si>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</si>
  <si>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</si>
  <si>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</si>
  <si>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</si>
  <si>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</si>
  <si>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</si>
  <si>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</si>
  <si>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</si>
  <si>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</si>
  <si>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</si>
  <si>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</si>
  <si>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</si>
  <si>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</si>
  <si>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</si>
  <si>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</si>
  <si>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</si>
  <si>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</si>
  <si>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</si>
  <si>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</si>
  <si>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</si>
  <si>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</si>
  <si>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</si>
  <si>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</si>
  <si>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</si>
  <si>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</si>
  <si>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</si>
  <si>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</si>
  <si>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</si>
  <si>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</si>
  <si>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</si>
  <si>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</si>
  <si>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</si>
  <si>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</si>
  <si>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</si>
  <si>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</si>
  <si>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</si>
  <si>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</si>
  <si>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</si>
  <si>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</si>
  <si>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</si>
  <si>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</si>
  <si>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</si>
  <si>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</si>
  <si>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</si>
  <si>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</si>
  <si>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</si>
  <si>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</si>
  <si>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</si>
  <si>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</si>
  <si>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</si>
  <si>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</si>
  <si>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</si>
  <si>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</si>
  <si>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</si>
  <si>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</si>
  <si>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</si>
  <si>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</si>
  <si>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</si>
  <si>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</si>
  <si>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</si>
  <si>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</si>
  <si>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</si>
  <si>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</si>
  <si>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</si>
  <si>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</si>
  <si>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</si>
  <si>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</si>
  <si>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</si>
  <si>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</si>
  <si>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</si>
  <si>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</si>
  <si>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</si>
  <si>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</si>
  <si>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</si>
  <si>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</si>
  <si>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</si>
  <si>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</si>
  <si>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</si>
  <si>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</si>
  <si>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</si>
  <si>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</si>
  <si>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</si>
  <si>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</si>
  <si>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</si>
  <si>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</si>
  <si>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</si>
  <si>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</si>
  <si>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</si>
  <si>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</si>
  <si>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</si>
  <si>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</si>
  <si>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</si>
  <si>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</si>
  <si>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</si>
  <si>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</si>
  <si>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</si>
  <si>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</si>
  <si>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</si>
  <si>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</si>
  <si>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</si>
  <si>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</si>
  <si>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</si>
  <si>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</si>
  <si>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</si>
  <si>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</si>
  <si>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</si>
  <si>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</si>
  <si>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</si>
  <si>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</si>
  <si>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</si>
  <si>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</si>
  <si>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</si>
  <si>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</si>
  <si>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</si>
  <si>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</si>
  <si>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</si>
  <si>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</si>
  <si>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</si>
  <si>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</si>
  <si>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</si>
  <si>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</si>
  <si>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</si>
  <si>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</si>
  <si>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</si>
  <si>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</si>
  <si>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</si>
  <si>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</si>
  <si>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</si>
  <si>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</si>
  <si>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</si>
  <si>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</si>
  <si>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</si>
  <si>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</si>
  <si>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</si>
  <si>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</si>
  <si>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</si>
  <si>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</si>
  <si>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</si>
  <si>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</si>
  <si>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</si>
  <si>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</si>
  <si>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</si>
  <si>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</si>
  <si>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</si>
  <si>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</si>
  <si>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</si>
  <si>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</si>
  <si>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</si>
  <si>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</si>
  <si>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</si>
  <si>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</si>
  <si>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</si>
  <si>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</si>
  <si>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</si>
  <si>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</si>
  <si>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</si>
  <si>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</si>
  <si>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</si>
  <si>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</si>
  <si>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</si>
  <si>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</si>
  <si>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</si>
  <si>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</si>
  <si>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</si>
  <si>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</si>
  <si>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</si>
  <si>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</si>
  <si>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</si>
  <si>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</si>
  <si>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</si>
  <si>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</si>
  <si>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</si>
  <si>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</si>
  <si>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</si>
  <si>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</si>
  <si>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</si>
  <si>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</si>
  <si>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</si>
  <si>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</si>
  <si>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</si>
  <si>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</si>
  <si>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</si>
  <si>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</si>
  <si>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</si>
  <si>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</si>
  <si>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</si>
  <si>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</si>
  <si>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</si>
  <si>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</si>
  <si>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</si>
  <si>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</si>
  <si>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</si>
  <si>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</si>
  <si>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</si>
  <si>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</si>
  <si>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</si>
  <si>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</si>
  <si>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</si>
  <si>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</si>
  <si>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</si>
  <si>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</si>
  <si>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</si>
  <si>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</si>
  <si>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</si>
  <si>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</si>
  <si>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</si>
  <si>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</si>
  <si>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</si>
  <si>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</si>
  <si>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</si>
  <si>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</si>
  <si>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</si>
  <si>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</si>
  <si>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</si>
  <si>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</si>
  <si>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</si>
  <si>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</si>
  <si>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</si>
  <si>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</si>
  <si>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</si>
  <si>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</si>
  <si>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</si>
  <si>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</si>
  <si>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</si>
  <si>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</si>
  <si>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</si>
  <si>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</si>
  <si>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</si>
  <si>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</si>
  <si>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</si>
  <si>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</si>
  <si>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</si>
  <si>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</si>
  <si>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</si>
  <si>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</si>
  <si>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</si>
  <si>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</si>
  <si>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</si>
  <si>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</si>
  <si>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</si>
  <si>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</si>
  <si>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</si>
  <si>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</si>
  <si>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</si>
  <si>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</si>
  <si>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</si>
  <si>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</si>
  <si>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</si>
  <si>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</si>
  <si>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</si>
  <si>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</si>
  <si>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</si>
  <si>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</si>
  <si>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</si>
  <si>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</si>
  <si>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</si>
  <si>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</si>
  <si>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</si>
  <si>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</si>
  <si>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</si>
  <si>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</si>
  <si>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</si>
  <si>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</si>
  <si>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</si>
  <si>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</si>
  <si>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</si>
  <si>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</si>
  <si>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</si>
  <si>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</si>
  <si>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</si>
  <si>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</si>
  <si>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</si>
  <si>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</si>
  <si>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</si>
  <si>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</si>
  <si>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</si>
  <si>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</si>
  <si>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</si>
  <si>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</si>
  <si>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</si>
  <si>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</si>
  <si>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</si>
  <si>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</si>
  <si>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</si>
  <si>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</si>
  <si>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</si>
  <si>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</si>
  <si>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</si>
  <si>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</si>
  <si>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</si>
  <si>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</si>
  <si>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</si>
  <si>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</si>
  <si>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</si>
  <si>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</si>
  <si>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</si>
  <si>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</si>
  <si>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</si>
  <si>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</si>
  <si>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</si>
  <si>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</si>
  <si>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</si>
  <si>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</si>
  <si>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</si>
  <si>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</si>
  <si>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</si>
  <si>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</si>
  <si>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</si>
  <si>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</si>
  <si>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</si>
  <si>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</si>
  <si>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</si>
  <si>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</si>
  <si>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</si>
  <si>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</si>
  <si>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</si>
  <si>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</si>
  <si>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</si>
  <si>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</si>
  <si>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</si>
  <si>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</si>
  <si>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</si>
  <si>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</si>
  <si>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</si>
  <si>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</si>
  <si>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</si>
  <si>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</si>
  <si>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</si>
  <si>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</si>
  <si>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</si>
  <si>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</si>
  <si>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</si>
  <si>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</si>
  <si>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</si>
  <si>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</si>
  <si>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</si>
  <si>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</si>
  <si>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</si>
  <si>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</si>
  <si>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</si>
  <si>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</si>
  <si>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</si>
  <si>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</si>
  <si>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</si>
  <si>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</si>
  <si>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</si>
  <si>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</si>
  <si>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</si>
  <si>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</si>
  <si>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</si>
  <si>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</si>
  <si>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</si>
  <si>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</si>
  <si>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</si>
  <si>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</si>
  <si>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</si>
  <si>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</si>
  <si>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</si>
  <si>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</si>
  <si>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</si>
  <si>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</si>
  <si>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</si>
  <si>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</si>
  <si>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</si>
  <si>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</si>
  <si>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</si>
  <si>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</si>
  <si>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</si>
  <si>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</si>
  <si>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</si>
  <si>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13/03/2021</t>
  </si>
  <si>
    <t>14/03/2021</t>
  </si>
  <si>
    <t>15/03/2021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</si>
</sst>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1.0518980699471303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1.0362637658896696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1.047073470420135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1.0423806634244144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1.0437075600663159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1.0611303767406881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1.0401197761406094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1.0523717905370724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1.0485628287452582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1.04299513543169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1.0513686083765104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1.0509444270006065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1.0502857379813271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1.0558828310536696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1.054131501614133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1.0437075600663159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1.0362637658896696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1.0456526785031968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1.0605016726562277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1.0480610077274732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1.0460641267135338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1.0533067630678474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1.0459631209894389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1.0450375961866025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1.0446618226996724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1.0434058512320166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1.0475615653703467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1.0488545698370915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1.0567919280515341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1.0543300667589199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1.0516104099147749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1.0558828310536696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1.054302385067432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1.0557597764789854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1.0421804198806015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1.0517344996321181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1.0557800700829107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1.0636410008450974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1.0557800700829107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1.0618834148859952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1.0541841730823214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1.0583708135254832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1.06243870990235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1.0592698779777294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1.0577874143093966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1.0672505015642557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1.0668028349405521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1.0637069279289246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1.0607092988079927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1.0653550983353486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1.0688734653100223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1.0606212727063642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1.0684787671157105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1.0678037670587686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1.0633489274224441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1.080113542354888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1.0741766796315904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1.0741766796315904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1.0805105737403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1.0758906966555091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1.0713419446858048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1.071200922068871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1.0435904275699541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1.037952243407696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1.0643284330398253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1.0681124392162278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1.0691226859170895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1.0643284330398253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1.0689662376712907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1.0655332071550867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1.0672505015642557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1.0541841730823214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1.0382856620047121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1.0434058512320166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1.0465751168236677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1.0543819242504819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1.0449864577049268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1.0543819242504819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1.047073470420135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1.0533218816775407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1.1135860417993562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1.0481397396121741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1.0550761118040843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1.052267086616911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1.0424343751332963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1.0526045231274919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1.0450375961866025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1.0424343751332963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1.0538424813225786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1.0538644213740753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1.0534523975910519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1.0421804198806015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1.0533218816775407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1.0509442098096211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1.0597204573559456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1.0584605946196426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1.0727876198998851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1.0643058963539642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1.0487791001734383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1.0459944258216356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1.0469799548748147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1.0571938366452731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1.0650522192189402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1.064647591214239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1.0615765272904456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1.0629114617744848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1.0497253316960662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1.0499964535568072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1.0449864577049268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1.0497253316960662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1.0452102388436428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1.0441161747080836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1.0518985731239796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1.050186013602848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1.0424343751332963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1.0415257892008067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1.0449698306901456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1.042708496600167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1.037952243407696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1.038077229388916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1.0427733349764023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1.042708496600167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1.042708496600167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1.0425381099894757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1.0369403410931437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1.0452436950640556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1.0440279853919932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1.0502439111838868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1.0857525690849796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1.071200922068871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1.0882291958141275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1.0836310734376002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1.0769576152392319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1.0828252129318454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1.0778583502295505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1.0333163546654354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1.0440279853919932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1.0454473653146403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1.0448679076073528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1.038953678663225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1.0509930436304777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1.0534192952886015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1.0522559150967761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1.0736865331190519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1.0569028949649302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1.0512150176064545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1.0466503691020506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1.0392709482743203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1.0347781293381613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1.0438817895444492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1.042708496600167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1.0700415351800971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1.0697333647833527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1.0688796690542866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1.0734509255858986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1.0437075600663159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1.0483906463555754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1.0449864577049268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1.0615765272904456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1.0681458983010155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1.056895036351561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1.0362637658896696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1.0653482211578977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1.0564966775030487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1.0661145131927083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1.0569028949649302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1.0593568958392465</v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1.0359678773453578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8.9562255525139776</v>
      </c>
      <c r="I369" s="6">
        <f>IF('Log_working_3-way'!$D369="","",'True_Odds_Calculator_3-way'!O370/'True_Odds_Calculator_3-way'!B370-1)</f>
        <v>7.4792160859451453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3.8447380631529748E-2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1.0507847256064422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63.132603712598936</v>
      </c>
      <c r="I370" s="6">
        <f>IF('Log_working_3-way'!$D370="","",'True_Odds_Calculator_3-way'!O371/'True_Odds_Calculator_3-way'!B371-1)</f>
        <v>1.383678819901311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3.0649281823002861E-2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1.0263670819228758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18.739159702126699</v>
      </c>
      <c r="I371" s="6">
        <f>IF('Log_working_3-way'!$D371="","",'True_Odds_Calculator_3-way'!O372/'True_Odds_Calculator_3-way'!B372-1)</f>
        <v>8.441142329360277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2.7934377009739775E-2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1.0260073529802924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9.1207666646120433</v>
      </c>
      <c r="I372" s="6">
        <f>IF('Log_working_3-way'!$D372="","",'True_Odds_Calculator_3-way'!O373/'True_Odds_Calculator_3-way'!B373-1)</f>
        <v>9.3870912519673784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2.8165909570084136E-2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1.0256816651075245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14.081604025575926</v>
      </c>
      <c r="I373" s="6">
        <f>IF('Log_working_3-way'!$D373="","",'True_Odds_Calculator_3-way'!O374/'True_Odds_Calculator_3-way'!B374-1)</f>
        <v>9.0599121733031751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2.7744195761703505E-2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1.0264417517463333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16.913890018778332</v>
      </c>
      <c r="I374" s="6">
        <f>IF('Log_working_3-way'!$D374="","",'True_Odds_Calculator_3-way'!O375/'True_Odds_Calculator_3-way'!B375-1)</f>
        <v>8.9906226909666422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2.824890190246987E-2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1.0270080741731946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23.569201450885313</v>
      </c>
      <c r="I375" s="6">
        <f>IF('Log_working_3-way'!$D375="","",'True_Odds_Calculator_3-way'!O376/'True_Odds_Calculator_3-way'!B376-1)</f>
        <v>7.3673596430759041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2.7786256263798492E-2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1.0265330932554408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15.880137804004505</v>
      </c>
      <c r="I376" s="6">
        <f>IF('Log_working_3-way'!$D376="","",'True_Odds_Calculator_3-way'!O377/'True_Odds_Calculator_3-way'!B377-1)</f>
        <v>7.7681910515078982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2.8493446717745785E-2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1.0302052263904917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10.840657470188731</v>
      </c>
      <c r="I377" s="6">
        <f>IF('Log_working_3-way'!$D377="","",'True_Odds_Calculator_3-way'!O378/'True_Odds_Calculator_3-way'!B378-1)</f>
        <v>7.1844782520243839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3.2504886814052281E-2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1.0326105006094957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6.2985672348675088</v>
      </c>
      <c r="I378" s="6">
        <f>IF('Log_working_3-way'!$D378="","",'True_Odds_Calculator_3-way'!O379/'True_Odds_Calculator_3-way'!B379-1)</f>
        <v>6.6302784082739361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3.4093050651300194E-2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1.0313250273461172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12.878285085930679</v>
      </c>
      <c r="I379" s="6">
        <f>IF('Log_working_3-way'!$D379="","",'True_Odds_Calculator_3-way'!O380/'True_Odds_Calculator_3-way'!B380-1)</f>
        <v>8.8731329027449988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3.3847166477910307E-2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1.0318795478950487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18.277650310267504</v>
      </c>
      <c r="I380" s="6">
        <f>IF('Log_working_3-way'!$D380="","",'True_Odds_Calculator_3-way'!O381/'True_Odds_Calculator_3-way'!B381-1)</f>
        <v>7.4667499559537713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3.3831749098625075E-2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1.0312398774108211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17.136546803637081</v>
      </c>
      <c r="I381" s="6">
        <f>IF('Log_working_3-way'!$D381="","",'True_Odds_Calculator_3-way'!O382/'True_Odds_Calculator_3-way'!B382-1)</f>
        <v>6.6362223361071706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3.3288127196301032E-2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1.0306388403732456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10.670698952644003</v>
      </c>
      <c r="I382" s="6">
        <f>IF('Log_working_3-way'!$D382="","",'True_Odds_Calculator_3-way'!O383/'True_Odds_Calculator_3-way'!B383-1)</f>
        <v>7.7822475497904655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3.3042426114715306E-2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1.0512202473955881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54.353802605282965</v>
      </c>
      <c r="I383" s="6">
        <f>IF('Log_working_3-way'!$D383="","",'True_Odds_Calculator_3-way'!O384/'True_Odds_Calculator_3-way'!B384-1)</f>
        <v>2.2234480132430869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3.6823129494825135E-2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1.0323091833834761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20.521048496373304</v>
      </c>
      <c r="I384" s="6">
        <f>IF('Log_working_3-way'!$D384="","",'True_Odds_Calculator_3-way'!O385/'True_Odds_Calculator_3-way'!B385-1)</f>
        <v>7.5675489266316056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3.3867425376859384E-2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1.0308528651070463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11.522646295658424</v>
      </c>
      <c r="I385" s="6">
        <f>IF('Log_working_3-way'!$D385="","",'True_Odds_Calculator_3-way'!O386/'True_Odds_Calculator_3-way'!B386-1)</f>
        <v>7.5724932354881105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3.3271127458935013E-2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1.0292658083502697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10.526912815841444</v>
      </c>
      <c r="I386" s="6">
        <f>IF('Log_working_3-way'!$D386="","",'True_Odds_Calculator_3-way'!O387/'True_Odds_Calculator_3-way'!B387-1)</f>
        <v>7.5867822404005931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3.1551692191702951E-2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1.03435382559359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23.145960605977592</v>
      </c>
      <c r="I387" s="6">
        <f>IF('Log_working_3-way'!$D387="","",'True_Odds_Calculator_3-way'!O388/'True_Odds_Calculator_3-way'!B388-1)</f>
        <v>7.4043684290869685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3.5369866122078486E-2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1.0443567207049931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44.235176798876239</v>
      </c>
      <c r="I388" s="6">
        <f>IF('Log_working_3-way'!$D388="","",'True_Odds_Calculator_3-way'!O389/'True_Odds_Calculator_3-way'!B389-1)</f>
        <v>3.5568668650512567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3.709370068501161E-2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1.0322902782488137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18.443366916355419</v>
      </c>
      <c r="I389" s="6">
        <f>IF('Log_working_3-way'!$D389="","",'True_Odds_Calculator_3-way'!O390/'True_Odds_Calculator_3-way'!B390-1)</f>
        <v>7.0301239391028787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3.4233978932936004E-2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1.0303654867051579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9.546783075098995</v>
      </c>
      <c r="I390" s="6">
        <f>IF('Log_working_3-way'!$D390="","",'True_Odds_Calculator_3-way'!O391/'True_Odds_Calculator_3-way'!B391-1)</f>
        <v>8.3388527385301803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3.2748872256608053E-2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1.0315641936009285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14.229234592514143</v>
      </c>
      <c r="I391" s="6">
        <f>IF('Log_working_3-way'!$D391="","",'True_Odds_Calculator_3-way'!O392/'True_Odds_Calculator_3-way'!B392-1)</f>
        <v>8.4445050152638466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3.400072150072142E-2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1.0327673689307661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18.612340932935926</v>
      </c>
      <c r="I392" s="6">
        <f>IF('Log_working_3-way'!$D392="","",'True_Odds_Calculator_3-way'!O393/'True_Odds_Calculator_3-way'!B393-1)</f>
        <v>9.2555423456887027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3.4581282289789073E-2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1.0401701664332097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34.405139593983343</v>
      </c>
      <c r="I393" s="6">
        <f>IF('Log_working_3-way'!$D393="","",'True_Odds_Calculator_3-way'!O394/'True_Odds_Calculator_3-way'!B394-1)</f>
        <v>5.6402472113459963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3.7446716580574746E-2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1.032934948080751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5.325401613015555</v>
      </c>
      <c r="I394" s="6">
        <f>IF('Log_working_3-way'!$D394="","",'True_Odds_Calculator_3-way'!O395/'True_Odds_Calculator_3-way'!B395-1)</f>
        <v>6.7605447760549486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3.4090099633989901E-2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1.0350260680969132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26.623891531222913</v>
      </c>
      <c r="I395" s="6">
        <f>IF('Log_working_3-way'!$D395="","",'True_Odds_Calculator_3-way'!O396/'True_Odds_Calculator_3-way'!B396-1)</f>
        <v>6.2906341546562468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3.5218267325556996E-2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1.0316733352394276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8.2702765163037704</v>
      </c>
      <c r="I396" s="6">
        <f>IF('Log_working_3-way'!$D396="","",'True_Odds_Calculator_3-way'!O397/'True_Odds_Calculator_3-way'!B397-1)</f>
        <v>8.1565318690599398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3.3956497578788714E-2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1.032000562264159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9.8160081027265207</v>
      </c>
      <c r="I397" s="6">
        <f>IF('Log_working_3-way'!$D397="","",'True_Odds_Calculator_3-way'!O398/'True_Odds_Calculator_3-way'!B398-1)</f>
        <v>6.4611260832704751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3.4166866582936883E-2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1.0351331026199708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24.388385707930247</v>
      </c>
      <c r="I398" s="6">
        <f>IF('Log_working_3-way'!$D398="","",'True_Odds_Calculator_3-way'!O399/'True_Odds_Calculator_3-way'!B399-1)</f>
        <v>7.2057082214387496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3.5847183806367422E-2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1.0309444637699836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8.8152244035316993</v>
      </c>
      <c r="I399" s="6">
        <f>IF('Log_working_3-way'!$D399="","",'True_Odds_Calculator_3-way'!O400/'True_Odds_Calculator_3-way'!B400-1)</f>
        <v>8.6913742317999052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3.3333408284141441E-2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1.030770059916736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13.884691160204818</v>
      </c>
      <c r="I400" s="6">
        <f>IF('Log_working_3-way'!$D400="","",'True_Odds_Calculator_3-way'!O401/'True_Odds_Calculator_3-way'!B401-1)</f>
        <v>9.0068965652993498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3.3189088996600447E-2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1.0457063897144248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13.660125790817682</v>
      </c>
      <c r="I401" s="6">
        <f>IF('Log_working_3-way'!$D401="","",'True_Odds_Calculator_3-way'!O402/'True_Odds_Calculator_3-way'!B402-1)</f>
        <v>9.4521148145686542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4.9015589582468877E-2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1.0420000382484818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9.354486394878073</v>
      </c>
      <c r="I402" s="6">
        <f>IF('Log_working_3-way'!$D402="","",'True_Odds_Calculator_3-way'!O403/'True_Odds_Calculator_3-way'!B403-1)</f>
        <v>8.4628398270346494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4.5019202928895163E-2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1.0503068631620545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21.840731108143231</v>
      </c>
      <c r="I403" s="6">
        <f>IF('Log_working_3-way'!$D403="","",'True_Odds_Calculator_3-way'!O404/'True_Odds_Calculator_3-way'!B404-1)</f>
        <v>6.6281798730147008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5.2033729444968646E-2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1.0427303457195025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19.514266222228844</v>
      </c>
      <c r="I404" s="6">
        <f>IF('Log_working_3-way'!$D404="","",'True_Odds_Calculator_3-way'!O405/'True_Odds_Calculator_3-way'!B405-1)</f>
        <v>8.4647522335381211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4.4808050912379382E-2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1.0575257387096637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2.6188028029947445</v>
      </c>
      <c r="I405" s="6">
        <f>IF('Log_working_3-way'!$D405="","",'True_Odds_Calculator_3-way'!O406/'True_Odds_Calculator_3-way'!B406-1)</f>
        <v>5.2369983036703109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5.4132394964473418E-2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1.0516941864967209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25.609952410964219</v>
      </c>
      <c r="I406" s="6">
        <f>IF('Log_working_3-way'!$D406="","",'True_Odds_Calculator_3-way'!O407/'True_Odds_Calculator_3-way'!B407-1)</f>
        <v>6.8039926607503443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5.2040099775270132E-2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1.0631167671625219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37.395864792565632</v>
      </c>
      <c r="I407" s="6">
        <f>IF('Log_working_3-way'!$D407="","",'True_Odds_Calculator_3-way'!O408/'True_Odds_Calculator_3-way'!B408-1)</f>
        <v>5.2543841983065818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5.6613709915855681E-2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1.0572411179429351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3.1143631977071129</v>
      </c>
      <c r="I408" s="6">
        <f>IF('Log_working_3-way'!$D408="","",'True_Odds_Calculator_3-way'!O409/'True_Odds_Calculator_3-way'!B409-1)</f>
        <v>5.4961848685049652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5.4908759682802177E-2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1.0320095224879005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15.787658802177862</v>
      </c>
      <c r="I409" s="6">
        <f>IF('Log_working_3-way'!$D409="","",'True_Odds_Calculator_3-way'!O410/'True_Odds_Calculator_3-way'!B410-1)</f>
        <v>10.658096390401294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3.4159159159159014E-2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1.0305769045583781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8.4541120798172393</v>
      </c>
      <c r="I410" s="6">
        <f>IF('Log_working_3-way'!$D410="","",'True_Odds_Calculator_3-way'!O411/'True_Odds_Calculator_3-way'!B411-1)</f>
        <v>9.1392012753666734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3.2949992294652564E-2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1.0448417900026354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1.1626121017862361</v>
      </c>
      <c r="I411" s="6">
        <f>IF('Log_working_3-way'!$D411="","",'True_Odds_Calculator_3-way'!O412/'True_Odds_Calculator_3-way'!B412-1)</f>
        <v>4.3517840832568115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3.9368865326863123E-2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1.0342893017668666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4.6641270076681849</v>
      </c>
      <c r="I412" s="6">
        <f>IF('Log_working_3-way'!$D412="","",'True_Odds_Calculator_3-way'!O413/'True_Odds_Calculator_3-way'!B413-1)</f>
        <v>6.5804790902318162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3.5063308243767022E-2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1.0315242375159783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13.873301266922311</v>
      </c>
      <c r="I413" s="6">
        <f>IF('Log_working_3-way'!$D413="","",'True_Odds_Calculator_3-way'!O414/'True_Odds_Calculator_3-way'!B414-1)</f>
        <v>9.6746770442006529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3.3980299586174878E-2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1.0312880264456641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16.523640107482798</v>
      </c>
      <c r="I414" s="6">
        <f>IF('Log_working_3-way'!$D414="","",'True_Odds_Calculator_3-way'!O415/'True_Odds_Calculator_3-way'!B415-1)</f>
        <v>10.12028756030724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3.3332170042149833E-2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1.0305707569649143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8.6945025327926135</v>
      </c>
      <c r="I415" s="6">
        <f>IF('Log_working_3-way'!$D415="","",'True_Odds_Calculator_3-way'!O416/'True_Odds_Calculator_3-way'!B416-1)</f>
        <v>9.4749636958377259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3.2999963848390435E-2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1.0410169177383712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35.267250961137016</v>
      </c>
      <c r="I416" s="6">
        <f>IF('Log_working_3-way'!$D416="","",'True_Odds_Calculator_3-way'!O417/'True_Odds_Calculator_3-way'!B417-1)</f>
        <v>5.7438242965373973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3.7791606011289058E-2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1.0325188793522775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17.593451685521334</v>
      </c>
      <c r="I417" s="6">
        <f>IF('Log_working_3-way'!$D417="","",'True_Odds_Calculator_3-way'!O418/'True_Odds_Calculator_3-way'!B418-1)</f>
        <v>8.2074568703336066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3.4594788375792662E-2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1.0383365698454226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2.9822378327999286</v>
      </c>
      <c r="I418" s="6">
        <f>IF('Log_working_3-way'!$D418="","",'True_Odds_Calculator_3-way'!O419/'True_Odds_Calculator_3-way'!B419-1)</f>
        <v>5.8183879778666965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3.7391297510654065E-2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1.0307649362759743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44.748025263806305</v>
      </c>
      <c r="I419" s="6">
        <f>IF('Log_working_3-way'!$D419="","",'True_Odds_Calculator_3-way'!O420/'True_Odds_Calculator_3-way'!B420-1)</f>
        <v>3.880485396169818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2.546758328829557E-2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1.0507421355313422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59.982656679386544</v>
      </c>
      <c r="I420" s="6">
        <f>IF('Log_working_3-way'!$D420="","",'True_Odds_Calculator_3-way'!O421/'True_Odds_Calculator_3-way'!B421-1)</f>
        <v>1.6018829815693119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3.2886424699579031E-2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1.0252197233095577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7.1798359986796214</v>
      </c>
      <c r="I421" s="6">
        <f>IF('Log_working_3-way'!$D421="","",'True_Odds_Calculator_3-way'!O422/'True_Odds_Calculator_3-way'!B422-1)</f>
        <v>9.3301359138329545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2.7110605231425389E-2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1.0248336139834953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12.259339978406949</v>
      </c>
      <c r="I422" s="6">
        <f>IF('Log_working_3-way'!$D422="","",'True_Odds_Calculator_3-way'!O423/'True_Odds_Calculator_3-way'!B423-1)</f>
        <v>8.6904057892324982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2.692685671076922E-2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1.0265503793112734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18.557720307041837</v>
      </c>
      <c r="I423" s="6">
        <f>IF('Log_working_3-way'!$D423="","",'True_Odds_Calculator_3-way'!O424/'True_Odds_Calculator_3-way'!B424-1)</f>
        <v>7.8237214503999457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2.8186844584077164E-2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1.027396776910795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23.562195621759201</v>
      </c>
      <c r="I424" s="6">
        <f>IF('Log_working_3-way'!$D424="","",'True_Odds_Calculator_3-way'!O425/'True_Odds_Calculator_3-way'!B425-1)</f>
        <v>8.1524663029967854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2.8079409815721545E-2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1.0293861758137832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28.997826525701328</v>
      </c>
      <c r="I425" s="6">
        <f>IF('Log_working_3-way'!$D425="","",'True_Odds_Calculator_3-way'!O426/'True_Odds_Calculator_3-way'!B426-1)</f>
        <v>6.755829897480953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2.8881125918258865E-2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1.0350308502203782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37.335717033323583</v>
      </c>
      <c r="I426" s="6">
        <f>IF('Log_working_3-way'!$D426="","",'True_Odds_Calculator_3-way'!O427/'True_Odds_Calculator_3-way'!B427-1)</f>
        <v>4.7654090560348239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3.18157685581415E-2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1.025947181146204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9.5250200884667908</v>
      </c>
      <c r="I427" s="6">
        <f>IF('Log_working_3-way'!$D427="","",'True_Odds_Calculator_3-way'!O428/'True_Odds_Calculator_3-way'!B428-1)</f>
        <v>8.8027740639531071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2.8087075194347166E-2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1.0256684355511652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9.4589559186518581</v>
      </c>
      <c r="I428" s="6">
        <f>IF('Log_working_3-way'!$D428="","",'True_Odds_Calculator_3-way'!O429/'True_Odds_Calculator_3-way'!B429-1)</f>
        <v>9.1242910960727279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2.7807988186344446E-2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1.0260339433017809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10.806867609541708</v>
      </c>
      <c r="I429" s="6">
        <f>IF('Log_working_3-way'!$D429="","",'True_Odds_Calculator_3-way'!O430/'True_Odds_Calculator_3-way'!B430-1)</f>
        <v>9.5232846923729788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2.825661715263772E-2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1.0310717242503131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16.525794073250882</v>
      </c>
      <c r="I430" s="6">
        <f>IF('Log_working_3-way'!$D430="","",'True_Odds_Calculator_3-way'!O431/'True_Odds_Calculator_3-way'!B431-1)</f>
        <v>7.0381198888395389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3.3205170825336694E-2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1.0387763365478597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30.466462073430883</v>
      </c>
      <c r="I431" s="6">
        <f>IF('Log_working_3-way'!$D431="","",'True_Odds_Calculator_3-way'!O432/'True_Odds_Calculator_3-way'!B432-1)</f>
        <v>5.7088115579731467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3.7709963970205429E-2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1.0398518124886893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2.0543880173218052</v>
      </c>
      <c r="I432" s="6">
        <f>IF('Log_working_3-way'!$D432="","",'True_Odds_Calculator_3-way'!O433/'True_Odds_Calculator_3-way'!B433-1)</f>
        <v>4.26634492610156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3.6580802873582341E-2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1.0207931613049752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4.8219935474071995</v>
      </c>
      <c r="I433" s="6">
        <f>IF('Log_working_3-way'!$D433="","",'True_Odds_Calculator_3-way'!O434/'True_Odds_Calculator_3-way'!B434-1)</f>
        <v>8.0416488698289026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2.1787456094644941E-2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1.0219929640988561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5.8773357740574133</v>
      </c>
      <c r="I434" s="6">
        <f>IF('Log_working_3-way'!$D434="","",'True_Odds_Calculator_3-way'!O435/'True_Odds_Calculator_3-way'!B435-1)</f>
        <v>6.6267037251568777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2.3050497849999019E-2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1.0298806871659696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0.4585091284480205</v>
      </c>
      <c r="I435" s="6">
        <f>IF('Log_working_3-way'!$D435="","",'True_Odds_Calculator_3-way'!O436/'True_Odds_Calculator_3-way'!B436-1)</f>
        <v>3.4179423361867505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2.4670518613657766E-2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1.0268150072522353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17.702043028581027</v>
      </c>
      <c r="I436" s="6">
        <f>IF('Log_working_3-way'!$D436="","",'True_Odds_Calculator_3-way'!O437/'True_Odds_Calculator_3-way'!B437-1)</f>
        <v>7.5604963044295168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2.858752823738997E-2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1.0256976589867501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10.256527605256405</v>
      </c>
      <c r="I437" s="6">
        <f>IF('Log_working_3-way'!$D437="","",'True_Odds_Calculator_3-way'!O438/'True_Odds_Calculator_3-way'!B438-1)</f>
        <v>7.9345199273456632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2.7781742067456427E-2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1.0444995766989342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50.532691668063023</v>
      </c>
      <c r="I438" s="6">
        <f>IF('Log_working_3-way'!$D438="","",'True_Odds_Calculator_3-way'!O439/'True_Odds_Calculator_3-way'!B439-1)</f>
        <v>2.931521079595941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3.3894055867963013E-2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1.0304211868249609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4.197069768348042</v>
      </c>
      <c r="I439" s="6">
        <f>IF('Log_working_3-way'!$D439="","",'True_Odds_Calculator_3-way'!O440/'True_Odds_Calculator_3-way'!B440-1)</f>
        <v>6.8278178948878585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3.1036308098163712E-2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1.0260994359422393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15.337677516320817</v>
      </c>
      <c r="I440" s="6">
        <f>IF('Log_working_3-way'!$D440="","",'True_Odds_Calculator_3-way'!O441/'True_Odds_Calculator_3-way'!B441-1)</f>
        <v>8.2088044365602499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2.8087379477258256E-2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1.0265788617755487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13.379449951137792</v>
      </c>
      <c r="I441" s="6">
        <f>IF('Log_working_3-way'!$D441="","",'True_Odds_Calculator_3-way'!O442/'True_Odds_Calculator_3-way'!B442-1)</f>
        <v>9.1805680365404108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2.8752800597460659E-2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1.0266396160932314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32.344520073311173</v>
      </c>
      <c r="I442" s="6">
        <f>IF('Log_working_3-way'!$D442="","",'True_Odds_Calculator_3-way'!O443/'True_Odds_Calculator_3-way'!B443-1)</f>
        <v>5.0035288159134783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2.5612506814112201E-2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1.0271945934880091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36.636553907732171</v>
      </c>
      <c r="I443" s="6">
        <f>IF('Log_working_3-way'!$D443="","",'True_Odds_Calculator_3-way'!O444/'True_Odds_Calculator_3-way'!B444-1)</f>
        <v>4.4266259892439788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2.5034295916890104E-2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1.0201574297339995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13.040794256026043</v>
      </c>
      <c r="I444" s="6">
        <f>IF('Log_working_3-way'!$D444="","",'True_Odds_Calculator_3-way'!O445/'True_Odds_Calculator_3-way'!B445-1)</f>
        <v>9.1830093284910639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2.1881344461989638E-2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1.024133825679137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30.18042811308381</v>
      </c>
      <c r="I445" s="6">
        <f>IF('Log_working_3-way'!$D445="","",'True_Odds_Calculator_3-way'!O446/'True_Odds_Calculator_3-way'!B446-1)</f>
        <v>5.1668369002979899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2.3696912487514377E-2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1.0206033596187383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10.958548891017415</v>
      </c>
      <c r="I446" s="6">
        <f>IF('Log_working_3-way'!$D446="","",'True_Odds_Calculator_3-way'!O447/'True_Odds_Calculator_3-way'!B447-1)</f>
        <v>7.6129266356986545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2.2326104318920237E-2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1.0327097484861061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0.56744064511082648</v>
      </c>
      <c r="I447" s="6">
        <f>IF('Log_working_3-way'!$D447="","",'True_Odds_Calculator_3-way'!O448/'True_Odds_Calculator_3-way'!B448-1)</f>
        <v>3.7220636143613159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2.7439979323646391E-2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1.0236541692584997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30.556992743853602</v>
      </c>
      <c r="I448" s="6">
        <f>IF('Log_working_3-way'!$D448="","",'True_Odds_Calculator_3-way'!O449/'True_Odds_Calculator_3-way'!B449-1)</f>
        <v>6.1790704183548097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2.3008057620683253E-2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1.021694628977291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21.38434342073316</v>
      </c>
      <c r="I449" s="6">
        <f>IF('Log_working_3-way'!$D449="","",'True_Odds_Calculator_3-way'!O450/'True_Odds_Calculator_3-way'!B450-1)</f>
        <v>6.8024394727013711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2.2734879939787733E-2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1.0201715411155756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13.816684343671012</v>
      </c>
      <c r="I450" s="6">
        <f>IF('Log_working_3-way'!$D450="","",'True_Odds_Calculator_3-way'!O451/'True_Odds_Calculator_3-way'!B451-1)</f>
        <v>9.8736353801680732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2.1839589303882523E-2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1.0230850636556348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4.7004581049992051</v>
      </c>
      <c r="I451" s="6">
        <f>IF('Log_working_3-way'!$D451="","",'True_Odds_Calculator_3-way'!O452/'True_Odds_Calculator_3-way'!B452-1)</f>
        <v>5.5236178205399229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2.3504035960427938E-2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1.022021619937358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6.295584000840841</v>
      </c>
      <c r="I452" s="6">
        <f>IF('Log_working_3-way'!$D452="","",'True_Odds_Calculator_3-way'!O453/'True_Odds_Calculator_3-way'!B453-1)</f>
        <v>6.9324619963850607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2.3240607685899306E-2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1.0496287091549978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67.736851976029698</v>
      </c>
      <c r="I453" s="6">
        <f>IF('Log_working_3-way'!$D453="","",'True_Odds_Calculator_3-way'!O454/'True_Odds_Calculator_3-way'!B454-1)</f>
        <v>0.61228392346989513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2.7345301054784832E-2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1.0210035240995916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7.7140536400782711</v>
      </c>
      <c r="I454" s="6">
        <f>IF('Log_working_3-way'!$D454="","",'True_Odds_Calculator_3-way'!O455/'True_Odds_Calculator_3-way'!B455-1)</f>
        <v>7.9259377858707385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2.2563194581986856E-2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1.0206538928819591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13.249057129484907</v>
      </c>
      <c r="I455" s="6">
        <f>IF('Log_working_3-way'!$D455="","",'True_Odds_Calculator_3-way'!O456/'True_Odds_Calculator_3-way'!B456-1)</f>
        <v>7.76790381150599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2.2377515245412649E-2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1.0207791467266472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5.5013498867495416</v>
      </c>
      <c r="I456" s="6">
        <f>IF('Log_working_3-way'!$D456="","",'True_Odds_Calculator_3-way'!O457/'True_Odds_Calculator_3-way'!B457-1)</f>
        <v>6.7226614170466394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2.1722622606994424E-2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1.0204478133526653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9.1800529911774333</v>
      </c>
      <c r="I457" s="6">
        <f>IF('Log_working_3-way'!$D457="","",'True_Odds_Calculator_3-way'!O458/'True_Odds_Calculator_3-way'!B458-1)</f>
        <v>8.7971388043998502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2.2178103815929218E-2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1.0233848936346897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26.642131948073754</v>
      </c>
      <c r="I458" s="6">
        <f>IF('Log_working_3-way'!$D458="","",'True_Odds_Calculator_3-way'!O459/'True_Odds_Calculator_3-way'!B459-1)</f>
        <v>6.6229168219836971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2.3558727608647301E-2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1.0310260019715016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3.3745263549867781</v>
      </c>
      <c r="I459" s="6">
        <f>IF('Log_working_3-way'!$D459="","",'True_Odds_Calculator_3-way'!O460/'True_Odds_Calculator_3-way'!B460-1)</f>
        <v>5.2198320853492826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3.0450533427533344E-2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1.0398917075769314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9.041368852631404E-2</v>
      </c>
      <c r="I460" s="6">
        <f>IF('Log_working_3-way'!$D460="","",'True_Odds_Calculator_3-way'!O461/'True_Odds_Calculator_3-way'!B461-1)</f>
        <v>3.3157670695060268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3.1300717126991895E-2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1.0306333941250114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10.590337027933719</v>
      </c>
      <c r="I461" s="6">
        <f>IF('Log_working_3-way'!$D461="","",'True_Odds_Calculator_3-way'!O462/'True_Odds_Calculator_3-way'!B462-1)</f>
        <v>7.6775838046367042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3.3018858075271273E-2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1.0334715983429736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19.705459700675011</v>
      </c>
      <c r="I462" s="6">
        <f>IF('Log_working_3-way'!$D462="","",'True_Odds_Calculator_3-way'!O463/'True_Odds_Calculator_3-way'!B463-1)</f>
        <v>8.5529639630027816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3.5160330530880968E-2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1.030679656443414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15.949307916325409</v>
      </c>
      <c r="I463" s="6">
        <f>IF('Log_working_3-way'!$D463="","",'True_Odds_Calculator_3-way'!O464/'True_Odds_Calculator_3-way'!B464-1)</f>
        <v>8.2798878306935162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3.2885613841306283E-2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1.0434392618363655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1.4498417778061672</v>
      </c>
      <c r="I464" s="6">
        <f>IF('Log_working_3-way'!$D464="","",'True_Odds_Calculator_3-way'!O465/'True_Odds_Calculator_3-way'!B465-1)</f>
        <v>3.8854793049831615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3.8309629640898901E-2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1.0311280433215992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15.661242248737874</v>
      </c>
      <c r="I465" s="6">
        <f>IF('Log_working_3-way'!$D465="","",'True_Odds_Calculator_3-way'!O466/'True_Odds_Calculator_3-way'!B466-1)</f>
        <v>7.4704808221783612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3.3376392663070353E-2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1.021242762809639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5.0548778393654814</v>
      </c>
      <c r="I466" s="6">
        <f>IF('Log_working_3-way'!$D466="","",'True_Odds_Calculator_3-way'!O467/'True_Odds_Calculator_3-way'!B467-1)</f>
        <v>6.3045811934726252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2.1980262621319691E-2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1.0225467882226456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3.8500583201987189</v>
      </c>
      <c r="I467" s="6">
        <f>IF('Log_working_3-way'!$D467="","",'True_Odds_Calculator_3-way'!O468/'True_Odds_Calculator_3-way'!B468-1)</f>
        <v>5.8795010688204528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2.2728496899180328E-2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1.020718577165264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17.820764352554232</v>
      </c>
      <c r="I468" s="6">
        <f>IF('Log_working_3-way'!$D468="","",'True_Odds_Calculator_3-way'!O469/'True_Odds_Calculator_3-way'!B469-1)</f>
        <v>6.1854540881983748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2.209920125517062E-2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1.0332272104159672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-0.27609683792745499</v>
      </c>
      <c r="I469" s="6">
        <f>IF('Log_working_3-way'!$D469="","",'True_Odds_Calculator_3-way'!O470/'True_Odds_Calculator_3-way'!B470-1)</f>
        <v>1.7516944652534834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2.3074523923557688E-2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1.0357667828365789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26.602756399508202</v>
      </c>
      <c r="I470" s="6">
        <f>IF('Log_working_3-way'!$D470="","",'True_Odds_Calculator_3-way'!O471/'True_Odds_Calculator_3-way'!B471-1)</f>
        <v>5.8274727572883824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3.601092274433948E-2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1.0321098510661979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6.1065476918622865</v>
      </c>
      <c r="I471" s="6">
        <f>IF('Log_working_3-way'!$D471="","",'True_Odds_Calculator_3-way'!O472/'True_Odds_Calculator_3-way'!B472-1)</f>
        <v>6.4250093252174318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3.3447913480291191E-2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1.0377424138101083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43.846867815276333</v>
      </c>
      <c r="I472" s="6">
        <f>IF('Log_working_3-way'!$D472="","",'True_Odds_Calculator_3-way'!O473/'True_Odds_Calculator_3-way'!B473-1)</f>
        <v>3.3133043432333933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3.1889549068572443E-2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1.0452802385671642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0.78605626427439557</v>
      </c>
      <c r="I473" s="6">
        <f>IF('Log_working_3-way'!$D473="","",'True_Odds_Calculator_3-way'!O474/'True_Odds_Calculator_3-way'!B474-1)</f>
        <v>4.7805202849590076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3.9232558074140389E-2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1.024226807407602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4.2302628979253516</v>
      </c>
      <c r="I474" s="6">
        <f>IF('Log_working_3-way'!$D474="","",'True_Odds_Calculator_3-way'!O475/'True_Odds_Calculator_3-way'!B475-1)</f>
        <v>5.6541634550812994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2.4492980842627965E-2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1.0258933827455687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11.587780488976037</v>
      </c>
      <c r="I475" s="6">
        <f>IF('Log_working_3-way'!$D475="","",'True_Odds_Calculator_3-way'!O476/'True_Odds_Calculator_3-way'!B476-1)</f>
        <v>6.9870775060141028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2.7924570818202765E-2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1.0210891679825382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5.5657314205921935</v>
      </c>
      <c r="I476" s="6">
        <f>IF('Log_working_3-way'!$D476="","",'True_Odds_Calculator_3-way'!O477/'True_Odds_Calculator_3-way'!B477-1)</f>
        <v>7.5629680223255011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2.2215065304802106E-2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1.0265204320311314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6.3826584313615093</v>
      </c>
      <c r="I477" s="6">
        <f>IF('Log_working_3-way'!$D477="","",'True_Odds_Calculator_3-way'!O478/'True_Odds_Calculator_3-way'!B478-1)</f>
        <v>7.0328107976786463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2.7954694572759786E-2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1.0302125409110656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12.18545059243252</v>
      </c>
      <c r="I478" s="6">
        <f>IF('Log_working_3-way'!$D478="","",'True_Odds_Calculator_3-way'!O479/'True_Odds_Calculator_3-way'!B479-1)</f>
        <v>8.6974911568542375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3.2681608461654132E-2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1.0306199807854961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0.82425657800747243</v>
      </c>
      <c r="I479" s="6">
        <f>IF('Log_working_3-way'!$D479="","",'True_Odds_Calculator_3-way'!O480/'True_Odds_Calculator_3-way'!B480-1)</f>
        <v>3.248637206430633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2.5839281675674508E-2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1.0353741357240009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59.581783620646341</v>
      </c>
      <c r="I480" s="6">
        <f>IF('Log_working_3-way'!$D480="","",'True_Odds_Calculator_3-way'!O481/'True_Odds_Calculator_3-way'!B481-1)</f>
        <v>1.348713630232329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2.3411994412100512E-2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1.0446974731109886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56.372360063458736</v>
      </c>
      <c r="I481" s="6">
        <f>IF('Log_working_3-way'!$D481="","",'True_Odds_Calculator_3-way'!O482/'True_Odds_Calculator_3-way'!B482-1)</f>
        <v>1.6229031906608511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3.136070344129549E-2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1.0279342387922463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25.108235402839203</v>
      </c>
      <c r="I482" s="6">
        <f>IF('Log_working_3-way'!$D482="","",'True_Odds_Calculator_3-way'!O483/'True_Odds_Calculator_3-way'!B483-1)</f>
        <v>7.9846329996984284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2.8271649817370959E-2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1.0298945637358934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28.003099019180912</v>
      </c>
      <c r="I483" s="6">
        <f>IF('Log_working_3-way'!$D483="","",'True_Odds_Calculator_3-way'!O484/'True_Odds_Calculator_3-way'!B484-1)</f>
        <v>7.2557844355102858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2.9564158162120657E-2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1.0251846649203324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11.068359170375409</v>
      </c>
      <c r="I484" s="6">
        <f>IF('Log_working_3-way'!$D484="","",'True_Odds_Calculator_3-way'!O485/'True_Odds_Calculator_3-way'!B485-1)</f>
        <v>9.3954203217330825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2.7342117426381929E-2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1.0318102111186127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15.929726657138751</v>
      </c>
      <c r="I485" s="6">
        <f>IF('Log_working_3-way'!$D485="","",'True_Odds_Calculator_3-way'!O486/'True_Odds_Calculator_3-way'!B486-1)</f>
        <v>7.7734333392221551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3.4080269923143947E-2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1.0204264013955024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16.421116541465029</v>
      </c>
      <c r="I486" s="6">
        <f>IF('Log_working_3-way'!$D486="","",'True_Odds_Calculator_3-way'!O487/'True_Odds_Calculator_3-way'!B487-1)</f>
        <v>7.4151898849988314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2.1944526492520211E-2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1.0266298244733374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16.457979339650002</v>
      </c>
      <c r="I487" s="6">
        <f>IF('Log_working_3-way'!$D487="","",'True_Odds_Calculator_3-way'!O488/'True_Odds_Calculator_3-way'!B488-1)</f>
        <v>9.8761604154444154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2.8447244364709245E-2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1.0267570200163001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22.155888189247047</v>
      </c>
      <c r="I488" s="6">
        <f>IF('Log_working_3-way'!$D488="","",'True_Odds_Calculator_3-way'!O489/'True_Odds_Calculator_3-way'!B489-1)</f>
        <v>8.9967763925163027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2.7615944175636065E-2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1.030960579967648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3.7900089836836699</v>
      </c>
      <c r="I489" s="6">
        <f>IF('Log_working_3-way'!$D489="","",'True_Odds_Calculator_3-way'!O490/'True_Odds_Calculator_3-way'!B490-1)</f>
        <v>5.8246228369716455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3.0952472481707849E-2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1.0206126362703705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11.933942672425944</v>
      </c>
      <c r="I490" s="6">
        <f>IF('Log_working_3-way'!$D490="","",'True_Odds_Calculator_3-way'!O491/'True_Odds_Calculator_3-way'!B491-1)</f>
        <v>7.8207975056336689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2.2359603004764361E-2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1.0216726528973454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23.209976815456443</v>
      </c>
      <c r="I491" s="6">
        <f>IF('Log_working_3-way'!$D491="","",'True_Odds_Calculator_3-way'!O492/'True_Odds_Calculator_3-way'!B492-1)</f>
        <v>7.5111274120592029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2.2382746019672828E-2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1.0453665694937111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-0.17745217324604323</v>
      </c>
      <c r="I492" s="6">
        <f>IF('Log_working_3-way'!$D492="","",'True_Odds_Calculator_3-way'!O493/'True_Odds_Calculator_3-way'!B493-1)</f>
        <v>1.4058766611254496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3.0811346268180495E-2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1.0305060021686927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50.310136208633651</v>
      </c>
      <c r="I493" s="6">
        <f>IF('Log_working_3-way'!$D493="","",'True_Odds_Calculator_3-way'!O494/'True_Odds_Calculator_3-way'!B494-1)</f>
        <v>2.9400583617894025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2.3384086958916139E-2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1.0316395268335721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41.114586097345828</v>
      </c>
      <c r="I494" s="6">
        <f>IF('Log_working_3-way'!$D494="","",'True_Odds_Calculator_3-way'!O495/'True_Odds_Calculator_3-way'!B495-1)</f>
        <v>3.519430909970823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2.7732965875736593E-2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1.030162876614108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26.16744714740037</v>
      </c>
      <c r="I495" s="6">
        <f>IF('Log_working_3-way'!$D495="","",'True_Odds_Calculator_3-way'!O496/'True_Odds_Calculator_3-way'!B496-1)</f>
        <v>6.6144056018665403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3.0451511971553824E-2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1.0298464109601031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5.3788478699828897</v>
      </c>
      <c r="I496" s="6">
        <f>IF('Log_working_3-way'!$D496="","",'True_Odds_Calculator_3-way'!O497/'True_Odds_Calculator_3-way'!B497-1)</f>
        <v>5.8993618561734937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3.0691136274892727E-2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1.0260307404289515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3.432591386154682</v>
      </c>
      <c r="I497" s="6">
        <f>IF('Log_working_3-way'!$D497="","",'True_Odds_Calculator_3-way'!O498/'True_Odds_Calculator_3-way'!B498-1)</f>
        <v>5.1243160149117788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2.5643935429719766E-2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1.0204463465009825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17.339341048504391</v>
      </c>
      <c r="I498" s="6">
        <f>IF('Log_working_3-way'!$D498="","",'True_Odds_Calculator_3-way'!O499/'True_Odds_Calculator_3-way'!B499-1)</f>
        <v>8.6167055914273956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2.1862150388796131E-2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1.0220801810044304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25.255865419499916</v>
      </c>
      <c r="I499" s="6">
        <f>IF('Log_working_3-way'!$D499="","",'True_Odds_Calculator_3-way'!O500/'True_Odds_Calculator_3-way'!B500-1)</f>
        <v>6.8932458275031658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2.2489941297432647E-2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1.0315935211765814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-0.10739097492022553</v>
      </c>
      <c r="I500" s="6">
        <f>IF('Log_working_3-way'!$D500="","",'True_Odds_Calculator_3-way'!O501/'True_Odds_Calculator_3-way'!B501-1)</f>
        <v>2.8447098453805375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2.3942000167035404E-2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1.0257765248646595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6.899083283578153</v>
      </c>
      <c r="I501" s="6">
        <f>IF('Log_working_3-way'!$D501="","",'True_Odds_Calculator_3-way'!O502/'True_Odds_Calculator_3-way'!B502-1)</f>
        <v>8.5633391930121743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2.7564458080959531E-2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1.0267735252899288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19.276911724044062</v>
      </c>
      <c r="I502" s="6">
        <f>IF('Log_working_3-way'!$D502="","",'True_Odds_Calculator_3-way'!O503/'True_Odds_Calculator_3-way'!B503-1)</f>
        <v>8.3794699586906098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2.8276616521515585E-2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1.0259990461765691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18.051354895040784</v>
      </c>
      <c r="I503" s="6">
        <f>IF('Log_working_3-way'!$D503="","",'True_Odds_Calculator_3-way'!O504/'True_Odds_Calculator_3-way'!B504-1)</f>
        <v>7.775144537502392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2.7678461306779978E-2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1.0251224602994076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8.8113800165539686</v>
      </c>
      <c r="I504" s="6">
        <f>IF('Log_working_3-way'!$D504="","",'True_Odds_Calculator_3-way'!O505/'True_Odds_Calculator_3-way'!B505-1)</f>
        <v>9.1961037498828819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2.7185299029959253E-2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1.0253484007132607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12.449928781524648</v>
      </c>
      <c r="I505" s="6">
        <f>IF('Log_working_3-way'!$D505="","",'True_Odds_Calculator_3-way'!O506/'True_Odds_Calculator_3-way'!B506-1)</f>
        <v>9.4622445209342114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2.7484916813943716E-2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1.0272322949171531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17.37084253338465</v>
      </c>
      <c r="I506" s="6">
        <f>IF('Log_working_3-way'!$D506="","",'True_Odds_Calculator_3-way'!O507/'True_Odds_Calculator_3-way'!B507-1)</f>
        <v>9.244324190589138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2.8999712346718054E-2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1.0253307510945779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11.325565606510608</v>
      </c>
      <c r="I507" s="6">
        <f>IF('Log_working_3-way'!$D507="","",'True_Odds_Calculator_3-way'!O508/'True_Odds_Calculator_3-way'!B508-1)</f>
        <v>9.393854776535564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2.7496857948808184E-2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1.0264662781752447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20.648229478245177</v>
      </c>
      <c r="I508" s="6">
        <f>IF('Log_working_3-way'!$D508="","",'True_Odds_Calculator_3-way'!O509/'True_Odds_Calculator_3-way'!B509-1)</f>
        <v>7.2700067630855418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2.7793567262184959E-2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1.0265316856196185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5.9549748723488483</v>
      </c>
      <c r="I509" s="6">
        <f>IF('Log_working_3-way'!$D509="","",'True_Odds_Calculator_3-way'!O510/'True_Odds_Calculator_3-way'!B510-1)</f>
        <v>7.3662340816183853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2.7924530735362607E-2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1.0368631537523019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9.9086501139875818</v>
      </c>
      <c r="I510" s="6">
        <f>IF('Log_working_3-way'!$D510="","",'True_Odds_Calculator_3-way'!O511/'True_Odds_Calculator_3-way'!B511-1)</f>
        <v>6.3836228842990064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3.924056184326119E-2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1.0375275662777215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17.177793901793653</v>
      </c>
      <c r="I511" s="6">
        <f>IF('Log_working_3-way'!$D511="","",'True_Odds_Calculator_3-way'!O512/'True_Odds_Calculator_3-way'!B512-1)</f>
        <v>7.776894126604212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3.9927715351332882E-2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1.0375291144085186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20.612567253551369</v>
      </c>
      <c r="I512" s="6">
        <f>IF('Log_working_3-way'!$D512="","",'True_Odds_Calculator_3-way'!O513/'True_Odds_Calculator_3-way'!B513-1)</f>
        <v>6.3022722089061958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3.927081541677957E-2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1.0387995872581841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21.877667314587214</v>
      </c>
      <c r="I513" s="6">
        <f>IF('Log_working_3-way'!$D513="","",'True_Odds_Calculator_3-way'!O514/'True_Odds_Calculator_3-way'!B514-1)</f>
        <v>8.3890036024953858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4.0113031525998766E-2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1.0379384445961455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21.021656351176453</v>
      </c>
      <c r="I514" s="6">
        <f>IF('Log_working_3-way'!$D514="","",'True_Odds_Calculator_3-way'!O515/'True_Odds_Calculator_3-way'!B515-1)</f>
        <v>7.4199430261172452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3.9578877077131924E-2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1.0393936565653294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25.638102278261059</v>
      </c>
      <c r="I515" s="6">
        <f>IF('Log_working_3-way'!$D515="","",'True_Odds_Calculator_3-way'!O516/'True_Odds_Calculator_3-way'!B516-1)</f>
        <v>6.024364442989218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3.9895062177044416E-2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1.0389630422120886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24.291745700096659</v>
      </c>
      <c r="I516" s="6">
        <f>IF('Log_working_3-way'!$D516="","",'True_Odds_Calculator_3-way'!O517/'True_Odds_Calculator_3-way'!B517-1)</f>
        <v>6.6743482894935635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3.9805166032840011E-2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1.0391204437273029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23.27478831498841</v>
      </c>
      <c r="I517" s="6">
        <f>IF('Log_working_3-way'!$D517="","",'True_Odds_Calculator_3-way'!O518/'True_Odds_Calculator_3-way'!B518-1)</f>
        <v>6.7145783375346584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4.0251608002891626E-2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1.0591742582222778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47.020235779648182</v>
      </c>
      <c r="I518" s="6">
        <f>IF('Log_working_3-way'!$D518="","",'True_Odds_Calculator_3-way'!O519/'True_Odds_Calculator_3-way'!B519-1)</f>
        <v>3.2313143824274153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4.7460094762871163E-2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1.0386546778432577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22.332385889433247</v>
      </c>
      <c r="I519" s="6">
        <f>IF('Log_working_3-way'!$D519="","",'True_Odds_Calculator_3-way'!O520/'True_Odds_Calculator_3-way'!B520-1)</f>
        <v>5.9108833537052279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4.0036961122279502E-2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1.0364783802837954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18.361469994829033</v>
      </c>
      <c r="I520" s="6">
        <f>IF('Log_working_3-way'!$D520="","",'True_Odds_Calculator_3-way'!O521/'True_Odds_Calculator_3-way'!B521-1)</f>
        <v>8.1155175514589608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3.8608676672065023E-2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1.0358826589325913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14.530004095498112</v>
      </c>
      <c r="I521" s="6">
        <f>IF('Log_working_3-way'!$D521="","",'True_Odds_Calculator_3-way'!O522/'True_Odds_Calculator_3-way'!B522-1)</f>
        <v>8.7039635568151059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3.8555561054502308E-2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1.0359956700307174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12.505077615882144</v>
      </c>
      <c r="I522" s="6">
        <f>IF('Log_working_3-way'!$D522="","",'True_Odds_Calculator_3-way'!O523/'True_Odds_Calculator_3-way'!B523-1)</f>
        <v>7.2312803782242572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3.8676707920616726E-2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1.036034759931806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14.909618935335214</v>
      </c>
      <c r="I523" s="6">
        <f>IF('Log_working_3-way'!$D523="","",'True_Odds_Calculator_3-way'!O524/'True_Odds_Calculator_3-way'!B524-1)</f>
        <v>9.4868422430344062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3.8651871966357998E-2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1.0367574679441758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16.130563742867345</v>
      </c>
      <c r="I524" s="6">
        <f>IF('Log_working_3-way'!$D524="","",'True_Odds_Calculator_3-way'!O525/'True_Odds_Calculator_3-way'!B525-1)</f>
        <v>8.3380948833291235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3.9277805574337687E-2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1.0364231999212832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13.126865944793339</v>
      </c>
      <c r="I525" s="6">
        <f>IF('Log_working_3-way'!$D525="","",'True_Odds_Calculator_3-way'!O526/'True_Odds_Calculator_3-way'!B526-1)</f>
        <v>7.3738936750051511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3.9137843514480242E-2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1.0355448920271448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7.4348870611934483</v>
      </c>
      <c r="I526" s="6">
        <f>IF('Log_working_3-way'!$D526="","",'True_Odds_Calculator_3-way'!O527/'True_Odds_Calculator_3-way'!B527-1)</f>
        <v>7.638130063994625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3.7737061876665701E-2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1.0375254513977294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6.6344555225128445</v>
      </c>
      <c r="I527" s="6">
        <f>IF('Log_working_3-way'!$D527="","",'True_Odds_Calculator_3-way'!O528/'True_Odds_Calculator_3-way'!B528-1)</f>
        <v>6.9905344054404654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3.9358146960533524E-2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1.0364308224140706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8.5770837975287222</v>
      </c>
      <c r="I528" s="6">
        <f>IF('Log_working_3-way'!$D528="","",'True_Odds_Calculator_3-way'!O529/'True_Odds_Calculator_3-way'!B529-1)</f>
        <v>8.5770837975287222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3.9078091804545023E-2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1.0353581769288007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12.716728885695446</v>
      </c>
      <c r="I529" s="6">
        <f>IF('Log_working_3-way'!$D529="","",'True_Odds_Calculator_3-way'!O530/'True_Odds_Calculator_3-way'!B530-1)</f>
        <v>8.8322661862217924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3.8144236785056629E-2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1.0772855199676354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52.469387102323864</v>
      </c>
      <c r="I530" s="6">
        <f>IF('Log_working_3-way'!$D530="","",'True_Odds_Calculator_3-way'!O531/'True_Odds_Calculator_3-way'!B531-1)</f>
        <v>2.1153388442495475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5.7283639813544784E-2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1.0535139765858197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27.988681376709959</v>
      </c>
      <c r="I531" s="6">
        <f>IF('Log_working_3-way'!$D531="","",'True_Odds_Calculator_3-way'!O532/'True_Odds_Calculator_3-way'!B532-1)</f>
        <v>4.1602533706206506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5.2966100089921975E-2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1.0532044785048751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25.571159143591103</v>
      </c>
      <c r="I532" s="6">
        <f>IF('Log_working_3-way'!$D532="","",'True_Odds_Calculator_3-way'!O533/'True_Odds_Calculator_3-way'!B533-1)</f>
        <v>6.6603529810838857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5.3576053576053662E-2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1.0509643638402462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6.0961250859868015</v>
      </c>
      <c r="I533" s="6">
        <f>IF('Log_working_3-way'!$D533="","",'True_Odds_Calculator_3-way'!O534/'True_Odds_Calculator_3-way'!B534-1)</f>
        <v>5.7236909519186296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5.2002003344870484E-2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1.0608679558389629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35.072357193526976</v>
      </c>
      <c r="I534" s="6">
        <f>IF('Log_working_3-way'!$D534="","",'True_Odds_Calculator_3-way'!O535/'True_Odds_Calculator_3-way'!B535-1)</f>
        <v>4.9167683886682614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5.6319867441480431E-2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1.0610778838283474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32.112615489622122</v>
      </c>
      <c r="I535" s="6">
        <f>IF('Log_working_3-way'!$D535="","",'True_Odds_Calculator_3-way'!O536/'True_Odds_Calculator_3-way'!B536-1)</f>
        <v>7.1331379245026891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5.7384901399618604E-2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1.0477608103106191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19.038900798106908</v>
      </c>
      <c r="I536" s="6">
        <f>IF('Log_working_3-way'!$D536="","",'True_Odds_Calculator_3-way'!O537/'True_Odds_Calculator_3-way'!B537-1)</f>
        <v>5.7721153530967664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5.0057587672266646E-2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1.0464666945089705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11.068752117757787</v>
      </c>
      <c r="I537" s="6">
        <f>IF('Log_working_3-way'!$D537="","",'True_Odds_Calculator_3-way'!O538/'True_Odds_Calculator_3-way'!B538-1)</f>
        <v>6.3941134532652057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4.9361177490522046E-2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1.0198278008912507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12.83519037634553</v>
      </c>
      <c r="I538" s="6">
        <f>IF('Log_working_3-way'!$D538="","",'True_Odds_Calculator_3-way'!O539/'True_Odds_Calculator_3-way'!B539-1)</f>
        <v>8.680419388757409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2.1531086243661068E-2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1.0231303784647037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22.236578705961467</v>
      </c>
      <c r="I539" s="6">
        <f>IF('Log_working_3-way'!$D539="","",'True_Odds_Calculator_3-way'!O540/'True_Odds_Calculator_3-way'!B540-1)</f>
        <v>7.547645566664599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2.4047481599076326E-2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1.0360983185949313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13.803607225121686</v>
      </c>
      <c r="I540" s="6">
        <f>IF('Log_working_3-way'!$D540="","",'True_Odds_Calculator_3-way'!O541/'True_Odds_Calculator_3-way'!B541-1)</f>
        <v>8.5190514597280291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3.8848185171391991E-2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1.0369282490272058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19.254857838751047</v>
      </c>
      <c r="I541" s="6">
        <f>IF('Log_working_3-way'!$D541="","",'True_Odds_Calculator_3-way'!O542/'True_Odds_Calculator_3-way'!B542-1)</f>
        <v>8.4593396677391617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3.8861886821393243E-2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1.0353826007742699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12.511406111631606</v>
      </c>
      <c r="I542" s="6">
        <f>IF('Log_working_3-way'!$D542="","",'True_Odds_Calculator_3-way'!O543/'True_Odds_Calculator_3-way'!B543-1)</f>
        <v>9.1536371046140328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3.819021072877482E-2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1.0409068931728391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24.78262036570306</v>
      </c>
      <c r="I543" s="6">
        <f>IF('Log_working_3-way'!$D543="","",'True_Odds_Calculator_3-way'!O544/'True_Odds_Calculator_3-way'!B544-1)</f>
        <v>8.4375726064216447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4.1257944720379358E-2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1.037731300663421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21.028842994688699</v>
      </c>
      <c r="I544" s="6">
        <f>IF('Log_working_3-way'!$D544="","",'True_Odds_Calculator_3-way'!O545/'True_Odds_Calculator_3-way'!B545-1)</f>
        <v>8.5154650809995349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3.9239727045774497E-2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1.0497799337540237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36.36639104567913</v>
      </c>
      <c r="I545" s="6">
        <f>IF('Log_working_3-way'!$D545="","",'True_Odds_Calculator_3-way'!O546/'True_Odds_Calculator_3-way'!B546-1)</f>
        <v>5.225138033432593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4.5391297014673704E-2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1.0577834988595503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48.531601002533698</v>
      </c>
      <c r="I546" s="6">
        <f>IF('Log_working_3-way'!$D546="","",'True_Odds_Calculator_3-way'!O547/'True_Odds_Calculator_3-way'!B547-1)</f>
        <v>3.5424127613308922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4.493201065901764E-2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1.0474206942477122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34.18191106084717</v>
      </c>
      <c r="I547" s="6">
        <f>IF('Log_working_3-way'!$D547="","",'True_Odds_Calculator_3-way'!O548/'True_Odds_Calculator_3-way'!B548-1)</f>
        <v>6.1503144960402212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4.4029295575464644E-2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1.0198537887265355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15.047000462713058</v>
      </c>
      <c r="I548" s="6">
        <f>IF('Log_working_3-way'!$D548="","",'True_Odds_Calculator_3-way'!O549/'True_Odds_Calculator_3-way'!B549-1)</f>
        <v>8.6812967369730334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2.1438512025550693E-2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1.0206383309516149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6.5914311393797389</v>
      </c>
      <c r="I549" s="6">
        <f>IF('Log_working_3-way'!$D549="","",'True_Odds_Calculator_3-way'!O550/'True_Odds_Calculator_3-way'!B550-1)</f>
        <v>8.5546019206484392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2.2086014792046971E-2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1.0192977538536803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7.2778672429814204</v>
      </c>
      <c r="I550" s="6">
        <f>IF('Log_working_3-way'!$D550="","",'True_Odds_Calculator_3-way'!O551/'True_Odds_Calculator_3-way'!B551-1)</f>
        <v>9.8841077562827717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2.0856404577334731E-2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1.0259785261293428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6.9874631406454366</v>
      </c>
      <c r="I551" s="6">
        <f>IF('Log_working_3-way'!$D551="","",'True_Odds_Calculator_3-way'!O552/'True_Odds_Calculator_3-way'!B552-1)</f>
        <v>9.2555342173401396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2.7874942631389565E-2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1.0290879940282192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29.691748725931671</v>
      </c>
      <c r="I552" s="6">
        <f>IF('Log_working_3-way'!$D552="","",'True_Odds_Calculator_3-way'!O553/'True_Odds_Calculator_3-way'!B553-1)</f>
        <v>6.9382642174075047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2.8343864924721185E-2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1.0273056020160842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16.747701520239666</v>
      </c>
      <c r="I553" s="6">
        <f>IF('Log_working_3-way'!$D553="","",'True_Odds_Calculator_3-way'!O554/'True_Odds_Calculator_3-way'!B554-1)</f>
        <v>10.716256081720713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2.9025575781300939E-2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1.025036408124705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15.355868666331073</v>
      </c>
      <c r="I554" s="6">
        <f>IF('Log_working_3-way'!$D554="","",'True_Odds_Calculator_3-way'!O555/'True_Odds_Calculator_3-way'!B555-1)</f>
        <v>8.9395012393582327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2.6943931084191908E-2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1.0268348866013668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21.705977496017244</v>
      </c>
      <c r="I555" s="6">
        <f>IF('Log_working_3-way'!$D555="","",'True_Odds_Calculator_3-way'!O556/'True_Odds_Calculator_3-way'!B556-1)</f>
        <v>8.8052751799127531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2.7824832172658187E-2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1.068564861054768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7.0703012912482066</v>
      </c>
      <c r="I556" s="6">
        <f>IF('Log_working_3-way'!$D556="","",'True_Odds_Calculator_3-way'!O557/'True_Odds_Calculator_3-way'!B557-1)</f>
        <v>9.3658536585365848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7.1895424836601274E-2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1.0263868887808181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18.56481068654023</v>
      </c>
      <c r="I557" s="6">
        <f>IF('Log_working_3-way'!$D557="","",'True_Odds_Calculator_3-way'!O558/'True_Odds_Calculator_3-way'!B558-1)</f>
        <v>10.10457531308162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2.7814224831187229E-2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1.03202281942952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5.525827404622274</v>
      </c>
      <c r="I558" s="6">
        <f>IF('Log_working_3-way'!$D558="","",'True_Odds_Calculator_3-way'!O559/'True_Odds_Calculator_3-way'!B559-1)</f>
        <v>9.130714666270114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3.3815305659965933E-2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1.0252493087230976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11.507745623834486</v>
      </c>
      <c r="I559" s="6">
        <f>IF('Log_working_3-way'!$D559="","",'True_Odds_Calculator_3-way'!O560/'True_Odds_Calculator_3-way'!B560-1)</f>
        <v>6.1118730979174591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2.7099583840362707E-2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1.0320826418661209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2.341750433405382</v>
      </c>
      <c r="I560" s="6">
        <f>IF('Log_working_3-way'!$D560="","",'True_Odds_Calculator_3-way'!O561/'True_Odds_Calculator_3-way'!B561-1)</f>
        <v>4.3497359301690857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3.0026638555862739E-2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1.0361396374951923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44.532289298944328</v>
      </c>
      <c r="I561" s="6">
        <f>IF('Log_working_3-way'!$D561="","",'True_Odds_Calculator_3-way'!O562/'True_Odds_Calculator_3-way'!B562-1)</f>
        <v>3.0922982290952747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3.0326338293186206E-2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1.0283831931208713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25.091818162840475</v>
      </c>
      <c r="I562" s="6">
        <f>IF('Log_working_3-way'!$D562="","",'True_Odds_Calculator_3-way'!O563/'True_Odds_Calculator_3-way'!B563-1)</f>
        <v>6.6686508549081944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2.8918648901665511E-2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1.0299772413015353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24.515282102431964</v>
      </c>
      <c r="I563" s="6">
        <f>IF('Log_working_3-way'!$D563="","",'True_Odds_Calculator_3-way'!O564/'True_Odds_Calculator_3-way'!B564-1)</f>
        <v>6.2825565918181683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3.0695554584629248E-2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1.0260851148157224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14.194978498367069</v>
      </c>
      <c r="I564" s="6">
        <f>IF('Log_working_3-way'!$D564="","",'True_Odds_Calculator_3-way'!O565/'True_Odds_Calculator_3-way'!B565-1)</f>
        <v>9.5243180694033214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2.8155653198255193E-2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1.0484454154484288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54.455846485278805</v>
      </c>
      <c r="I565" s="6">
        <f>IF('Log_working_3-way'!$D565="","",'True_Odds_Calculator_3-way'!O566/'True_Odds_Calculator_3-way'!B566-1)</f>
        <v>2.0593035459261468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3.4915279165082858E-2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1.0258649320339306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12.748087619963419</v>
      </c>
      <c r="I566" s="6">
        <f>IF('Log_working_3-way'!$D566="","",'True_Odds_Calculator_3-way'!O567/'True_Odds_Calculator_3-way'!B567-1)</f>
        <v>10.408797237264633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2.8003126268531853E-2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1.0422454251264732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0.41298323237247336</v>
      </c>
      <c r="I567" s="6">
        <f>IF('Log_working_3-way'!$D567="","",'True_Odds_Calculator_3-way'!O568/'True_Odds_Calculator_3-way'!B568-1)</f>
        <v>3.8582326667199887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3.478940333109648E-2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1.0316503047433727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33.40567459031989</v>
      </c>
      <c r="I568" s="6">
        <f>IF('Log_working_3-way'!$D568="","",'True_Odds_Calculator_3-way'!O569/'True_Odds_Calculator_3-way'!B569-1)</f>
        <v>6.0550617885454798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2.9796375864001412E-2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1.0295027002974371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3.2881577301101572</v>
      </c>
      <c r="I569" s="6">
        <f>IF('Log_working_3-way'!$D569="","",'True_Odds_Calculator_3-way'!O570/'True_Odds_Calculator_3-way'!B570-1)</f>
        <v>5.9091102283195642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2.9236888125415916E-2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1.0426822654834635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27.963731191874359</v>
      </c>
      <c r="I570" s="6">
        <f>IF('Log_working_3-way'!$D570="","",'True_Odds_Calculator_3-way'!O571/'True_Odds_Calculator_3-way'!B571-1)</f>
        <v>6.2808826962308775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4.2323947462287403E-2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1.0517001531850452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39.317104465691941</v>
      </c>
      <c r="I571" s="6">
        <f>IF('Log_working_3-way'!$D571="","",'True_Odds_Calculator_3-way'!O572/'True_Odds_Calculator_3-way'!B572-1)</f>
        <v>4.1953665189188838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4.5849575261339925E-2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1.058550507244101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50.754857023379969</v>
      </c>
      <c r="I572" s="6">
        <f>IF('Log_working_3-way'!$D572="","",'True_Odds_Calculator_3-way'!O573/'True_Odds_Calculator_3-way'!B573-1)</f>
        <v>2.5130790633741289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4.4650629026233624E-2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1.0390039629996499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22.55718539656112</v>
      </c>
      <c r="I573" s="6">
        <f>IF('Log_working_3-way'!$D573="","",'True_Odds_Calculator_3-way'!O574/'True_Odds_Calculator_3-way'!B574-1)</f>
        <v>5.7990846602059767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4.0336560697553203E-2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1.0219980765332481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19.376529545312007</v>
      </c>
      <c r="I574" s="6">
        <f>IF('Log_working_3-way'!$D574="","",'True_Odds_Calculator_3-way'!O575/'True_Odds_Calculator_3-way'!B575-1)</f>
        <v>8.4843677130725563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2.3249525133315352E-2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1.0600564874130181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66.156492104715241</v>
      </c>
      <c r="I575" s="6">
        <f>IF('Log_working_3-way'!$D575="","",'True_Odds_Calculator_3-way'!O576/'True_Odds_Calculator_3-way'!B576-1)</f>
        <v>0.89694208331940528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3.4068967392782534E-2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1.0208123280986665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17.985861579575946</v>
      </c>
      <c r="I576" s="6">
        <f>IF('Log_working_3-way'!$D576="","",'True_Odds_Calculator_3-way'!O577/'True_Odds_Calculator_3-way'!B577-1)</f>
        <v>8.9225370332870408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2.2157866677693372E-2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1.0243449153719999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2.8118571982339091</v>
      </c>
      <c r="I577" s="6">
        <f>IF('Log_working_3-way'!$D577="","",'True_Odds_Calculator_3-way'!O578/'True_Odds_Calculator_3-way'!B578-1)</f>
        <v>8.4716925263440483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2.4618855774575898E-2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1.0330756308069924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19.524165906845692</v>
      </c>
      <c r="I578" s="6">
        <f>IF('Log_working_3-way'!$D578="","",'True_Odds_Calculator_3-way'!O579/'True_Odds_Calculator_3-way'!B579-1)</f>
        <v>9.2543522837107748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3.4701349926736125E-2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1.0338101917189806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22.683832145429523</v>
      </c>
      <c r="I579" s="6">
        <f>IF('Log_working_3-way'!$D579="","",'True_Odds_Calculator_3-way'!O580/'True_Odds_Calculator_3-way'!B580-1)</f>
        <v>8.4967137396655517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3.4773472666349337E-2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1.0314096937567376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16.081412063397241</v>
      </c>
      <c r="I580" s="6">
        <f>IF('Log_working_3-way'!$D580="","",'True_Odds_Calculator_3-way'!O581/'True_Odds_Calculator_3-way'!B581-1)</f>
        <v>10.193941238824948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3.3528165364506535E-2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1.0355420161030373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3.3140176850638339</v>
      </c>
      <c r="I581" s="6">
        <f>IF('Log_working_3-way'!$D581="","",'True_Odds_Calculator_3-way'!O582/'True_Odds_Calculator_3-way'!B582-1)</f>
        <v>8.5444292419370935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3.608598092394244E-2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1.0256522904847729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17.240260102802676</v>
      </c>
      <c r="I582" s="6">
        <f>IF('Log_working_3-way'!$D582="","",'True_Odds_Calculator_3-way'!O583/'True_Odds_Calculator_3-way'!B583-1)</f>
        <v>7.3215221721696722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2.7412897344524012E-2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1.0304610373586827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30.353225362401865</v>
      </c>
      <c r="I583" s="6">
        <f>IF('Log_working_3-way'!$D583="","",'True_Odds_Calculator_3-way'!O584/'True_Odds_Calculator_3-way'!B584-1)</f>
        <v>6.0942111674635502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2.9656677362222439E-2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1.0251275004628506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9.002813173979515</v>
      </c>
      <c r="I584" s="6">
        <f>IF('Log_working_3-way'!$D584="","",'True_Odds_Calculator_3-way'!O585/'True_Odds_Calculator_3-way'!B585-1)</f>
        <v>7.2764311265532378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2.6995769353293175E-2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1.0300119377097405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2.487492660468408</v>
      </c>
      <c r="I585" s="6">
        <f>IF('Log_working_3-way'!$D585="","",'True_Odds_Calculator_3-way'!O586/'True_Odds_Calculator_3-way'!B586-1)</f>
        <v>4.7838022240096656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2.8534473656424808E-2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1.0301424724091726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48.117413103520917</v>
      </c>
      <c r="I586" s="6">
        <f>IF('Log_working_3-way'!$D586="","",'True_Odds_Calculator_3-way'!O587/'True_Odds_Calculator_3-way'!B587-1)</f>
        <v>2.8290492693308478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2.4062090042768602E-2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1.0247276095585451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27.823117557729962</v>
      </c>
      <c r="I587" s="6">
        <f>IF('Log_working_3-way'!$D587="","",'True_Odds_Calculator_3-way'!O588/'True_Odds_Calculator_3-way'!B588-1)</f>
        <v>5.4487775525836186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2.4762916246696465E-2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1.0217623544075136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14.26666287308449</v>
      </c>
      <c r="I588" s="6">
        <f>IF('Log_working_3-way'!$D588="","",'True_Odds_Calculator_3-way'!O589/'True_Odds_Calculator_3-way'!B589-1)</f>
        <v>5.5585909946794896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2.3327964545901247E-2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1.0347971631992516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32.886344048295086</v>
      </c>
      <c r="I589" s="6">
        <f>IF('Log_working_3-way'!$D589="","",'True_Odds_Calculator_3-way'!O590/'True_Odds_Calculator_3-way'!B590-1)</f>
        <v>4.7016912077207786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3.3241579990956893E-2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1.0282418959491169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24.039930143139213</v>
      </c>
      <c r="I590" s="6">
        <f>IF('Log_working_3-way'!$D590="","",'True_Odds_Calculator_3-way'!O591/'True_Odds_Calculator_3-way'!B591-1)</f>
        <v>6.0602120656278986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2.9045160939453751E-2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1.02920463557001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25.34607825496483</v>
      </c>
      <c r="I591" s="6">
        <f>IF('Log_working_3-way'!$D591="","",'True_Odds_Calculator_3-way'!O592/'True_Odds_Calculator_3-way'!B592-1)</f>
        <v>7.1127153328796791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2.9630894154015763E-2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1.0199179951033612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9.6614781279431643</v>
      </c>
      <c r="I592" s="6">
        <f>IF('Log_working_3-way'!$D592="","",'True_Odds_Calculator_3-way'!O593/'True_Odds_Calculator_3-way'!B593-1)</f>
        <v>8.9275796730935699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2.1638669238156716E-2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1.0302693281631221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39.012230812912236</v>
      </c>
      <c r="I593" s="6">
        <f>IF('Log_working_3-way'!$D593="","",'True_Odds_Calculator_3-way'!O594/'True_Odds_Calculator_3-way'!B594-1)</f>
        <v>4.6267199580657836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2.6970663979397624E-2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1.0199767478609867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12.938201406478694</v>
      </c>
      <c r="I594" s="6">
        <f>IF('Log_working_3-way'!$D594="","",'True_Odds_Calculator_3-way'!O595/'True_Odds_Calculator_3-way'!B595-1)</f>
        <v>7.5677164119775764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2.1648534480847248E-2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1.0250522122534724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26.596212344205799</v>
      </c>
      <c r="I595" s="6">
        <f>IF('Log_working_3-way'!$D595="","",'True_Odds_Calculator_3-way'!O596/'True_Odds_Calculator_3-way'!B596-1)</f>
        <v>6.402048502254778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2.5261911028209738E-2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1.0340174645652591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1.2065206074719597</v>
      </c>
      <c r="I596" s="6">
        <f>IF('Log_working_3-way'!$D596="","",'True_Odds_Calculator_3-way'!O597/'True_Odds_Calculator_3-way'!B597-1)</f>
        <v>5.5096919172718861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3.1014932529582095E-2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1.0219439205902514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7.5043757275488829</v>
      </c>
      <c r="I597" s="6">
        <f>IF('Log_working_3-way'!$D597="","",'True_Odds_Calculator_3-way'!O598/'True_Odds_Calculator_3-way'!B598-1)</f>
        <v>5.987126905156317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2.3194422969405659E-2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1.0221524966385798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6.3748085281193241</v>
      </c>
      <c r="I598" s="6">
        <f>IF('Log_working_3-way'!$D598="","",'True_Odds_Calculator_3-way'!O599/'True_Odds_Calculator_3-way'!B599-1)</f>
        <v>6.9765929040138621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2.3402523402523467E-2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1.0223791654475329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25.24869212126465</v>
      </c>
      <c r="I599" s="6">
        <f>IF('Log_working_3-way'!$D599="","",'True_Odds_Calculator_3-way'!O600/'True_Odds_Calculator_3-way'!B600-1)</f>
        <v>7.1201366411562841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2.2769369516469018E-2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1.0199364849912598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13.260265742749146</v>
      </c>
      <c r="I600" s="6">
        <f>IF('Log_working_3-way'!$D600="","",'True_Odds_Calculator_3-way'!O601/'True_Odds_Calculator_3-way'!B601-1)</f>
        <v>7.1766988676974872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2.1573923335895584E-2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1.0212156375224082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19.39190928833866</v>
      </c>
      <c r="I601" s="6">
        <f>IF('Log_working_3-way'!$D601="","",'True_Odds_Calculator_3-way'!O602/'True_Odds_Calculator_3-way'!B602-1)</f>
        <v>7.4603491468686034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2.247778205981632E-2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1.0195872816577671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14.420249564596945</v>
      </c>
      <c r="I602" s="6">
        <f>IF('Log_working_3-way'!$D602="","",'True_Odds_Calculator_3-way'!O603/'True_Odds_Calculator_3-way'!B603-1)</f>
        <v>8.9954835544934078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2.1192263497258335E-2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1.0607612698077398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68.556426552099083</v>
      </c>
      <c r="I603" s="6">
        <f>IF('Log_working_3-way'!$D603="","",'True_Odds_Calculator_3-way'!O604/'True_Odds_Calculator_3-way'!B604-1)</f>
        <v>0.64202148998926378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3.2520595668653396E-2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1.0496216095766275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19.964865253057557</v>
      </c>
      <c r="I604" s="6">
        <f>IF('Log_working_3-way'!$D604="","",'True_Odds_Calculator_3-way'!O605/'True_Odds_Calculator_3-way'!B605-1)</f>
        <v>10.388213403407143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5.135338592456562E-2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1.0779566507833951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51.650509199983716</v>
      </c>
      <c r="I605" s="6">
        <f>IF('Log_working_3-way'!$D605="","",'True_Odds_Calculator_3-way'!O606/'True_Odds_Calculator_3-way'!B606-1)</f>
        <v>2.9374949737397231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5.7761674976353428E-2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1.0493550011844099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19.777321329504677</v>
      </c>
      <c r="I606" s="6">
        <f>IF('Log_working_3-way'!$D606="","",'True_Odds_Calculator_3-way'!O607/'True_Odds_Calculator_3-way'!B607-1)</f>
        <v>11.050483246235435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5.0952038548987E-2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1.0470877704859398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12.257508766797061</v>
      </c>
      <c r="I607" s="6">
        <f>IF('Log_working_3-way'!$D607="","",'True_Odds_Calculator_3-way'!O608/'True_Odds_Calculator_3-way'!B608-1)</f>
        <v>13.643711029087774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5.0191476003591973E-2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1.0633436894116763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1.7556459049044473</v>
      </c>
      <c r="I608" s="6">
        <f>IF('Log_working_3-way'!$D608="","",'True_Odds_Calculator_3-way'!O609/'True_Odds_Calculator_3-way'!B609-1)</f>
        <v>4.6845791351917985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5.677214440514966E-2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1.0486777261227951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5.5900708939359491</v>
      </c>
      <c r="I609" s="6">
        <f>IF('Log_working_3-way'!$D609="","",'True_Odds_Calculator_3-way'!O610/'True_Odds_Calculator_3-way'!B610-1)</f>
        <v>8.9022501257476687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5.0854818967899895E-2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1.0530084963277564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2.910793540767024</v>
      </c>
      <c r="I610" s="6">
        <f>IF('Log_working_3-way'!$D610="","",'True_Odds_Calculator_3-way'!O611/'True_Odds_Calculator_3-way'!B611-1)</f>
        <v>7.3694886746373065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5.2061849482106348E-2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1.0214211782291092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17.162480153075762</v>
      </c>
      <c r="I611" s="6">
        <f>IF('Log_working_3-way'!$D611="","",'True_Odds_Calculator_3-way'!O612/'True_Odds_Calculator_3-way'!B612-1)</f>
        <v>7.8690061307804999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2.2936976454333902E-2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1.0284859115376337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2.1955176258024842</v>
      </c>
      <c r="I612" s="6">
        <f>IF('Log_working_3-way'!$D612="","",'True_Odds_Calculator_3-way'!O613/'True_Odds_Calculator_3-way'!B613-1)</f>
        <v>5.1160859708954067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2.7024081943990419E-2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1.0299092021677838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0.21938943397731037</v>
      </c>
      <c r="I613" s="6">
        <f>IF('Log_working_3-way'!$D613="","",'True_Odds_Calculator_3-way'!O614/'True_Odds_Calculator_3-way'!B614-1)</f>
        <v>3.0187839544769783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2.3791458323739523E-2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1.0270883071455419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1.3910058392904383</v>
      </c>
      <c r="I614" s="6">
        <f>IF('Log_working_3-way'!$D614="","",'True_Odds_Calculator_3-way'!O615/'True_Odds_Calculator_3-way'!B615-1)</f>
        <v>4.0200168412590989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2.4277533331859225E-2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1.0204299738328511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12.223205360912539</v>
      </c>
      <c r="I615" s="6">
        <f>IF('Log_working_3-way'!$D615="","",'True_Odds_Calculator_3-way'!O616/'True_Odds_Calculator_3-way'!B616-1)</f>
        <v>8.0934118960231398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2.217545725436687E-2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1.0291395816445934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7.3974940747730589</v>
      </c>
      <c r="I616" s="6">
        <f>IF('Log_working_3-way'!$D616="","",'True_Odds_Calculator_3-way'!O617/'True_Odds_Calculator_3-way'!B617-1)</f>
        <v>4.6365238208376578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3.0131007431005274E-2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1.0307495966736986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27.037499849068201</v>
      </c>
      <c r="I617" s="6">
        <f>IF('Log_working_3-way'!$D617="","",'True_Odds_Calculator_3-way'!O618/'True_Odds_Calculator_3-way'!B618-1)</f>
        <v>4.7422424966603529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3.0943411035240453E-2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1.0281452001880276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23.051146509810039</v>
      </c>
      <c r="I618" s="6">
        <f>IF('Log_working_3-way'!$D618="","",'True_Odds_Calculator_3-way'!O619/'True_Odds_Calculator_3-way'!B619-1)</f>
        <v>5.4879272088538675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2.9134414343329862E-2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1.0445628721276194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-0.19011012663326643</v>
      </c>
      <c r="I619" s="6">
        <f>IF('Log_working_3-way'!$D619="","",'True_Odds_Calculator_3-way'!O620/'True_Odds_Calculator_3-way'!B620-1)</f>
        <v>1.2158391339380512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2.978317752908044E-2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1.0304109387482097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8.6962518814617393</v>
      </c>
      <c r="I620" s="6">
        <f>IF('Log_working_3-way'!$D620="","",'True_Odds_Calculator_3-way'!O621/'True_Odds_Calculator_3-way'!B621-1)</f>
        <v>9.2730949705062518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3.2813595225333003E-2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1.0282262262463364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22.577754095755008</v>
      </c>
      <c r="I621" s="6">
        <f>IF('Log_working_3-way'!$D621="","",'True_Odds_Calculator_3-way'!O622/'True_Odds_Calculator_3-way'!B622-1)</f>
        <v>7.6577471020892673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2.9213538220228985E-2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1.0412974425370671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46.998113502931297</v>
      </c>
      <c r="I622" s="6">
        <f>IF('Log_working_3-way'!$D622="","",'True_Odds_Calculator_3-way'!O623/'True_Odds_Calculator_3-way'!B623-1)</f>
        <v>3.2895688007672312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3.3235080224424784E-2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1.0198226580321037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12.039390448094355</v>
      </c>
      <c r="I623" s="6">
        <f>IF('Log_working_3-way'!$D623="","",'True_Odds_Calculator_3-way'!O624/'True_Odds_Calculator_3-way'!B624-1)</f>
        <v>7.7753709104049289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2.1507558397282578E-2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1.0282907534457897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1.8766516847738166</v>
      </c>
      <c r="I624" s="6">
        <f>IF('Log_working_3-way'!$D624="","",'True_Odds_Calculator_3-way'!O625/'True_Odds_Calculator_3-way'!B625-1)</f>
        <v>4.6576627392848087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2.6282093778948523E-2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1.0214386406194778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9.3040816741181782</v>
      </c>
      <c r="I625" s="6">
        <f>IF('Log_working_3-way'!$D625="","",'True_Odds_Calculator_3-way'!O626/'True_Odds_Calculator_3-way'!B626-1)</f>
        <v>6.756289656286822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2.3032132187061904E-2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1.0230821414796658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22.934248177831112</v>
      </c>
      <c r="I626" s="6">
        <f>IF('Log_working_3-way'!$D626="","",'True_Odds_Calculator_3-way'!O627/'True_Odds_Calculator_3-way'!B627-1)</f>
        <v>6.4939039958887737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2.394698396554551E-2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1.0308335427274058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8.4505860310926408</v>
      </c>
      <c r="I627" s="6">
        <f>IF('Log_working_3-way'!$D627="","",'True_Odds_Calculator_3-way'!O628/'True_Odds_Calculator_3-way'!B628-1)</f>
        <v>11.890138121155713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3.3335389770631441E-2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1.0298457476861294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8.7011099093390349</v>
      </c>
      <c r="I628" s="6">
        <f>IF('Log_working_3-way'!$D628="","",'True_Odds_Calculator_3-way'!O629/'True_Odds_Calculator_3-way'!B629-1)</f>
        <v>10.926303860965941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3.2296392834622711E-2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1.0389839603694704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34.028656132957998</v>
      </c>
      <c r="I629" s="6">
        <f>IF('Log_working_3-way'!$D629="","",'True_Odds_Calculator_3-way'!O630/'True_Odds_Calculator_3-way'!B630-1)</f>
        <v>6.9248088964769599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3.6001413373026869E-2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1.0305036393815803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9.5438083329539225</v>
      </c>
      <c r="I630" s="6">
        <f>IF('Log_working_3-way'!$D630="","",'True_Odds_Calculator_3-way'!O631/'True_Odds_Calculator_3-way'!B631-1)</f>
        <v>10.834521238693416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3.3040243410043635E-2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1.0266465905327253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9.8026781012562996</v>
      </c>
      <c r="I631" s="6">
        <f>IF('Log_working_3-way'!$D631="","",'True_Odds_Calculator_3-way'!O632/'True_Odds_Calculator_3-way'!B632-1)</f>
        <v>6.5437110909526384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2.8551532033426197E-2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1.0269363022888771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5.1700081708910295</v>
      </c>
      <c r="I632" s="6">
        <f>IF('Log_working_3-way'!$D632="","",'True_Odds_Calculator_3-way'!O633/'True_Odds_Calculator_3-way'!B633-1)</f>
        <v>8.5562034355594445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2.8331755553157478E-2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1.029039414265839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27.085846359786569</v>
      </c>
      <c r="I633" s="6">
        <f>IF('Log_working_3-way'!$D633="","",'True_Odds_Calculator_3-way'!O634/'True_Odds_Calculator_3-way'!B634-1)</f>
        <v>6.0214615899466422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2.9168762123715775E-2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1.0539647011385329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62.981860825765452</v>
      </c>
      <c r="I634" s="6">
        <f>IF('Log_working_3-way'!$D634="","",'True_Odds_Calculator_3-way'!O635/'True_Odds_Calculator_3-way'!B635-1)</f>
        <v>1.1119797622079464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3.3077517670627277E-2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1.0444758589616434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7.4633279110996078</v>
      </c>
      <c r="I635" s="6">
        <f>IF('Log_working_3-way'!$D635="","",'True_Odds_Calculator_3-way'!O636/'True_Odds_Calculator_3-way'!B636-1)</f>
        <v>6.5816375151874755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4.6598908090286217E-2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1.0306632868751406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14.123544310634518</v>
      </c>
      <c r="I636" s="6">
        <f>IF('Log_working_3-way'!$D636="","",'True_Odds_Calculator_3-way'!O637/'True_Odds_Calculator_3-way'!B637-1)</f>
        <v>7.5746434575131509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3.3012019036863682E-2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1.0241041852500994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3.019123888552083</v>
      </c>
      <c r="I637" s="6">
        <f>IF('Log_working_3-way'!$D637="","",'True_Odds_Calculator_3-way'!O638/'True_Odds_Calculator_3-way'!B638-1)</f>
        <v>5.5561762865358482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2.3704866914234346E-2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1.0351148495098577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13.036378410530723</v>
      </c>
      <c r="I638" s="6">
        <f>IF('Log_working_3-way'!$D638="","",'True_Odds_Calculator_3-way'!O639/'True_Odds_Calculator_3-way'!B639-1)</f>
        <v>9.9230708840647868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3.7868543904687524E-2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1.0395719844528164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2.4468394676434198</v>
      </c>
      <c r="I639" s="6">
        <f>IF('Log_working_3-way'!$D639="","",'True_Odds_Calculator_3-way'!O640/'True_Odds_Calculator_3-way'!B640-1)</f>
        <v>4.1209783785215359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3.6734613985259346E-2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1.055903772430248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65.132637466640816</v>
      </c>
      <c r="I640" s="6">
        <f>IF('Log_working_3-way'!$D640="","",'True_Odds_Calculator_3-way'!O641/'True_Odds_Calculator_3-way'!B641-1)</f>
        <v>0.80702608533602094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3.2793309823159866E-2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1.0345582329426872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27.257992272339681</v>
      </c>
      <c r="I641" s="6">
        <f>IF('Log_working_3-way'!$D641="","",'True_Odds_Calculator_3-way'!O642/'True_Odds_Calculator_3-way'!B642-1)</f>
        <v>8.685244607442975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3.3987387185550055E-2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1.0310488150504367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14.482494423431286</v>
      </c>
      <c r="I642" s="6">
        <f>IF('Log_working_3-way'!$D642="","",'True_Odds_Calculator_3-way'!O643/'True_Odds_Calculator_3-way'!B643-1)</f>
        <v>9.2670150501804311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3.3425206715109068E-2</v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9">
        <f t="shared" si="78"/>
        <v>0.30905378753341362</v>
      </c>
      <c r="E369" s="9">
        <f t="shared" si="79"/>
        <v>0.2848053748722269</v>
      </c>
      <c r="F369" s="9">
        <f t="shared" si="80"/>
        <v>0.40614083759435937</v>
      </c>
      <c r="G369" s="9">
        <f t="shared" si="81"/>
        <v>1.0595652703378273</v>
      </c>
      <c r="H369" s="9">
        <f t="shared" si="82"/>
        <v>3.2356827204128153</v>
      </c>
      <c r="I369" s="9">
        <f t="shared" si="83"/>
        <v>3.5111696907006515</v>
      </c>
      <c r="J369" s="9">
        <f t="shared" si="84"/>
        <v>2.4622000730662017</v>
      </c>
      <c r="K369" s="11">
        <f t="shared" si="85"/>
        <v>0.32154340836012862</v>
      </c>
      <c r="L369" s="11">
        <f t="shared" si="86"/>
        <v>0.29673590504451036</v>
      </c>
      <c r="M369" s="11">
        <f t="shared" si="87"/>
        <v>0.42016806722689076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-0.27665762269872118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0.23492561316988175</v>
      </c>
      <c r="Q369" s="11">
        <f>2*'OddsRatio_working_3-way'!K369*'OddsRatio_working_3-way'!L369*'OddsRatio_working_3-way'!M369</f>
        <v>8.0179390160369207E-2</v>
      </c>
      <c r="R369" s="11">
        <f t="shared" si="88"/>
        <v>0</v>
      </c>
      <c r="S369" s="11">
        <f t="shared" si="89"/>
        <v>-0.84915648041158298</v>
      </c>
      <c r="T369" s="11">
        <f t="shared" si="90"/>
        <v>-0.28981449843398738</v>
      </c>
      <c r="U369" s="11">
        <f>'OddsRatio_working_3-way'!S369-'OddsRatio_working_3-way'!R369^2/3</f>
        <v>-0.84915648041158298</v>
      </c>
      <c r="V369" s="11">
        <f>'OddsRatio_working_3-way'!S369*'OddsRatio_working_3-way'!R369/3-2*'OddsRatio_working_3-way'!R369^3/27-'OddsRatio_working_3-way'!T369</f>
        <v>0.28981449843398738</v>
      </c>
      <c r="W369" s="11">
        <f>'OddsRatio_working_3-way'!V369^2+4*'OddsRatio_working_3-way'!U369^3/27</f>
        <v>-6.7184431761860286E-3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0.15059124034844265</v>
      </c>
      <c r="Y369" s="11">
        <f>IF('OddsRatio_working_3-way'!W369&gt;=0,IF('OddsRatio_working_3-way'!V369+SQRT('OddsRatio_working_3-way'!W369)&gt;0,0,PI()),ACOS('OddsRatio_working_3-way'!V369/(2*'OddsRatio_working_3-way'!X369)))</f>
        <v>0.27562424022685406</v>
      </c>
      <c r="Z369" s="11">
        <f>'OddsRatio_working_3-way'!X369^(1/3)*COS('OddsRatio_working_3-way'!Y369/3)</f>
        <v>0.52978263516891366</v>
      </c>
      <c r="AA369" s="11">
        <f>'OddsRatio_working_3-way'!X369^(1/3)*COS(('OddsRatio_working_3-way'!Y369+2*PI())/3)</f>
        <v>-0.30716293581710885</v>
      </c>
      <c r="AB369" s="11">
        <f>'OddsRatio_working_3-way'!X369^(1/3)*COS(('OddsRatio_working_3-way'!Y369+4*PI())/3)</f>
        <v>-0.22261969935180489</v>
      </c>
      <c r="AC369" s="11">
        <f>'OddsRatio_working_3-way'!X369^(1/3)*SIN('OddsRatio_working_3-way'!Y369/3)</f>
        <v>4.8811060331405615E-2</v>
      </c>
      <c r="AD369" s="11">
        <f>'OddsRatio_working_3-way'!X369^(1/3)*SIN(('OddsRatio_working_3-way'!Y369+2*PI())/3)</f>
        <v>0.43439969037443965</v>
      </c>
      <c r="AE369" s="11">
        <f>'OddsRatio_working_3-way'!X369^(1/3)*SIN(('OddsRatio_working_3-way'!Y369+4*PI())/3)</f>
        <v>-0.48321075070584507</v>
      </c>
      <c r="AF369" s="11">
        <f>-'OddsRatio_working_3-way'!U369/(3*'OddsRatio_working_3-way'!X369^(1/3))*COS(('OddsRatio_working_3-way'!Y369)/3)</f>
        <v>0.52978263516891366</v>
      </c>
      <c r="AG369" s="11">
        <f>-'OddsRatio_working_3-way'!U369/(3*'OddsRatio_working_3-way'!X369^(1/3))*COS(('OddsRatio_working_3-way'!Y369+2*PI())/3)</f>
        <v>-0.30716293581710885</v>
      </c>
      <c r="AH369" s="11">
        <f>-'OddsRatio_working_3-way'!U369/(3*'OddsRatio_working_3-way'!X369^(1/3))*COS(('OddsRatio_working_3-way'!Y369+4*PI())/3)</f>
        <v>-0.22261969935180489</v>
      </c>
      <c r="AI369" s="11">
        <f>'OddsRatio_working_3-way'!U369/(3*'OddsRatio_working_3-way'!X369^(1/3))*SIN(('OddsRatio_working_3-way'!Y369)/3)</f>
        <v>-4.8811060331405615E-2</v>
      </c>
      <c r="AJ369" s="11">
        <f>'OddsRatio_working_3-way'!U369/(3*'OddsRatio_working_3-way'!X369^(1/3))*SIN(('OddsRatio_working_3-way'!Y369+2*PI())/3)</f>
        <v>-0.43439969037443965</v>
      </c>
      <c r="AK369" s="11">
        <f>'OddsRatio_working_3-way'!U369/(3*'OddsRatio_working_3-way'!X369^(1/3))*SIN(('OddsRatio_working_3-way'!Y369+4*PI())/3)</f>
        <v>0.48321075070584507</v>
      </c>
      <c r="AL369" s="11">
        <f>'OddsRatio_working_3-way'!Z369+'OddsRatio_working_3-way'!AF369</f>
        <v>1.0595652703378273</v>
      </c>
      <c r="AM369" s="11">
        <f>'OddsRatio_working_3-way'!AA369+'OddsRatio_working_3-way'!AG369</f>
        <v>-0.6143258716342177</v>
      </c>
      <c r="AN369" s="11">
        <f>'OddsRatio_working_3-way'!AB369+'OddsRatio_working_3-way'!AH369</f>
        <v>-0.44523939870360979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1.0595652703378273</v>
      </c>
      <c r="AS369" s="11">
        <f>IF(('OddsRatio_working_3-way'!X369=0),IF(Q369&gt;0,-Q369^(1/3),(-Q369)^(1/3)),'OddsRatio_working_3-way'!AM369-'OddsRatio_working_3-way'!R369/3)</f>
        <v>-0.6143258716342177</v>
      </c>
      <c r="AT369" s="11">
        <f>IF(('OddsRatio_working_3-way'!X369=0),IF(Q369&gt;0,-Q369^(1/3),(-Q369)^(1/3)),'OddsRatio_working_3-way'!AN369-'OddsRatio_working_3-way'!R369/3)</f>
        <v>-0.44523939870360979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9">
        <f t="shared" si="78"/>
        <v>0.79889127053912345</v>
      </c>
      <c r="E370" s="9">
        <f t="shared" si="79"/>
        <v>0.14517148359933163</v>
      </c>
      <c r="F370" s="9">
        <f t="shared" si="80"/>
        <v>5.593724586154486E-2</v>
      </c>
      <c r="G370" s="9">
        <f t="shared" si="81"/>
        <v>1.0944991045835444</v>
      </c>
      <c r="H370" s="9">
        <f t="shared" si="82"/>
        <v>1.2517347940542152</v>
      </c>
      <c r="I370" s="9">
        <f t="shared" si="83"/>
        <v>6.8884051826594686</v>
      </c>
      <c r="J370" s="9">
        <f t="shared" si="84"/>
        <v>17.877176192678256</v>
      </c>
      <c r="K370" s="11">
        <f t="shared" si="85"/>
        <v>0.81300813008130079</v>
      </c>
      <c r="L370" s="11">
        <f t="shared" si="86"/>
        <v>0.15673981191222572</v>
      </c>
      <c r="M370" s="11">
        <f t="shared" si="87"/>
        <v>6.0901339829476243E-2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-0.14807970564709405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0.16320758169761773</v>
      </c>
      <c r="Q370" s="11">
        <f>2*'OddsRatio_working_3-way'!K370*'OddsRatio_working_3-way'!L370*'OddsRatio_working_3-way'!M370</f>
        <v>1.5521405772479102E-2</v>
      </c>
      <c r="R370" s="11">
        <f t="shared" si="88"/>
        <v>0</v>
      </c>
      <c r="S370" s="11">
        <f t="shared" si="89"/>
        <v>-1.1021603600872674</v>
      </c>
      <c r="T370" s="11">
        <f t="shared" si="90"/>
        <v>-0.10481791346526557</v>
      </c>
      <c r="U370" s="11">
        <f>'OddsRatio_working_3-way'!S370-'OddsRatio_working_3-way'!R370^2/3</f>
        <v>-1.1021603600872674</v>
      </c>
      <c r="V370" s="11">
        <f>'OddsRatio_working_3-way'!S370*'OddsRatio_working_3-way'!R370/3-2*'OddsRatio_working_3-way'!R370^3/27-'OddsRatio_working_3-way'!T370</f>
        <v>0.10481791346526557</v>
      </c>
      <c r="W370" s="11">
        <f>'OddsRatio_working_3-way'!V370^2+4*'OddsRatio_working_3-way'!U370^3/27</f>
        <v>-0.18736246706321022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0.22268209517517462</v>
      </c>
      <c r="Y370" s="11">
        <f>IF('OddsRatio_working_3-way'!W370&gt;=0,IF('OddsRatio_working_3-way'!V370+SQRT('OddsRatio_working_3-way'!W370)&gt;0,0,PI()),ACOS('OddsRatio_working_3-way'!V370/(2*'OddsRatio_working_3-way'!X370)))</f>
        <v>1.3332143062131552</v>
      </c>
      <c r="Z370" s="11">
        <f>'OddsRatio_working_3-way'!X370^(1/3)*COS('OddsRatio_working_3-way'!Y370/3)</f>
        <v>0.54724955229177208</v>
      </c>
      <c r="AA370" s="11">
        <f>'OddsRatio_working_3-way'!X370^(1/3)*COS(('OddsRatio_working_3-way'!Y370+2*PI())/3)</f>
        <v>-0.49929829178110197</v>
      </c>
      <c r="AB370" s="11">
        <f>'OddsRatio_working_3-way'!X370^(1/3)*COS(('OddsRatio_working_3-way'!Y370+4*PI())/3)</f>
        <v>-4.7951260510670314E-2</v>
      </c>
      <c r="AC370" s="11">
        <f>'OddsRatio_working_3-way'!X370^(1/3)*SIN('OddsRatio_working_3-way'!Y370/3)</f>
        <v>0.26058533000192236</v>
      </c>
      <c r="AD370" s="11">
        <f>'OddsRatio_working_3-way'!X370^(1/3)*SIN(('OddsRatio_working_3-way'!Y370+2*PI())/3)</f>
        <v>0.3436393494933741</v>
      </c>
      <c r="AE370" s="11">
        <f>'OddsRatio_working_3-way'!X370^(1/3)*SIN(('OddsRatio_working_3-way'!Y370+4*PI())/3)</f>
        <v>-0.60422467949529635</v>
      </c>
      <c r="AF370" s="11">
        <f>-'OddsRatio_working_3-way'!U370/(3*'OddsRatio_working_3-way'!X370^(1/3))*COS(('OddsRatio_working_3-way'!Y370)/3)</f>
        <v>0.54724955229177219</v>
      </c>
      <c r="AG370" s="11">
        <f>-'OddsRatio_working_3-way'!U370/(3*'OddsRatio_working_3-way'!X370^(1/3))*COS(('OddsRatio_working_3-way'!Y370+2*PI())/3)</f>
        <v>-0.49929829178110202</v>
      </c>
      <c r="AH370" s="11">
        <f>-'OddsRatio_working_3-way'!U370/(3*'OddsRatio_working_3-way'!X370^(1/3))*COS(('OddsRatio_working_3-way'!Y370+4*PI())/3)</f>
        <v>-4.7951260510670321E-2</v>
      </c>
      <c r="AI370" s="11">
        <f>'OddsRatio_working_3-way'!U370/(3*'OddsRatio_working_3-way'!X370^(1/3))*SIN(('OddsRatio_working_3-way'!Y370)/3)</f>
        <v>-0.26058533000192241</v>
      </c>
      <c r="AJ370" s="11">
        <f>'OddsRatio_working_3-way'!U370/(3*'OddsRatio_working_3-way'!X370^(1/3))*SIN(('OddsRatio_working_3-way'!Y370+2*PI())/3)</f>
        <v>-0.34363934949337416</v>
      </c>
      <c r="AK370" s="11">
        <f>'OddsRatio_working_3-way'!U370/(3*'OddsRatio_working_3-way'!X370^(1/3))*SIN(('OddsRatio_working_3-way'!Y370+4*PI())/3)</f>
        <v>0.60422467949529646</v>
      </c>
      <c r="AL370" s="11">
        <f>'OddsRatio_working_3-way'!Z370+'OddsRatio_working_3-way'!AF370</f>
        <v>1.0944991045835444</v>
      </c>
      <c r="AM370" s="11">
        <f>'OddsRatio_working_3-way'!AA370+'OddsRatio_working_3-way'!AG370</f>
        <v>-0.99859658356220393</v>
      </c>
      <c r="AN370" s="11">
        <f>'OddsRatio_working_3-way'!AB370+'OddsRatio_working_3-way'!AH370</f>
        <v>-9.5902521021340642E-2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1.0944991045835444</v>
      </c>
      <c r="AS370" s="11">
        <f>IF(('OddsRatio_working_3-way'!X370=0),IF(Q370&gt;0,-Q370^(1/3),(-Q370)^(1/3)),'OddsRatio_working_3-way'!AM370-'OddsRatio_working_3-way'!R370/3)</f>
        <v>-0.99859658356220393</v>
      </c>
      <c r="AT370" s="11">
        <f>IF(('OddsRatio_working_3-way'!X370=0),IF(Q370&gt;0,-Q370^(1/3),(-Q370)^(1/3)),'OddsRatio_working_3-way'!AN370-'OddsRatio_working_3-way'!R370/3)</f>
        <v>-9.5902521021340642E-2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9">
        <f t="shared" si="78"/>
        <v>0.43988442293822816</v>
      </c>
      <c r="E371" s="9">
        <f t="shared" si="79"/>
        <v>0.30242582959351783</v>
      </c>
      <c r="F371" s="9">
        <f t="shared" si="80"/>
        <v>0.25768974746825413</v>
      </c>
      <c r="G371" s="9">
        <f t="shared" si="81"/>
        <v>1.043708539785299</v>
      </c>
      <c r="H371" s="9">
        <f t="shared" si="82"/>
        <v>2.2733244185380657</v>
      </c>
      <c r="I371" s="9">
        <f t="shared" si="83"/>
        <v>3.3065958729255112</v>
      </c>
      <c r="J371" s="9">
        <f t="shared" si="84"/>
        <v>3.880635569807426</v>
      </c>
      <c r="K371" s="11">
        <f t="shared" si="85"/>
        <v>0.4504504504504504</v>
      </c>
      <c r="L371" s="11">
        <f t="shared" si="86"/>
        <v>0.3115264797507788</v>
      </c>
      <c r="M371" s="11">
        <f t="shared" si="87"/>
        <v>0.26595744680851063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-0.27772522970375446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0.23101745611190819</v>
      </c>
      <c r="Q371" s="11">
        <f>2*'OddsRatio_working_3-way'!K371*'OddsRatio_working_3-way'!L371*'OddsRatio_working_3-way'!M371</f>
        <v>7.4642150601585855E-2</v>
      </c>
      <c r="R371" s="11">
        <f t="shared" si="88"/>
        <v>0</v>
      </c>
      <c r="S371" s="11">
        <f t="shared" si="89"/>
        <v>-0.8318201999808631</v>
      </c>
      <c r="T371" s="11">
        <f t="shared" si="90"/>
        <v>-0.26876258480803339</v>
      </c>
      <c r="U371" s="11">
        <f>'OddsRatio_working_3-way'!S371-'OddsRatio_working_3-way'!R371^2/3</f>
        <v>-0.8318201999808631</v>
      </c>
      <c r="V371" s="11">
        <f>'OddsRatio_working_3-way'!S371*'OddsRatio_working_3-way'!R371/3-2*'OddsRatio_working_3-way'!R371^3/27-'OddsRatio_working_3-way'!T371</f>
        <v>0.26876258480803339</v>
      </c>
      <c r="W371" s="11">
        <f>'OddsRatio_working_3-way'!V371^2+4*'OddsRatio_working_3-way'!U371^3/27</f>
        <v>-1.3034386047253002E-2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0.14600317893795015</v>
      </c>
      <c r="Y371" s="11">
        <f>IF('OddsRatio_working_3-way'!W371&gt;=0,IF('OddsRatio_working_3-way'!V371+SQRT('OddsRatio_working_3-way'!W371)&gt;0,0,PI()),ACOS('OddsRatio_working_3-way'!V371/(2*'OddsRatio_working_3-way'!X371)))</f>
        <v>0.40169458180653339</v>
      </c>
      <c r="Z371" s="11">
        <f>'OddsRatio_working_3-way'!X371^(1/3)*COS('OddsRatio_working_3-way'!Y371/3)</f>
        <v>0.52185426989264949</v>
      </c>
      <c r="AA371" s="11">
        <f>'OddsRatio_working_3-way'!X371^(1/3)*COS(('OddsRatio_working_3-way'!Y371+2*PI())/3)</f>
        <v>-0.32180521590592043</v>
      </c>
      <c r="AB371" s="11">
        <f>'OddsRatio_working_3-way'!X371^(1/3)*COS(('OddsRatio_working_3-way'!Y371+4*PI())/3)</f>
        <v>-0.20004905398672918</v>
      </c>
      <c r="AC371" s="11">
        <f>'OddsRatio_working_3-way'!X371^(1/3)*SIN('OddsRatio_working_3-way'!Y371/3)</f>
        <v>7.0295952859540739E-2</v>
      </c>
      <c r="AD371" s="11">
        <f>'OddsRatio_working_3-way'!X371^(1/3)*SIN(('OddsRatio_working_3-way'!Y371+2*PI())/3)</f>
        <v>0.41679107837064483</v>
      </c>
      <c r="AE371" s="11">
        <f>'OddsRatio_working_3-way'!X371^(1/3)*SIN(('OddsRatio_working_3-way'!Y371+4*PI())/3)</f>
        <v>-0.4870870312301856</v>
      </c>
      <c r="AF371" s="11">
        <f>-'OddsRatio_working_3-way'!U371/(3*'OddsRatio_working_3-way'!X371^(1/3))*COS(('OddsRatio_working_3-way'!Y371)/3)</f>
        <v>0.52185426989264949</v>
      </c>
      <c r="AG371" s="11">
        <f>-'OddsRatio_working_3-way'!U371/(3*'OddsRatio_working_3-way'!X371^(1/3))*COS(('OddsRatio_working_3-way'!Y371+2*PI())/3)</f>
        <v>-0.32180521590592043</v>
      </c>
      <c r="AH371" s="11">
        <f>-'OddsRatio_working_3-way'!U371/(3*'OddsRatio_working_3-way'!X371^(1/3))*COS(('OddsRatio_working_3-way'!Y371+4*PI())/3)</f>
        <v>-0.20004905398672918</v>
      </c>
      <c r="AI371" s="11">
        <f>'OddsRatio_working_3-way'!U371/(3*'OddsRatio_working_3-way'!X371^(1/3))*SIN(('OddsRatio_working_3-way'!Y371)/3)</f>
        <v>-7.0295952859540739E-2</v>
      </c>
      <c r="AJ371" s="11">
        <f>'OddsRatio_working_3-way'!U371/(3*'OddsRatio_working_3-way'!X371^(1/3))*SIN(('OddsRatio_working_3-way'!Y371+2*PI())/3)</f>
        <v>-0.41679107837064483</v>
      </c>
      <c r="AK371" s="11">
        <f>'OddsRatio_working_3-way'!U371/(3*'OddsRatio_working_3-way'!X371^(1/3))*SIN(('OddsRatio_working_3-way'!Y371+4*PI())/3)</f>
        <v>0.4870870312301856</v>
      </c>
      <c r="AL371" s="11">
        <f>'OddsRatio_working_3-way'!Z371+'OddsRatio_working_3-way'!AF371</f>
        <v>1.043708539785299</v>
      </c>
      <c r="AM371" s="11">
        <f>'OddsRatio_working_3-way'!AA371+'OddsRatio_working_3-way'!AG371</f>
        <v>-0.64361043181184086</v>
      </c>
      <c r="AN371" s="11">
        <f>'OddsRatio_working_3-way'!AB371+'OddsRatio_working_3-way'!AH371</f>
        <v>-0.40009810797345835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1.043708539785299</v>
      </c>
      <c r="AS371" s="11">
        <f>IF(('OddsRatio_working_3-way'!X371=0),IF(Q371&gt;0,-Q371^(1/3),(-Q371)^(1/3)),'OddsRatio_working_3-way'!AM371-'OddsRatio_working_3-way'!R371/3)</f>
        <v>-0.64361043181184086</v>
      </c>
      <c r="AT371" s="11">
        <f>IF(('OddsRatio_working_3-way'!X371=0),IF(Q371&gt;0,-Q371^(1/3),(-Q371)^(1/3)),'OddsRatio_working_3-way'!AN371-'OddsRatio_working_3-way'!R371/3)</f>
        <v>-0.40009810797345835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9">
        <f t="shared" si="78"/>
        <v>0.31345450465068081</v>
      </c>
      <c r="E372" s="9">
        <f t="shared" si="79"/>
        <v>0.31760788103182058</v>
      </c>
      <c r="F372" s="9">
        <f t="shared" si="80"/>
        <v>0.36893761431749855</v>
      </c>
      <c r="G372" s="9">
        <f t="shared" si="81"/>
        <v>1.042978874146828</v>
      </c>
      <c r="H372" s="9">
        <f t="shared" si="82"/>
        <v>3.1902556357083385</v>
      </c>
      <c r="I372" s="9">
        <f t="shared" si="83"/>
        <v>3.1485364807424654</v>
      </c>
      <c r="J372" s="9">
        <f t="shared" si="84"/>
        <v>2.7104853536007982</v>
      </c>
      <c r="K372" s="11">
        <f t="shared" si="85"/>
        <v>0.32258064516129031</v>
      </c>
      <c r="L372" s="11">
        <f t="shared" si="86"/>
        <v>0.32679738562091504</v>
      </c>
      <c r="M372" s="11">
        <f t="shared" si="87"/>
        <v>0.37878787878787878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-0.2832978743794683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0.23160127524453897</v>
      </c>
      <c r="Q372" s="11">
        <f>2*'OddsRatio_working_3-way'!K372*'OddsRatio_working_3-way'!L372*'OddsRatio_working_3-way'!M372</f>
        <v>7.9862508705013449E-2</v>
      </c>
      <c r="R372" s="11">
        <f t="shared" si="88"/>
        <v>0</v>
      </c>
      <c r="S372" s="11">
        <f t="shared" si="89"/>
        <v>-0.81751857740491407</v>
      </c>
      <c r="T372" s="11">
        <f t="shared" si="90"/>
        <v>-0.28190295772583246</v>
      </c>
      <c r="U372" s="11">
        <f>'OddsRatio_working_3-way'!S372-'OddsRatio_working_3-way'!R372^2/3</f>
        <v>-0.81751857740491407</v>
      </c>
      <c r="V372" s="11">
        <f>'OddsRatio_working_3-way'!S372*'OddsRatio_working_3-way'!R372/3-2*'OddsRatio_working_3-way'!R372^3/27-'OddsRatio_working_3-way'!T372</f>
        <v>0.28190295772583246</v>
      </c>
      <c r="W372" s="11">
        <f>'OddsRatio_working_3-way'!V372^2+4*'OddsRatio_working_3-way'!U372^3/27</f>
        <v>-1.4755530045166554E-3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0.14225402505648929</v>
      </c>
      <c r="Y372" s="11">
        <f>IF('OddsRatio_working_3-way'!W372&gt;=0,IF('OddsRatio_working_3-way'!V372+SQRT('OddsRatio_working_3-way'!W372)&gt;0,0,PI()),ACOS('OddsRatio_working_3-way'!V372/(2*'OddsRatio_working_3-way'!X372)))</f>
        <v>0.13542886067475846</v>
      </c>
      <c r="Z372" s="11">
        <f>'OddsRatio_working_3-way'!X372^(1/3)*COS('OddsRatio_working_3-way'!Y372/3)</f>
        <v>0.521489437073414</v>
      </c>
      <c r="AA372" s="11">
        <f>'OddsRatio_working_3-way'!X372^(1/3)*COS(('OddsRatio_working_3-way'!Y372+2*PI())/3)</f>
        <v>-0.28114617968214739</v>
      </c>
      <c r="AB372" s="11">
        <f>'OddsRatio_working_3-way'!X372^(1/3)*COS(('OddsRatio_working_3-way'!Y372+4*PI())/3)</f>
        <v>-0.24034325739126672</v>
      </c>
      <c r="AC372" s="11">
        <f>'OddsRatio_working_3-way'!X372^(1/3)*SIN('OddsRatio_working_3-way'!Y372/3)</f>
        <v>2.3557578168363385E-2</v>
      </c>
      <c r="AD372" s="11">
        <f>'OddsRatio_working_3-way'!X372^(1/3)*SIN(('OddsRatio_working_3-way'!Y372+2*PI())/3)</f>
        <v>0.4398443112266413</v>
      </c>
      <c r="AE372" s="11">
        <f>'OddsRatio_working_3-way'!X372^(1/3)*SIN(('OddsRatio_working_3-way'!Y372+4*PI())/3)</f>
        <v>-0.4634018893950046</v>
      </c>
      <c r="AF372" s="11">
        <f>-'OddsRatio_working_3-way'!U372/(3*'OddsRatio_working_3-way'!X372^(1/3))*COS(('OddsRatio_working_3-way'!Y372)/3)</f>
        <v>0.52148943707341389</v>
      </c>
      <c r="AG372" s="11">
        <f>-'OddsRatio_working_3-way'!U372/(3*'OddsRatio_working_3-way'!X372^(1/3))*COS(('OddsRatio_working_3-way'!Y372+2*PI())/3)</f>
        <v>-0.28114617968214728</v>
      </c>
      <c r="AH372" s="11">
        <f>-'OddsRatio_working_3-way'!U372/(3*'OddsRatio_working_3-way'!X372^(1/3))*COS(('OddsRatio_working_3-way'!Y372+4*PI())/3)</f>
        <v>-0.24034325739126666</v>
      </c>
      <c r="AI372" s="11">
        <f>'OddsRatio_working_3-way'!U372/(3*'OddsRatio_working_3-way'!X372^(1/3))*SIN(('OddsRatio_working_3-way'!Y372)/3)</f>
        <v>-2.3557578168363378E-2</v>
      </c>
      <c r="AJ372" s="11">
        <f>'OddsRatio_working_3-way'!U372/(3*'OddsRatio_working_3-way'!X372^(1/3))*SIN(('OddsRatio_working_3-way'!Y372+2*PI())/3)</f>
        <v>-0.43984431122664119</v>
      </c>
      <c r="AK372" s="11">
        <f>'OddsRatio_working_3-way'!U372/(3*'OddsRatio_working_3-way'!X372^(1/3))*SIN(('OddsRatio_working_3-way'!Y372+4*PI())/3)</f>
        <v>0.46340188939500448</v>
      </c>
      <c r="AL372" s="11">
        <f>'OddsRatio_working_3-way'!Z372+'OddsRatio_working_3-way'!AF372</f>
        <v>1.042978874146828</v>
      </c>
      <c r="AM372" s="11">
        <f>'OddsRatio_working_3-way'!AA372+'OddsRatio_working_3-way'!AG372</f>
        <v>-0.56229235936429467</v>
      </c>
      <c r="AN372" s="11">
        <f>'OddsRatio_working_3-way'!AB372+'OddsRatio_working_3-way'!AH372</f>
        <v>-0.48068651478253338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1.042978874146828</v>
      </c>
      <c r="AS372" s="11">
        <f>IF(('OddsRatio_working_3-way'!X372=0),IF(Q372&gt;0,-Q372^(1/3),(-Q372)^(1/3)),'OddsRatio_working_3-way'!AM372-'OddsRatio_working_3-way'!R372/3)</f>
        <v>-0.56229235936429467</v>
      </c>
      <c r="AT372" s="11">
        <f>IF(('OddsRatio_working_3-way'!X372=0),IF(Q372&gt;0,-Q372^(1/3),(-Q372)^(1/3)),'OddsRatio_working_3-way'!AN372-'OddsRatio_working_3-way'!R372/3)</f>
        <v>-0.48068651478253338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9">
        <f t="shared" si="78"/>
        <v>0.38382122069558167</v>
      </c>
      <c r="E373" s="9">
        <f t="shared" si="79"/>
        <v>0.31254115583021924</v>
      </c>
      <c r="F373" s="9">
        <f t="shared" si="80"/>
        <v>0.30363762347419893</v>
      </c>
      <c r="G373" s="9">
        <f t="shared" si="81"/>
        <v>1.0424543221771385</v>
      </c>
      <c r="H373" s="9">
        <f t="shared" si="82"/>
        <v>2.6053796561527935</v>
      </c>
      <c r="I373" s="9">
        <f t="shared" si="83"/>
        <v>3.1995786197937619</v>
      </c>
      <c r="J373" s="9">
        <f t="shared" si="84"/>
        <v>3.2933995087897046</v>
      </c>
      <c r="K373" s="11">
        <f t="shared" si="85"/>
        <v>0.39370078740157477</v>
      </c>
      <c r="L373" s="11">
        <f t="shared" si="86"/>
        <v>0.32154340836012862</v>
      </c>
      <c r="M373" s="11">
        <f t="shared" si="87"/>
        <v>0.3125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-0.28280154188925721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0.23142580449148034</v>
      </c>
      <c r="Q373" s="11">
        <f>2*'OddsRatio_working_3-way'!K373*'OddsRatio_working_3-way'!L373*'OddsRatio_working_3-way'!M373</f>
        <v>7.911993315948046E-2</v>
      </c>
      <c r="R373" s="11">
        <f t="shared" si="88"/>
        <v>0</v>
      </c>
      <c r="S373" s="11">
        <f t="shared" si="89"/>
        <v>-0.81833289502397699</v>
      </c>
      <c r="T373" s="11">
        <f t="shared" si="90"/>
        <v>-0.27977192992272715</v>
      </c>
      <c r="U373" s="11">
        <f>'OddsRatio_working_3-way'!S373-'OddsRatio_working_3-way'!R373^2/3</f>
        <v>-0.81833289502397699</v>
      </c>
      <c r="V373" s="11">
        <f>'OddsRatio_working_3-way'!S373*'OddsRatio_working_3-way'!R373/3-2*'OddsRatio_working_3-way'!R373^3/27-'OddsRatio_working_3-way'!T373</f>
        <v>0.27977192992272715</v>
      </c>
      <c r="W373" s="11">
        <f>'OddsRatio_working_3-way'!V373^2+4*'OddsRatio_working_3-way'!U373^3/27</f>
        <v>-2.9146225068720499E-3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0.14246662352947742</v>
      </c>
      <c r="Y373" s="11">
        <f>IF('OddsRatio_working_3-way'!W373&gt;=0,IF('OddsRatio_working_3-way'!V373+SQRT('OddsRatio_working_3-way'!W373)&gt;0,0,PI()),ACOS('OddsRatio_working_3-way'!V373/(2*'OddsRatio_working_3-way'!X373)))</f>
        <v>0.19062570676394897</v>
      </c>
      <c r="Z373" s="11">
        <f>'OddsRatio_working_3-way'!X373^(1/3)*COS('OddsRatio_working_3-way'!Y373/3)</f>
        <v>0.52122716108856937</v>
      </c>
      <c r="AA373" s="11">
        <f>'OddsRatio_working_3-way'!X373^(1/3)*COS(('OddsRatio_working_3-way'!Y373+2*PI())/3)</f>
        <v>-0.28933480377132109</v>
      </c>
      <c r="AB373" s="11">
        <f>'OddsRatio_working_3-way'!X373^(1/3)*COS(('OddsRatio_working_3-way'!Y373+4*PI())/3)</f>
        <v>-0.23189235731724817</v>
      </c>
      <c r="AC373" s="11">
        <f>'OddsRatio_working_3-way'!X373^(1/3)*SIN('OddsRatio_working_3-way'!Y373/3)</f>
        <v>3.316441192316958E-2</v>
      </c>
      <c r="AD373" s="11">
        <f>'OddsRatio_working_3-way'!X373^(1/3)*SIN(('OddsRatio_working_3-way'!Y373+2*PI())/3)</f>
        <v>0.43481375668356009</v>
      </c>
      <c r="AE373" s="11">
        <f>'OddsRatio_working_3-way'!X373^(1/3)*SIN(('OddsRatio_working_3-way'!Y373+4*PI())/3)</f>
        <v>-0.46797816860672975</v>
      </c>
      <c r="AF373" s="11">
        <f>-'OddsRatio_working_3-way'!U373/(3*'OddsRatio_working_3-way'!X373^(1/3))*COS(('OddsRatio_working_3-way'!Y373)/3)</f>
        <v>0.52122716108856915</v>
      </c>
      <c r="AG373" s="11">
        <f>-'OddsRatio_working_3-way'!U373/(3*'OddsRatio_working_3-way'!X373^(1/3))*COS(('OddsRatio_working_3-way'!Y373+2*PI())/3)</f>
        <v>-0.28933480377132098</v>
      </c>
      <c r="AH373" s="11">
        <f>-'OddsRatio_working_3-way'!U373/(3*'OddsRatio_working_3-way'!X373^(1/3))*COS(('OddsRatio_working_3-way'!Y373+4*PI())/3)</f>
        <v>-0.23189235731724805</v>
      </c>
      <c r="AI373" s="11">
        <f>'OddsRatio_working_3-way'!U373/(3*'OddsRatio_working_3-way'!X373^(1/3))*SIN(('OddsRatio_working_3-way'!Y373)/3)</f>
        <v>-3.3164411923169566E-2</v>
      </c>
      <c r="AJ373" s="11">
        <f>'OddsRatio_working_3-way'!U373/(3*'OddsRatio_working_3-way'!X373^(1/3))*SIN(('OddsRatio_working_3-way'!Y373+2*PI())/3)</f>
        <v>-0.43481375668355987</v>
      </c>
      <c r="AK373" s="11">
        <f>'OddsRatio_working_3-way'!U373/(3*'OddsRatio_working_3-way'!X373^(1/3))*SIN(('OddsRatio_working_3-way'!Y373+4*PI())/3)</f>
        <v>0.46797816860672953</v>
      </c>
      <c r="AL373" s="11">
        <f>'OddsRatio_working_3-way'!Z373+'OddsRatio_working_3-way'!AF373</f>
        <v>1.0424543221771385</v>
      </c>
      <c r="AM373" s="11">
        <f>'OddsRatio_working_3-way'!AA373+'OddsRatio_working_3-way'!AG373</f>
        <v>-0.57866960754264207</v>
      </c>
      <c r="AN373" s="11">
        <f>'OddsRatio_working_3-way'!AB373+'OddsRatio_working_3-way'!AH373</f>
        <v>-0.46378471463449622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1.0424543221771385</v>
      </c>
      <c r="AS373" s="11">
        <f>IF(('OddsRatio_working_3-way'!X373=0),IF(Q373&gt;0,-Q373^(1/3),(-Q373)^(1/3)),'OddsRatio_working_3-way'!AM373-'OddsRatio_working_3-way'!R373/3)</f>
        <v>-0.57866960754264207</v>
      </c>
      <c r="AT373" s="11">
        <f>IF(('OddsRatio_working_3-way'!X373=0),IF(Q373&gt;0,-Q373^(1/3),(-Q373)^(1/3)),'OddsRatio_working_3-way'!AN373-'OddsRatio_working_3-way'!R373/3)</f>
        <v>-0.46378471463449622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9">
        <f t="shared" si="78"/>
        <v>0.41872166820851181</v>
      </c>
      <c r="E374" s="9">
        <f t="shared" si="79"/>
        <v>0.31125460701062718</v>
      </c>
      <c r="F374" s="9">
        <f t="shared" si="80"/>
        <v>0.27002372478086084</v>
      </c>
      <c r="G374" s="9">
        <f t="shared" si="81"/>
        <v>1.0437754013465423</v>
      </c>
      <c r="H374" s="9">
        <f t="shared" si="82"/>
        <v>2.3882212837909016</v>
      </c>
      <c r="I374" s="9">
        <f t="shared" si="83"/>
        <v>3.2128038508546699</v>
      </c>
      <c r="J374" s="9">
        <f t="shared" si="84"/>
        <v>3.7033782894875449</v>
      </c>
      <c r="K374" s="11">
        <f t="shared" si="85"/>
        <v>0.42918454935622319</v>
      </c>
      <c r="L374" s="11">
        <f t="shared" si="86"/>
        <v>0.32051282051282048</v>
      </c>
      <c r="M374" s="11">
        <f t="shared" si="87"/>
        <v>0.2785515320334262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-0.27982228737187065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0.23143656507674346</v>
      </c>
      <c r="Q374" s="11">
        <f>2*'OddsRatio_working_3-way'!K374*'OddsRatio_working_3-way'!L374*'OddsRatio_working_3-way'!M374</f>
        <v>7.6634624197597173E-2</v>
      </c>
      <c r="R374" s="11">
        <f t="shared" si="88"/>
        <v>0</v>
      </c>
      <c r="S374" s="11">
        <f t="shared" si="89"/>
        <v>-0.82708410130739574</v>
      </c>
      <c r="T374" s="11">
        <f t="shared" si="90"/>
        <v>-0.27386890771768069</v>
      </c>
      <c r="U374" s="11">
        <f>'OddsRatio_working_3-way'!S374-'OddsRatio_working_3-way'!R374^2/3</f>
        <v>-0.82708410130739574</v>
      </c>
      <c r="V374" s="11">
        <f>'OddsRatio_working_3-way'!S374*'OddsRatio_working_3-way'!R374/3-2*'OddsRatio_working_3-way'!R374^3/27-'OddsRatio_working_3-way'!T374</f>
        <v>0.27386890771768069</v>
      </c>
      <c r="W374" s="11">
        <f>'OddsRatio_working_3-way'!V374^2+4*'OddsRatio_working_3-way'!U374^3/27</f>
        <v>-8.8153559807807452E-3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0.14475801756315282</v>
      </c>
      <c r="Y374" s="11">
        <f>IF('OddsRatio_working_3-way'!W374&gt;=0,IF('OddsRatio_working_3-way'!V374+SQRT('OddsRatio_working_3-way'!W374)&gt;0,0,PI()),ACOS('OddsRatio_working_3-way'!V374/(2*'OddsRatio_working_3-way'!X374)))</f>
        <v>0.33027192175013198</v>
      </c>
      <c r="Z374" s="11">
        <f>'OddsRatio_working_3-way'!X374^(1/3)*COS('OddsRatio_working_3-way'!Y374/3)</f>
        <v>0.52188770067327117</v>
      </c>
      <c r="AA374" s="11">
        <f>'OddsRatio_working_3-way'!X374^(1/3)*COS(('OddsRatio_working_3-way'!Y374+2*PI())/3)</f>
        <v>-0.31090329630357455</v>
      </c>
      <c r="AB374" s="11">
        <f>'OddsRatio_working_3-way'!X374^(1/3)*COS(('OddsRatio_working_3-way'!Y374+4*PI())/3)</f>
        <v>-0.21098440436969654</v>
      </c>
      <c r="AC374" s="11">
        <f>'OddsRatio_working_3-way'!X374^(1/3)*SIN('OddsRatio_working_3-way'!Y374/3)</f>
        <v>5.7688199155153566E-2</v>
      </c>
      <c r="AD374" s="11">
        <f>'OddsRatio_working_3-way'!X374^(1/3)*SIN(('OddsRatio_working_3-way'!Y374+2*PI())/3)</f>
        <v>0.4231239071281252</v>
      </c>
      <c r="AE374" s="11">
        <f>'OddsRatio_working_3-way'!X374^(1/3)*SIN(('OddsRatio_working_3-way'!Y374+4*PI())/3)</f>
        <v>-0.4808121062832787</v>
      </c>
      <c r="AF374" s="11">
        <f>-'OddsRatio_working_3-way'!U374/(3*'OddsRatio_working_3-way'!X374^(1/3))*COS(('OddsRatio_working_3-way'!Y374)/3)</f>
        <v>0.52188770067327128</v>
      </c>
      <c r="AG374" s="11">
        <f>-'OddsRatio_working_3-way'!U374/(3*'OddsRatio_working_3-way'!X374^(1/3))*COS(('OddsRatio_working_3-way'!Y374+2*PI())/3)</f>
        <v>-0.31090329630357461</v>
      </c>
      <c r="AH374" s="11">
        <f>-'OddsRatio_working_3-way'!U374/(3*'OddsRatio_working_3-way'!X374^(1/3))*COS(('OddsRatio_working_3-way'!Y374+4*PI())/3)</f>
        <v>-0.21098440436969659</v>
      </c>
      <c r="AI374" s="11">
        <f>'OddsRatio_working_3-way'!U374/(3*'OddsRatio_working_3-way'!X374^(1/3))*SIN(('OddsRatio_working_3-way'!Y374)/3)</f>
        <v>-5.768819915515358E-2</v>
      </c>
      <c r="AJ374" s="11">
        <f>'OddsRatio_working_3-way'!U374/(3*'OddsRatio_working_3-way'!X374^(1/3))*SIN(('OddsRatio_working_3-way'!Y374+2*PI())/3)</f>
        <v>-0.42312390712812525</v>
      </c>
      <c r="AK374" s="11">
        <f>'OddsRatio_working_3-way'!U374/(3*'OddsRatio_working_3-way'!X374^(1/3))*SIN(('OddsRatio_working_3-way'!Y374+4*PI())/3)</f>
        <v>0.48081210628327881</v>
      </c>
      <c r="AL374" s="11">
        <f>'OddsRatio_working_3-way'!Z374+'OddsRatio_working_3-way'!AF374</f>
        <v>1.0437754013465423</v>
      </c>
      <c r="AM374" s="11">
        <f>'OddsRatio_working_3-way'!AA374+'OddsRatio_working_3-way'!AG374</f>
        <v>-0.62180659260714921</v>
      </c>
      <c r="AN374" s="11">
        <f>'OddsRatio_working_3-way'!AB374+'OddsRatio_working_3-way'!AH374</f>
        <v>-0.42196880873939313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1.0437754013465423</v>
      </c>
      <c r="AS374" s="11">
        <f>IF(('OddsRatio_working_3-way'!X374=0),IF(Q374&gt;0,-Q374^(1/3),(-Q374)^(1/3)),'OddsRatio_working_3-way'!AM374-'OddsRatio_working_3-way'!R374/3)</f>
        <v>-0.62180659260714921</v>
      </c>
      <c r="AT374" s="11">
        <f>IF(('OddsRatio_working_3-way'!X374=0),IF(Q374&gt;0,-Q374^(1/3),(-Q374)^(1/3)),'OddsRatio_working_3-way'!AN374-'OddsRatio_working_3-way'!R374/3)</f>
        <v>-0.42196880873939313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9">
        <f t="shared" si="78"/>
        <v>0.49151185409152864</v>
      </c>
      <c r="E375" s="9">
        <f t="shared" si="79"/>
        <v>0.28421823858966849</v>
      </c>
      <c r="F375" s="9">
        <f t="shared" si="80"/>
        <v>0.22426990731880292</v>
      </c>
      <c r="G375" s="9">
        <f t="shared" si="81"/>
        <v>1.0449888146764621</v>
      </c>
      <c r="H375" s="9">
        <f t="shared" si="82"/>
        <v>2.0345389265296974</v>
      </c>
      <c r="I375" s="9">
        <f t="shared" si="83"/>
        <v>3.5184230433702739</v>
      </c>
      <c r="J375" s="9">
        <f t="shared" si="84"/>
        <v>4.4589129765790894</v>
      </c>
      <c r="K375" s="11">
        <f t="shared" si="85"/>
        <v>0.50251256281407031</v>
      </c>
      <c r="L375" s="11">
        <f t="shared" si="86"/>
        <v>0.29325513196480935</v>
      </c>
      <c r="M375" s="11">
        <f t="shared" si="87"/>
        <v>0.23201856148491881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-0.27001973417721048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0.22942344384146612</v>
      </c>
      <c r="Q375" s="11">
        <f>2*'OddsRatio_working_3-way'!K375*'OddsRatio_working_3-way'!L375*'OddsRatio_working_3-way'!M375</f>
        <v>6.8382546599542807E-2</v>
      </c>
      <c r="R375" s="11">
        <f t="shared" si="88"/>
        <v>0</v>
      </c>
      <c r="S375" s="11">
        <f t="shared" si="89"/>
        <v>-0.84965435782148602</v>
      </c>
      <c r="T375" s="11">
        <f t="shared" si="90"/>
        <v>-0.25325018116884829</v>
      </c>
      <c r="U375" s="11">
        <f>'OddsRatio_working_3-way'!S375-'OddsRatio_working_3-way'!R375^2/3</f>
        <v>-0.84965435782148602</v>
      </c>
      <c r="V375" s="11">
        <f>'OddsRatio_working_3-way'!S375*'OddsRatio_working_3-way'!R375/3-2*'OddsRatio_working_3-way'!R375^3/27-'OddsRatio_working_3-way'!T375</f>
        <v>0.25325018116884829</v>
      </c>
      <c r="W375" s="11">
        <f>'OddsRatio_working_3-way'!V375^2+4*'OddsRatio_working_3-way'!U375^3/27</f>
        <v>-2.6734882801870308E-2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0.15072370173924601</v>
      </c>
      <c r="Y375" s="11">
        <f>IF('OddsRatio_working_3-way'!W375&gt;=0,IF('OddsRatio_working_3-way'!V375+SQRT('OddsRatio_working_3-way'!W375)&gt;0,0,PI()),ACOS('OddsRatio_working_3-way'!V375/(2*'OddsRatio_working_3-way'!X375)))</f>
        <v>0.57330298231438914</v>
      </c>
      <c r="Z375" s="11">
        <f>'OddsRatio_working_3-way'!X375^(1/3)*COS('OddsRatio_working_3-way'!Y375/3)</f>
        <v>0.52249440733823105</v>
      </c>
      <c r="AA375" s="11">
        <f>'OddsRatio_working_3-way'!X375^(1/3)*COS(('OddsRatio_working_3-way'!Y375+2*PI())/3)</f>
        <v>-0.34878739547022203</v>
      </c>
      <c r="AB375" s="11">
        <f>'OddsRatio_working_3-way'!X375^(1/3)*COS(('OddsRatio_working_3-way'!Y375+4*PI())/3)</f>
        <v>-0.17370701186800877</v>
      </c>
      <c r="AC375" s="11">
        <f>'OddsRatio_working_3-way'!X375^(1/3)*SIN('OddsRatio_working_3-way'!Y375/3)</f>
        <v>0.1010827066025607</v>
      </c>
      <c r="AD375" s="11">
        <f>'OddsRatio_working_3-way'!X375^(1/3)*SIN(('OddsRatio_working_3-way'!Y375+2*PI())/3)</f>
        <v>0.40195207678892231</v>
      </c>
      <c r="AE375" s="11">
        <f>'OddsRatio_working_3-way'!X375^(1/3)*SIN(('OddsRatio_working_3-way'!Y375+4*PI())/3)</f>
        <v>-0.50303478339148289</v>
      </c>
      <c r="AF375" s="11">
        <f>-'OddsRatio_working_3-way'!U375/(3*'OddsRatio_working_3-way'!X375^(1/3))*COS(('OddsRatio_working_3-way'!Y375)/3)</f>
        <v>0.52249440733823105</v>
      </c>
      <c r="AG375" s="11">
        <f>-'OddsRatio_working_3-way'!U375/(3*'OddsRatio_working_3-way'!X375^(1/3))*COS(('OddsRatio_working_3-way'!Y375+2*PI())/3)</f>
        <v>-0.34878739547022203</v>
      </c>
      <c r="AH375" s="11">
        <f>-'OddsRatio_working_3-way'!U375/(3*'OddsRatio_working_3-way'!X375^(1/3))*COS(('OddsRatio_working_3-way'!Y375+4*PI())/3)</f>
        <v>-0.17370701186800877</v>
      </c>
      <c r="AI375" s="11">
        <f>'OddsRatio_working_3-way'!U375/(3*'OddsRatio_working_3-way'!X375^(1/3))*SIN(('OddsRatio_working_3-way'!Y375)/3)</f>
        <v>-0.1010827066025607</v>
      </c>
      <c r="AJ375" s="11">
        <f>'OddsRatio_working_3-way'!U375/(3*'OddsRatio_working_3-way'!X375^(1/3))*SIN(('OddsRatio_working_3-way'!Y375+2*PI())/3)</f>
        <v>-0.40195207678892231</v>
      </c>
      <c r="AK375" s="11">
        <f>'OddsRatio_working_3-way'!U375/(3*'OddsRatio_working_3-way'!X375^(1/3))*SIN(('OddsRatio_working_3-way'!Y375+4*PI())/3)</f>
        <v>0.50303478339148289</v>
      </c>
      <c r="AL375" s="11">
        <f>'OddsRatio_working_3-way'!Z375+'OddsRatio_working_3-way'!AF375</f>
        <v>1.0449888146764621</v>
      </c>
      <c r="AM375" s="11">
        <f>'OddsRatio_working_3-way'!AA375+'OddsRatio_working_3-way'!AG375</f>
        <v>-0.69757479094044406</v>
      </c>
      <c r="AN375" s="11">
        <f>'OddsRatio_working_3-way'!AB375+'OddsRatio_working_3-way'!AH375</f>
        <v>-0.34741402373601754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1.0449888146764621</v>
      </c>
      <c r="AS375" s="11">
        <f>IF(('OddsRatio_working_3-way'!X375=0),IF(Q375&gt;0,-Q375^(1/3),(-Q375)^(1/3)),'OddsRatio_working_3-way'!AM375-'OddsRatio_working_3-way'!R375/3)</f>
        <v>-0.69757479094044406</v>
      </c>
      <c r="AT375" s="11">
        <f>IF(('OddsRatio_working_3-way'!X375=0),IF(Q375&gt;0,-Q375^(1/3),(-Q375)^(1/3)),'OddsRatio_working_3-way'!AN375-'OddsRatio_working_3-way'!R375/3)</f>
        <v>-0.34741402373601754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9">
        <f t="shared" si="78"/>
        <v>0.40626257913668951</v>
      </c>
      <c r="E376" s="9">
        <f t="shared" si="79"/>
        <v>0.29135061011545976</v>
      </c>
      <c r="F376" s="9">
        <f t="shared" si="80"/>
        <v>0.30238681074785095</v>
      </c>
      <c r="G376" s="9">
        <f t="shared" si="81"/>
        <v>1.043901603393349</v>
      </c>
      <c r="H376" s="9">
        <f t="shared" si="82"/>
        <v>2.4614622447506886</v>
      </c>
      <c r="I376" s="9">
        <f t="shared" si="83"/>
        <v>3.4322907359065029</v>
      </c>
      <c r="J376" s="9">
        <f t="shared" si="84"/>
        <v>3.3070225434993015</v>
      </c>
      <c r="K376" s="11">
        <f t="shared" si="85"/>
        <v>0.41666666666666669</v>
      </c>
      <c r="L376" s="11">
        <f t="shared" si="86"/>
        <v>0.3003003003003003</v>
      </c>
      <c r="M376" s="11">
        <f t="shared" si="87"/>
        <v>0.3115264797507788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-0.28100608396558557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0.23153995116611939</v>
      </c>
      <c r="Q376" s="11">
        <f>2*'OddsRatio_working_3-way'!K376*'OddsRatio_working_3-way'!L376*'OddsRatio_working_3-way'!M376</f>
        <v>7.7959579517211913E-2</v>
      </c>
      <c r="R376" s="11">
        <f t="shared" si="88"/>
        <v>0</v>
      </c>
      <c r="S376" s="11">
        <f t="shared" si="89"/>
        <v>-0.82396775151130097</v>
      </c>
      <c r="T376" s="11">
        <f t="shared" si="90"/>
        <v>-0.27743021936407442</v>
      </c>
      <c r="U376" s="11">
        <f>'OddsRatio_working_3-way'!S376-'OddsRatio_working_3-way'!R376^2/3</f>
        <v>-0.82396775151130097</v>
      </c>
      <c r="V376" s="11">
        <f>'OddsRatio_working_3-way'!S376*'OddsRatio_working_3-way'!R376/3-2*'OddsRatio_working_3-way'!R376^3/27-'OddsRatio_working_3-way'!T376</f>
        <v>0.27743021936407442</v>
      </c>
      <c r="W376" s="11">
        <f>'OddsRatio_working_3-way'!V376^2+4*'OddsRatio_working_3-way'!U376^3/27</f>
        <v>-5.908108749700991E-3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0.14394064346641244</v>
      </c>
      <c r="Y376" s="11">
        <f>IF('OddsRatio_working_3-way'!W376&gt;=0,IF('OddsRatio_working_3-way'!V376+SQRT('OddsRatio_working_3-way'!W376)&gt;0,0,PI()),ACOS('OddsRatio_working_3-way'!V376/(2*'OddsRatio_working_3-way'!X376)))</f>
        <v>0.27027837840929214</v>
      </c>
      <c r="Z376" s="11">
        <f>'OddsRatio_working_3-way'!X376^(1/3)*COS('OddsRatio_working_3-way'!Y376/3)</f>
        <v>0.52195080169667463</v>
      </c>
      <c r="AA376" s="11">
        <f>'OddsRatio_working_3-way'!X376^(1/3)*COS(('OddsRatio_working_3-way'!Y376+2*PI())/3)</f>
        <v>-0.3018099246483551</v>
      </c>
      <c r="AB376" s="11">
        <f>'OddsRatio_working_3-way'!X376^(1/3)*COS(('OddsRatio_working_3-way'!Y376+4*PI())/3)</f>
        <v>-0.22014087704831944</v>
      </c>
      <c r="AC376" s="11">
        <f>'OddsRatio_working_3-way'!X376^(1/3)*SIN('OddsRatio_working_3-way'!Y376/3)</f>
        <v>4.7151646616340866E-2</v>
      </c>
      <c r="AD376" s="11">
        <f>'OddsRatio_working_3-way'!X376^(1/3)*SIN(('OddsRatio_working_3-way'!Y376+2*PI())/3)</f>
        <v>0.42844683048680365</v>
      </c>
      <c r="AE376" s="11">
        <f>'OddsRatio_working_3-way'!X376^(1/3)*SIN(('OddsRatio_working_3-way'!Y376+4*PI())/3)</f>
        <v>-0.47559847710314462</v>
      </c>
      <c r="AF376" s="11">
        <f>-'OddsRatio_working_3-way'!U376/(3*'OddsRatio_working_3-way'!X376^(1/3))*COS(('OddsRatio_working_3-way'!Y376)/3)</f>
        <v>0.52195080169667452</v>
      </c>
      <c r="AG376" s="11">
        <f>-'OddsRatio_working_3-way'!U376/(3*'OddsRatio_working_3-way'!X376^(1/3))*COS(('OddsRatio_working_3-way'!Y376+2*PI())/3)</f>
        <v>-0.30180992464835504</v>
      </c>
      <c r="AH376" s="11">
        <f>-'OddsRatio_working_3-way'!U376/(3*'OddsRatio_working_3-way'!X376^(1/3))*COS(('OddsRatio_working_3-way'!Y376+4*PI())/3)</f>
        <v>-0.22014087704831939</v>
      </c>
      <c r="AI376" s="11">
        <f>'OddsRatio_working_3-way'!U376/(3*'OddsRatio_working_3-way'!X376^(1/3))*SIN(('OddsRatio_working_3-way'!Y376)/3)</f>
        <v>-4.7151646616340859E-2</v>
      </c>
      <c r="AJ376" s="11">
        <f>'OddsRatio_working_3-way'!U376/(3*'OddsRatio_working_3-way'!X376^(1/3))*SIN(('OddsRatio_working_3-way'!Y376+2*PI())/3)</f>
        <v>-0.42844683048680354</v>
      </c>
      <c r="AK376" s="11">
        <f>'OddsRatio_working_3-way'!U376/(3*'OddsRatio_working_3-way'!X376^(1/3))*SIN(('OddsRatio_working_3-way'!Y376+4*PI())/3)</f>
        <v>0.47559847710314451</v>
      </c>
      <c r="AL376" s="11">
        <f>'OddsRatio_working_3-way'!Z376+'OddsRatio_working_3-way'!AF376</f>
        <v>1.043901603393349</v>
      </c>
      <c r="AM376" s="11">
        <f>'OddsRatio_working_3-way'!AA376+'OddsRatio_working_3-way'!AG376</f>
        <v>-0.6036198492967102</v>
      </c>
      <c r="AN376" s="11">
        <f>'OddsRatio_working_3-way'!AB376+'OddsRatio_working_3-way'!AH376</f>
        <v>-0.44028175409663883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1.043901603393349</v>
      </c>
      <c r="AS376" s="11">
        <f>IF(('OddsRatio_working_3-way'!X376=0),IF(Q376&gt;0,-Q376^(1/3),(-Q376)^(1/3)),'OddsRatio_working_3-way'!AM376-'OddsRatio_working_3-way'!R376/3)</f>
        <v>-0.6036198492967102</v>
      </c>
      <c r="AT376" s="11">
        <f>IF(('OddsRatio_working_3-way'!X376=0),IF(Q376&gt;0,-Q376^(1/3),(-Q376)^(1/3)),'OddsRatio_working_3-way'!AN376-'OddsRatio_working_3-way'!R376/3)</f>
        <v>-0.44028175409663883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9">
        <f t="shared" si="78"/>
        <v>0.33864891438671196</v>
      </c>
      <c r="E377" s="9">
        <f t="shared" si="79"/>
        <v>0.2807503907736858</v>
      </c>
      <c r="F377" s="9">
        <f t="shared" si="80"/>
        <v>0.38060069483960246</v>
      </c>
      <c r="G377" s="9">
        <f t="shared" si="81"/>
        <v>1.0499519847450669</v>
      </c>
      <c r="H377" s="9">
        <f t="shared" si="82"/>
        <v>2.9529106916258239</v>
      </c>
      <c r="I377" s="9">
        <f t="shared" si="83"/>
        <v>3.5618828427779632</v>
      </c>
      <c r="J377" s="9">
        <f t="shared" si="84"/>
        <v>2.6274255763548529</v>
      </c>
      <c r="K377" s="11">
        <f t="shared" si="85"/>
        <v>0.34965034965034969</v>
      </c>
      <c r="L377" s="11">
        <f t="shared" si="86"/>
        <v>0.29069767441860467</v>
      </c>
      <c r="M377" s="11">
        <f t="shared" si="87"/>
        <v>0.39215686274509809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-0.28039470789128806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0.23317995274219633</v>
      </c>
      <c r="Q377" s="11">
        <f>2*'OddsRatio_working_3-way'!K377*'OddsRatio_working_3-way'!L377*'OddsRatio_working_3-way'!M377</f>
        <v>7.9719641963144044E-2</v>
      </c>
      <c r="R377" s="11">
        <f t="shared" si="88"/>
        <v>0</v>
      </c>
      <c r="S377" s="11">
        <f t="shared" si="89"/>
        <v>-0.83161324440047069</v>
      </c>
      <c r="T377" s="11">
        <f t="shared" si="90"/>
        <v>-0.28431222030785325</v>
      </c>
      <c r="U377" s="11">
        <f>'OddsRatio_working_3-way'!S377-'OddsRatio_working_3-way'!R377^2/3</f>
        <v>-0.83161324440047069</v>
      </c>
      <c r="V377" s="11">
        <f>'OddsRatio_working_3-way'!S377*'OddsRatio_working_3-way'!R377/3-2*'OddsRatio_working_3-way'!R377^3/27-'OddsRatio_working_3-way'!T377</f>
        <v>0.28431222030785325</v>
      </c>
      <c r="W377" s="11">
        <f>'OddsRatio_working_3-way'!V377^2+4*'OddsRatio_working_3-way'!U377^3/27</f>
        <v>-4.3706468309043789E-3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0.14594869427926177</v>
      </c>
      <c r="Y377" s="11">
        <f>IF('OddsRatio_working_3-way'!W377&gt;=0,IF('OddsRatio_working_3-way'!V377+SQRT('OddsRatio_working_3-way'!W377)&gt;0,0,PI()),ACOS('OddsRatio_working_3-way'!V377/(2*'OddsRatio_working_3-way'!X377)))</f>
        <v>0.22846909961012862</v>
      </c>
      <c r="Z377" s="11">
        <f>'OddsRatio_working_3-way'!X377^(1/3)*COS('OddsRatio_working_3-way'!Y377/3)</f>
        <v>0.52497599237253345</v>
      </c>
      <c r="AA377" s="11">
        <f>'OddsRatio_working_3-way'!X377^(1/3)*COS(('OddsRatio_working_3-way'!Y377+2*PI())/3)</f>
        <v>-0.29717901338774061</v>
      </c>
      <c r="AB377" s="11">
        <f>'OddsRatio_working_3-way'!X377^(1/3)*COS(('OddsRatio_working_3-way'!Y377+4*PI())/3)</f>
        <v>-0.22779697898479301</v>
      </c>
      <c r="AC377" s="11">
        <f>'OddsRatio_working_3-way'!X377^(1/3)*SIN('OddsRatio_working_3-way'!Y377/3)</f>
        <v>4.0057736239465826E-2</v>
      </c>
      <c r="AD377" s="11">
        <f>'OddsRatio_working_3-way'!X377^(1/3)*SIN(('OddsRatio_working_3-way'!Y377+2*PI())/3)</f>
        <v>0.43461367765182685</v>
      </c>
      <c r="AE377" s="11">
        <f>'OddsRatio_working_3-way'!X377^(1/3)*SIN(('OddsRatio_working_3-way'!Y377+4*PI())/3)</f>
        <v>-0.47467141389129253</v>
      </c>
      <c r="AF377" s="11">
        <f>-'OddsRatio_working_3-way'!U377/(3*'OddsRatio_working_3-way'!X377^(1/3))*COS(('OddsRatio_working_3-way'!Y377)/3)</f>
        <v>0.52497599237253334</v>
      </c>
      <c r="AG377" s="11">
        <f>-'OddsRatio_working_3-way'!U377/(3*'OddsRatio_working_3-way'!X377^(1/3))*COS(('OddsRatio_working_3-way'!Y377+2*PI())/3)</f>
        <v>-0.29717901338774055</v>
      </c>
      <c r="AH377" s="11">
        <f>-'OddsRatio_working_3-way'!U377/(3*'OddsRatio_working_3-way'!X377^(1/3))*COS(('OddsRatio_working_3-way'!Y377+4*PI())/3)</f>
        <v>-0.22779697898479298</v>
      </c>
      <c r="AI377" s="11">
        <f>'OddsRatio_working_3-way'!U377/(3*'OddsRatio_working_3-way'!X377^(1/3))*SIN(('OddsRatio_working_3-way'!Y377)/3)</f>
        <v>-4.0057736239465819E-2</v>
      </c>
      <c r="AJ377" s="11">
        <f>'OddsRatio_working_3-way'!U377/(3*'OddsRatio_working_3-way'!X377^(1/3))*SIN(('OddsRatio_working_3-way'!Y377+2*PI())/3)</f>
        <v>-0.43461367765182674</v>
      </c>
      <c r="AK377" s="11">
        <f>'OddsRatio_working_3-way'!U377/(3*'OddsRatio_working_3-way'!X377^(1/3))*SIN(('OddsRatio_working_3-way'!Y377+4*PI())/3)</f>
        <v>0.47467141389129242</v>
      </c>
      <c r="AL377" s="11">
        <f>'OddsRatio_working_3-way'!Z377+'OddsRatio_working_3-way'!AF377</f>
        <v>1.0499519847450669</v>
      </c>
      <c r="AM377" s="11">
        <f>'OddsRatio_working_3-way'!AA377+'OddsRatio_working_3-way'!AG377</f>
        <v>-0.59435802677548111</v>
      </c>
      <c r="AN377" s="11">
        <f>'OddsRatio_working_3-way'!AB377+'OddsRatio_working_3-way'!AH377</f>
        <v>-0.45559395796958602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1.0499519847450669</v>
      </c>
      <c r="AS377" s="11">
        <f>IF(('OddsRatio_working_3-way'!X377=0),IF(Q377&gt;0,-Q377^(1/3),(-Q377)^(1/3)),'OddsRatio_working_3-way'!AM377-'OddsRatio_working_3-way'!R377/3)</f>
        <v>-0.59435802677548111</v>
      </c>
      <c r="AT377" s="11">
        <f>IF(('OddsRatio_working_3-way'!X377=0),IF(Q377&gt;0,-Q377^(1/3),(-Q377)^(1/3)),'OddsRatio_working_3-way'!AN377-'OddsRatio_working_3-way'!R377/3)</f>
        <v>-0.45559395796958602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9">
        <f t="shared" si="78"/>
        <v>0.26433079747964838</v>
      </c>
      <c r="E378" s="9">
        <f t="shared" si="79"/>
        <v>0.27035788752543394</v>
      </c>
      <c r="F378" s="9">
        <f t="shared" si="80"/>
        <v>0.46531131499491779</v>
      </c>
      <c r="G378" s="9">
        <f t="shared" si="81"/>
        <v>1.0542191048839455</v>
      </c>
      <c r="H378" s="9">
        <f t="shared" si="82"/>
        <v>3.7831384368936161</v>
      </c>
      <c r="I378" s="9">
        <f t="shared" si="83"/>
        <v>3.6988009085029003</v>
      </c>
      <c r="J378" s="9">
        <f t="shared" si="84"/>
        <v>2.149098824323501</v>
      </c>
      <c r="K378" s="11">
        <f t="shared" si="85"/>
        <v>0.27472527472527469</v>
      </c>
      <c r="L378" s="11">
        <f t="shared" si="86"/>
        <v>0.2808988764044944</v>
      </c>
      <c r="M378" s="11">
        <f t="shared" si="87"/>
        <v>0.47846889952153115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-0.27200239145833471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0.23224853207112223</v>
      </c>
      <c r="Q378" s="11">
        <f>2*'OddsRatio_working_3-way'!K378*'OddsRatio_working_3-way'!L378*'OddsRatio_working_3-way'!M378</f>
        <v>7.3846910038512653E-2</v>
      </c>
      <c r="R378" s="11">
        <f t="shared" si="88"/>
        <v>0</v>
      </c>
      <c r="S378" s="11">
        <f t="shared" si="89"/>
        <v>-0.8538473901862661</v>
      </c>
      <c r="T378" s="11">
        <f t="shared" si="90"/>
        <v>-0.27149360578259663</v>
      </c>
      <c r="U378" s="11">
        <f>'OddsRatio_working_3-way'!S378-'OddsRatio_working_3-way'!R378^2/3</f>
        <v>-0.8538473901862661</v>
      </c>
      <c r="V378" s="11">
        <f>'OddsRatio_working_3-way'!S378*'OddsRatio_working_3-way'!R378/3-2*'OddsRatio_working_3-way'!R378^3/27-'OddsRatio_working_3-way'!T378</f>
        <v>0.27149360578259663</v>
      </c>
      <c r="W378" s="11">
        <f>'OddsRatio_working_3-way'!V378^2+4*'OddsRatio_working_3-way'!U378^3/27</f>
        <v>-1.8513743697395002E-2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0.15184080617395887</v>
      </c>
      <c r="Y378" s="11">
        <f>IF('OddsRatio_working_3-way'!W378&gt;=0,IF('OddsRatio_working_3-way'!V378+SQRT('OddsRatio_working_3-way'!W378)&gt;0,0,PI()),ACOS('OddsRatio_working_3-way'!V378/(2*'OddsRatio_working_3-way'!X378)))</f>
        <v>0.46458543219417781</v>
      </c>
      <c r="Z378" s="11">
        <f>'OddsRatio_working_3-way'!X378^(1/3)*COS('OddsRatio_working_3-way'!Y378/3)</f>
        <v>0.52710955244197277</v>
      </c>
      <c r="AA378" s="11">
        <f>'OddsRatio_working_3-way'!X378^(1/3)*COS(('OddsRatio_working_3-way'!Y378+2*PI())/3)</f>
        <v>-0.3348182825891397</v>
      </c>
      <c r="AB378" s="11">
        <f>'OddsRatio_working_3-way'!X378^(1/3)*COS(('OddsRatio_working_3-way'!Y378+4*PI())/3)</f>
        <v>-0.19229126985283326</v>
      </c>
      <c r="AC378" s="11">
        <f>'OddsRatio_working_3-way'!X378^(1/3)*SIN('OddsRatio_working_3-way'!Y378/3)</f>
        <v>8.2288009170099916E-2</v>
      </c>
      <c r="AD378" s="11">
        <f>'OddsRatio_working_3-way'!X378^(1/3)*SIN(('OddsRatio_working_3-way'!Y378+2*PI())/3)</f>
        <v>0.41534625840714434</v>
      </c>
      <c r="AE378" s="11">
        <f>'OddsRatio_working_3-way'!X378^(1/3)*SIN(('OddsRatio_working_3-way'!Y378+4*PI())/3)</f>
        <v>-0.4976342675772441</v>
      </c>
      <c r="AF378" s="11">
        <f>-'OddsRatio_working_3-way'!U378/(3*'OddsRatio_working_3-way'!X378^(1/3))*COS(('OddsRatio_working_3-way'!Y378)/3)</f>
        <v>0.52710955244197277</v>
      </c>
      <c r="AG378" s="11">
        <f>-'OddsRatio_working_3-way'!U378/(3*'OddsRatio_working_3-way'!X378^(1/3))*COS(('OddsRatio_working_3-way'!Y378+2*PI())/3)</f>
        <v>-0.3348182825891397</v>
      </c>
      <c r="AH378" s="11">
        <f>-'OddsRatio_working_3-way'!U378/(3*'OddsRatio_working_3-way'!X378^(1/3))*COS(('OddsRatio_working_3-way'!Y378+4*PI())/3)</f>
        <v>-0.19229126985283326</v>
      </c>
      <c r="AI378" s="11">
        <f>'OddsRatio_working_3-way'!U378/(3*'OddsRatio_working_3-way'!X378^(1/3))*SIN(('OddsRatio_working_3-way'!Y378)/3)</f>
        <v>-8.2288009170099916E-2</v>
      </c>
      <c r="AJ378" s="11">
        <f>'OddsRatio_working_3-way'!U378/(3*'OddsRatio_working_3-way'!X378^(1/3))*SIN(('OddsRatio_working_3-way'!Y378+2*PI())/3)</f>
        <v>-0.41534625840714434</v>
      </c>
      <c r="AK378" s="11">
        <f>'OddsRatio_working_3-way'!U378/(3*'OddsRatio_working_3-way'!X378^(1/3))*SIN(('OddsRatio_working_3-way'!Y378+4*PI())/3)</f>
        <v>0.4976342675772441</v>
      </c>
      <c r="AL378" s="11">
        <f>'OddsRatio_working_3-way'!Z378+'OddsRatio_working_3-way'!AF378</f>
        <v>1.0542191048839455</v>
      </c>
      <c r="AM378" s="11">
        <f>'OddsRatio_working_3-way'!AA378+'OddsRatio_working_3-way'!AG378</f>
        <v>-0.66963656517827941</v>
      </c>
      <c r="AN378" s="11">
        <f>'OddsRatio_working_3-way'!AB378+'OddsRatio_working_3-way'!AH378</f>
        <v>-0.38458253970566653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1.0542191048839455</v>
      </c>
      <c r="AS378" s="11">
        <f>IF(('OddsRatio_working_3-way'!X378=0),IF(Q378&gt;0,-Q378^(1/3),(-Q378)^(1/3)),'OddsRatio_working_3-way'!AM378-'OddsRatio_working_3-way'!R378/3)</f>
        <v>-0.66963656517827941</v>
      </c>
      <c r="AT378" s="11">
        <f>IF(('OddsRatio_working_3-way'!X378=0),IF(Q378&gt;0,-Q378^(1/3),(-Q378)^(1/3)),'OddsRatio_working_3-way'!AN378-'OddsRatio_working_3-way'!R378/3)</f>
        <v>-0.38458253970566653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9">
        <f t="shared" si="78"/>
        <v>0.36698090817105772</v>
      </c>
      <c r="E379" s="9">
        <f t="shared" si="79"/>
        <v>0.30861196836006555</v>
      </c>
      <c r="F379" s="9">
        <f t="shared" si="80"/>
        <v>0.32440712346887685</v>
      </c>
      <c r="G379" s="9">
        <f t="shared" si="81"/>
        <v>1.0517910946345244</v>
      </c>
      <c r="H379" s="9">
        <f t="shared" si="82"/>
        <v>2.7249373952006199</v>
      </c>
      <c r="I379" s="9">
        <f t="shared" si="83"/>
        <v>3.2403150315715372</v>
      </c>
      <c r="J379" s="9">
        <f t="shared" si="84"/>
        <v>3.082546367376358</v>
      </c>
      <c r="K379" s="11">
        <f t="shared" si="85"/>
        <v>0.37878787878787878</v>
      </c>
      <c r="L379" s="11">
        <f t="shared" si="86"/>
        <v>0.31948881789137379</v>
      </c>
      <c r="M379" s="11">
        <f t="shared" si="87"/>
        <v>0.33557046979865773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-0.28088213221262093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0.23350883451232959</v>
      </c>
      <c r="Q379" s="11">
        <f>2*'OddsRatio_working_3-way'!K379*'OddsRatio_working_3-way'!L379*'OddsRatio_working_3-way'!M379</f>
        <v>8.1220464178201598E-2</v>
      </c>
      <c r="R379" s="11">
        <f t="shared" si="88"/>
        <v>0</v>
      </c>
      <c r="S379" s="11">
        <f t="shared" si="89"/>
        <v>-0.83134100653853304</v>
      </c>
      <c r="T379" s="11">
        <f t="shared" si="90"/>
        <v>-0.28916208923079412</v>
      </c>
      <c r="U379" s="11">
        <f>'OddsRatio_working_3-way'!S379-'OddsRatio_working_3-way'!R379^2/3</f>
        <v>-0.83134100653853304</v>
      </c>
      <c r="V379" s="11">
        <f>'OddsRatio_working_3-way'!S379*'OddsRatio_working_3-way'!R379/3-2*'OddsRatio_working_3-way'!R379^3/27-'OddsRatio_working_3-way'!T379</f>
        <v>0.28916208923079412</v>
      </c>
      <c r="W379" s="11">
        <f>'OddsRatio_working_3-way'!V379^2+4*'OddsRatio_working_3-way'!U379^3/27</f>
        <v>-1.5057214684336545E-3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0.14587703324782778</v>
      </c>
      <c r="Y379" s="11">
        <f>IF('OddsRatio_working_3-way'!W379&gt;=0,IF('OddsRatio_working_3-way'!V379+SQRT('OddsRatio_working_3-way'!W379)&gt;0,0,PI()),ACOS('OddsRatio_working_3-way'!V379/(2*'OddsRatio_working_3-way'!X379)))</f>
        <v>0.13339642313689448</v>
      </c>
      <c r="Z379" s="11">
        <f>'OddsRatio_working_3-way'!X379^(1/3)*COS('OddsRatio_working_3-way'!Y379/3)</f>
        <v>0.52589554731726218</v>
      </c>
      <c r="AA379" s="11">
        <f>'OddsRatio_working_3-way'!X379^(1/3)*COS(('OddsRatio_working_3-way'!Y379+2*PI())/3)</f>
        <v>-0.28321243794257961</v>
      </c>
      <c r="AB379" s="11">
        <f>'OddsRatio_working_3-way'!X379^(1/3)*COS(('OddsRatio_working_3-way'!Y379+4*PI())/3)</f>
        <v>-0.24268310937468277</v>
      </c>
      <c r="AC379" s="11">
        <f>'OddsRatio_working_3-way'!X379^(1/3)*SIN('OddsRatio_working_3-way'!Y379/3)</f>
        <v>2.3399618758750036E-2</v>
      </c>
      <c r="AD379" s="11">
        <f>'OddsRatio_working_3-way'!X379^(1/3)*SIN(('OddsRatio_working_3-way'!Y379+2*PI())/3)</f>
        <v>0.44373909433449532</v>
      </c>
      <c r="AE379" s="11">
        <f>'OddsRatio_working_3-way'!X379^(1/3)*SIN(('OddsRatio_working_3-way'!Y379+4*PI())/3)</f>
        <v>-0.46713871309324545</v>
      </c>
      <c r="AF379" s="11">
        <f>-'OddsRatio_working_3-way'!U379/(3*'OddsRatio_working_3-way'!X379^(1/3))*COS(('OddsRatio_working_3-way'!Y379)/3)</f>
        <v>0.52589554731726218</v>
      </c>
      <c r="AG379" s="11">
        <f>-'OddsRatio_working_3-way'!U379/(3*'OddsRatio_working_3-way'!X379^(1/3))*COS(('OddsRatio_working_3-way'!Y379+2*PI())/3)</f>
        <v>-0.28321243794257961</v>
      </c>
      <c r="AH379" s="11">
        <f>-'OddsRatio_working_3-way'!U379/(3*'OddsRatio_working_3-way'!X379^(1/3))*COS(('OddsRatio_working_3-way'!Y379+4*PI())/3)</f>
        <v>-0.24268310937468277</v>
      </c>
      <c r="AI379" s="11">
        <f>'OddsRatio_working_3-way'!U379/(3*'OddsRatio_working_3-way'!X379^(1/3))*SIN(('OddsRatio_working_3-way'!Y379)/3)</f>
        <v>-2.3399618758750036E-2</v>
      </c>
      <c r="AJ379" s="11">
        <f>'OddsRatio_working_3-way'!U379/(3*'OddsRatio_working_3-way'!X379^(1/3))*SIN(('OddsRatio_working_3-way'!Y379+2*PI())/3)</f>
        <v>-0.44373909433449532</v>
      </c>
      <c r="AK379" s="11">
        <f>'OddsRatio_working_3-way'!U379/(3*'OddsRatio_working_3-way'!X379^(1/3))*SIN(('OddsRatio_working_3-way'!Y379+4*PI())/3)</f>
        <v>0.46713871309324545</v>
      </c>
      <c r="AL379" s="11">
        <f>'OddsRatio_working_3-way'!Z379+'OddsRatio_working_3-way'!AF379</f>
        <v>1.0517910946345244</v>
      </c>
      <c r="AM379" s="11">
        <f>'OddsRatio_working_3-way'!AA379+'OddsRatio_working_3-way'!AG379</f>
        <v>-0.56642487588515922</v>
      </c>
      <c r="AN379" s="11">
        <f>'OddsRatio_working_3-way'!AB379+'OddsRatio_working_3-way'!AH379</f>
        <v>-0.48536621874936553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1.0517910946345244</v>
      </c>
      <c r="AS379" s="11">
        <f>IF(('OddsRatio_working_3-way'!X379=0),IF(Q379&gt;0,-Q379^(1/3),(-Q379)^(1/3)),'OddsRatio_working_3-way'!AM379-'OddsRatio_working_3-way'!R379/3)</f>
        <v>-0.56642487588515922</v>
      </c>
      <c r="AT379" s="11">
        <f>IF(('OddsRatio_working_3-way'!X379=0),IF(Q379&gt;0,-Q379^(1/3),(-Q379)^(1/3)),'OddsRatio_working_3-way'!AN379-'OddsRatio_working_3-way'!R379/3)</f>
        <v>-0.48536621874936553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9">
        <f t="shared" si="78"/>
        <v>0.43373705591532125</v>
      </c>
      <c r="E380" s="9">
        <f t="shared" si="79"/>
        <v>0.28524137321972459</v>
      </c>
      <c r="F380" s="9">
        <f t="shared" si="80"/>
        <v>0.28102157086495411</v>
      </c>
      <c r="G380" s="9">
        <f t="shared" si="81"/>
        <v>1.0528583120958266</v>
      </c>
      <c r="H380" s="9">
        <f t="shared" si="82"/>
        <v>2.3055443069988253</v>
      </c>
      <c r="I380" s="9">
        <f t="shared" si="83"/>
        <v>3.5058027827880669</v>
      </c>
      <c r="J380" s="9">
        <f t="shared" si="84"/>
        <v>3.5584456983928594</v>
      </c>
      <c r="K380" s="11">
        <f t="shared" si="85"/>
        <v>0.4464285714285714</v>
      </c>
      <c r="L380" s="11">
        <f t="shared" si="86"/>
        <v>0.29585798816568049</v>
      </c>
      <c r="M380" s="11">
        <f t="shared" si="87"/>
        <v>0.29154518950437314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-0.27615065468283673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0.23296814197240301</v>
      </c>
      <c r="Q380" s="11">
        <f>2*'OddsRatio_working_3-way'!K380*'OddsRatio_working_3-way'!L380*'OddsRatio_working_3-way'!M380</f>
        <v>7.7014261809058834E-2</v>
      </c>
      <c r="R380" s="11">
        <f t="shared" si="88"/>
        <v>0</v>
      </c>
      <c r="S380" s="11">
        <f t="shared" si="89"/>
        <v>-0.84362697687597554</v>
      </c>
      <c r="T380" s="11">
        <f t="shared" si="90"/>
        <v>-0.27888495103338029</v>
      </c>
      <c r="U380" s="11">
        <f>'OddsRatio_working_3-way'!S380-'OddsRatio_working_3-way'!R380^2/3</f>
        <v>-0.84362697687597554</v>
      </c>
      <c r="V380" s="11">
        <f>'OddsRatio_working_3-way'!S380*'OddsRatio_working_3-way'!R380/3-2*'OddsRatio_working_3-way'!R380^3/27-'OddsRatio_working_3-way'!T380</f>
        <v>0.27888495103338029</v>
      </c>
      <c r="W380" s="11">
        <f>'OddsRatio_working_3-way'!V380^2+4*'OddsRatio_working_3-way'!U380^3/27</f>
        <v>-1.1173522289505744E-2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0.14912271641369457</v>
      </c>
      <c r="Y380" s="11">
        <f>IF('OddsRatio_working_3-way'!W380&gt;=0,IF('OddsRatio_working_3-way'!V380+SQRT('OddsRatio_working_3-way'!W380)&gt;0,0,PI()),ACOS('OddsRatio_working_3-way'!V380/(2*'OddsRatio_working_3-way'!X380)))</f>
        <v>0.36229637229567357</v>
      </c>
      <c r="Z380" s="11">
        <f>'OddsRatio_working_3-way'!X380^(1/3)*COS('OddsRatio_working_3-way'!Y380/3)</f>
        <v>0.52642915604791329</v>
      </c>
      <c r="AA380" s="11">
        <f>'OddsRatio_working_3-way'!X380^(1/3)*COS(('OddsRatio_working_3-way'!Y380+2*PI())/3)</f>
        <v>-0.31854090056581003</v>
      </c>
      <c r="AB380" s="11">
        <f>'OddsRatio_working_3-way'!X380^(1/3)*COS(('OddsRatio_working_3-way'!Y380+4*PI())/3)</f>
        <v>-0.20788825548210316</v>
      </c>
      <c r="AC380" s="11">
        <f>'OddsRatio_working_3-way'!X380^(1/3)*SIN('OddsRatio_working_3-way'!Y380/3)</f>
        <v>6.3885334425622192E-2</v>
      </c>
      <c r="AD380" s="11">
        <f>'OddsRatio_working_3-way'!X380^(1/3)*SIN(('OddsRatio_working_3-way'!Y380+2*PI())/3)</f>
        <v>0.42395835521748426</v>
      </c>
      <c r="AE380" s="11">
        <f>'OddsRatio_working_3-way'!X380^(1/3)*SIN(('OddsRatio_working_3-way'!Y380+4*PI())/3)</f>
        <v>-0.48784368964310648</v>
      </c>
      <c r="AF380" s="11">
        <f>-'OddsRatio_working_3-way'!U380/(3*'OddsRatio_working_3-way'!X380^(1/3))*COS(('OddsRatio_working_3-way'!Y380)/3)</f>
        <v>0.52642915604791329</v>
      </c>
      <c r="AG380" s="11">
        <f>-'OddsRatio_working_3-way'!U380/(3*'OddsRatio_working_3-way'!X380^(1/3))*COS(('OddsRatio_working_3-way'!Y380+2*PI())/3)</f>
        <v>-0.31854090056581003</v>
      </c>
      <c r="AH380" s="11">
        <f>-'OddsRatio_working_3-way'!U380/(3*'OddsRatio_working_3-way'!X380^(1/3))*COS(('OddsRatio_working_3-way'!Y380+4*PI())/3)</f>
        <v>-0.20788825548210316</v>
      </c>
      <c r="AI380" s="11">
        <f>'OddsRatio_working_3-way'!U380/(3*'OddsRatio_working_3-way'!X380^(1/3))*SIN(('OddsRatio_working_3-way'!Y380)/3)</f>
        <v>-6.3885334425622192E-2</v>
      </c>
      <c r="AJ380" s="11">
        <f>'OddsRatio_working_3-way'!U380/(3*'OddsRatio_working_3-way'!X380^(1/3))*SIN(('OddsRatio_working_3-way'!Y380+2*PI())/3)</f>
        <v>-0.42395835521748426</v>
      </c>
      <c r="AK380" s="11">
        <f>'OddsRatio_working_3-way'!U380/(3*'OddsRatio_working_3-way'!X380^(1/3))*SIN(('OddsRatio_working_3-way'!Y380+4*PI())/3)</f>
        <v>0.48784368964310648</v>
      </c>
      <c r="AL380" s="11">
        <f>'OddsRatio_working_3-way'!Z380+'OddsRatio_working_3-way'!AF380</f>
        <v>1.0528583120958266</v>
      </c>
      <c r="AM380" s="11">
        <f>'OddsRatio_working_3-way'!AA380+'OddsRatio_working_3-way'!AG380</f>
        <v>-0.63708180113162005</v>
      </c>
      <c r="AN380" s="11">
        <f>'OddsRatio_working_3-way'!AB380+'OddsRatio_working_3-way'!AH380</f>
        <v>-0.41577651096420631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1.0528583120958266</v>
      </c>
      <c r="AS380" s="11">
        <f>IF(('OddsRatio_working_3-way'!X380=0),IF(Q380&gt;0,-Q380^(1/3),(-Q380)^(1/3)),'OddsRatio_working_3-way'!AM380-'OddsRatio_working_3-way'!R380/3)</f>
        <v>-0.63708180113162005</v>
      </c>
      <c r="AT380" s="11">
        <f>IF(('OddsRatio_working_3-way'!X380=0),IF(Q380&gt;0,-Q380^(1/3),(-Q380)^(1/3)),'OddsRatio_working_3-way'!AN380-'OddsRatio_working_3-way'!R380/3)</f>
        <v>-0.41577651096420631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9">
        <f t="shared" si="78"/>
        <v>0.42055846243998352</v>
      </c>
      <c r="E381" s="9">
        <f t="shared" si="79"/>
        <v>0.2708209532969777</v>
      </c>
      <c r="F381" s="9">
        <f t="shared" si="80"/>
        <v>0.30862058426303884</v>
      </c>
      <c r="G381" s="9">
        <f t="shared" si="81"/>
        <v>1.0517486245092056</v>
      </c>
      <c r="H381" s="9">
        <f t="shared" si="82"/>
        <v>2.3777906981070598</v>
      </c>
      <c r="I381" s="9">
        <f t="shared" si="83"/>
        <v>3.6924764787435662</v>
      </c>
      <c r="J381" s="9">
        <f t="shared" si="84"/>
        <v>3.240224570204608</v>
      </c>
      <c r="K381" s="11">
        <f t="shared" si="85"/>
        <v>0.4329004329004329</v>
      </c>
      <c r="L381" s="11">
        <f t="shared" si="86"/>
        <v>0.2808988764044944</v>
      </c>
      <c r="M381" s="11">
        <f t="shared" si="87"/>
        <v>0.31948881789137379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-0.27751377745993111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0.23310142849217408</v>
      </c>
      <c r="Q381" s="11">
        <f>2*'OddsRatio_working_3-way'!K381*'OddsRatio_working_3-way'!L381*'OddsRatio_working_3-way'!M381</f>
        <v>7.7700476164058035E-2</v>
      </c>
      <c r="R381" s="11">
        <f t="shared" si="88"/>
        <v>0</v>
      </c>
      <c r="S381" s="11">
        <f t="shared" si="89"/>
        <v>-0.83996344479088247</v>
      </c>
      <c r="T381" s="11">
        <f t="shared" si="90"/>
        <v>-0.27998781493029418</v>
      </c>
      <c r="U381" s="11">
        <f>'OddsRatio_working_3-way'!S381-'OddsRatio_working_3-way'!R381^2/3</f>
        <v>-0.83996344479088247</v>
      </c>
      <c r="V381" s="11">
        <f>'OddsRatio_working_3-way'!S381*'OddsRatio_working_3-way'!R381/3-2*'OddsRatio_working_3-way'!R381^3/27-'OddsRatio_working_3-way'!T381</f>
        <v>0.27998781493029418</v>
      </c>
      <c r="W381" s="11">
        <f>'OddsRatio_working_3-way'!V381^2+4*'OddsRatio_working_3-way'!U381^3/27</f>
        <v>-9.4033602758519519E-3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0.14815240192559537</v>
      </c>
      <c r="Y381" s="11">
        <f>IF('OddsRatio_working_3-way'!W381&gt;=0,IF('OddsRatio_working_3-way'!V381+SQRT('OddsRatio_working_3-way'!W381)&gt;0,0,PI()),ACOS('OddsRatio_working_3-way'!V381/(2*'OddsRatio_working_3-way'!X381)))</f>
        <v>0.33341035152972265</v>
      </c>
      <c r="Z381" s="11">
        <f>'OddsRatio_working_3-way'!X381^(1/3)*COS('OddsRatio_working_3-way'!Y381/3)</f>
        <v>0.52587431225460279</v>
      </c>
      <c r="AA381" s="11">
        <f>'OddsRatio_working_3-way'!X381^(1/3)*COS(('OddsRatio_working_3-way'!Y381+2*PI())/3)</f>
        <v>-0.31376054622263055</v>
      </c>
      <c r="AB381" s="11">
        <f>'OddsRatio_working_3-way'!X381^(1/3)*COS(('OddsRatio_working_3-way'!Y381+4*PI())/3)</f>
        <v>-0.21211376603197238</v>
      </c>
      <c r="AC381" s="11">
        <f>'OddsRatio_working_3-way'!X381^(1/3)*SIN('OddsRatio_working_3-way'!Y381/3)</f>
        <v>5.8685795905335278E-2</v>
      </c>
      <c r="AD381" s="11">
        <f>'OddsRatio_working_3-way'!X381^(1/3)*SIN(('OddsRatio_working_3-way'!Y381+2*PI())/3)</f>
        <v>0.4260776156574887</v>
      </c>
      <c r="AE381" s="11">
        <f>'OddsRatio_working_3-way'!X381^(1/3)*SIN(('OddsRatio_working_3-way'!Y381+4*PI())/3)</f>
        <v>-0.48476341156282393</v>
      </c>
      <c r="AF381" s="11">
        <f>-'OddsRatio_working_3-way'!U381/(3*'OddsRatio_working_3-way'!X381^(1/3))*COS(('OddsRatio_working_3-way'!Y381)/3)</f>
        <v>0.52587431225460279</v>
      </c>
      <c r="AG381" s="11">
        <f>-'OddsRatio_working_3-way'!U381/(3*'OddsRatio_working_3-way'!X381^(1/3))*COS(('OddsRatio_working_3-way'!Y381+2*PI())/3)</f>
        <v>-0.31376054622263055</v>
      </c>
      <c r="AH381" s="11">
        <f>-'OddsRatio_working_3-way'!U381/(3*'OddsRatio_working_3-way'!X381^(1/3))*COS(('OddsRatio_working_3-way'!Y381+4*PI())/3)</f>
        <v>-0.21211376603197238</v>
      </c>
      <c r="AI381" s="11">
        <f>'OddsRatio_working_3-way'!U381/(3*'OddsRatio_working_3-way'!X381^(1/3))*SIN(('OddsRatio_working_3-way'!Y381)/3)</f>
        <v>-5.8685795905335278E-2</v>
      </c>
      <c r="AJ381" s="11">
        <f>'OddsRatio_working_3-way'!U381/(3*'OddsRatio_working_3-way'!X381^(1/3))*SIN(('OddsRatio_working_3-way'!Y381+2*PI())/3)</f>
        <v>-0.4260776156574887</v>
      </c>
      <c r="AK381" s="11">
        <f>'OddsRatio_working_3-way'!U381/(3*'OddsRatio_working_3-way'!X381^(1/3))*SIN(('OddsRatio_working_3-way'!Y381+4*PI())/3)</f>
        <v>0.48476341156282393</v>
      </c>
      <c r="AL381" s="11">
        <f>'OddsRatio_working_3-way'!Z381+'OddsRatio_working_3-way'!AF381</f>
        <v>1.0517486245092056</v>
      </c>
      <c r="AM381" s="11">
        <f>'OddsRatio_working_3-way'!AA381+'OddsRatio_working_3-way'!AG381</f>
        <v>-0.62752109244526111</v>
      </c>
      <c r="AN381" s="11">
        <f>'OddsRatio_working_3-way'!AB381+'OddsRatio_working_3-way'!AH381</f>
        <v>-0.42422753206394476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1.0517486245092056</v>
      </c>
      <c r="AS381" s="11">
        <f>IF(('OddsRatio_working_3-way'!X381=0),IF(Q381&gt;0,-Q381^(1/3),(-Q381)^(1/3)),'OddsRatio_working_3-way'!AM381-'OddsRatio_working_3-way'!R381/3)</f>
        <v>-0.62752109244526111</v>
      </c>
      <c r="AT381" s="11">
        <f>IF(('OddsRatio_working_3-way'!X381=0),IF(Q381&gt;0,-Q381^(1/3),(-Q381)^(1/3)),'OddsRatio_working_3-way'!AN381-'OddsRatio_working_3-way'!R381/3)</f>
        <v>-0.42422753206394476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9">
        <f t="shared" si="78"/>
        <v>0.33610689239875535</v>
      </c>
      <c r="E382" s="9">
        <f t="shared" si="79"/>
        <v>0.29090612100260488</v>
      </c>
      <c r="F382" s="9">
        <f t="shared" si="80"/>
        <v>0.3729869865986396</v>
      </c>
      <c r="G382" s="9">
        <f t="shared" si="81"/>
        <v>1.0506616784395864</v>
      </c>
      <c r="H382" s="9">
        <f t="shared" si="82"/>
        <v>2.9752439554664223</v>
      </c>
      <c r="I382" s="9">
        <f t="shared" si="83"/>
        <v>3.4375350939798399</v>
      </c>
      <c r="J382" s="9">
        <f t="shared" si="84"/>
        <v>2.6810586855033383</v>
      </c>
      <c r="K382" s="11">
        <f t="shared" si="85"/>
        <v>0.34722222222222221</v>
      </c>
      <c r="L382" s="11">
        <f t="shared" si="86"/>
        <v>0.30120481927710846</v>
      </c>
      <c r="M382" s="11">
        <f t="shared" si="87"/>
        <v>0.38461538461538458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-0.28071259396560588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0.23330501493152098</v>
      </c>
      <c r="Q382" s="11">
        <f>2*'OddsRatio_working_3-way'!K382*'OddsRatio_working_3-way'!L382*'OddsRatio_working_3-way'!M382</f>
        <v>8.0450005148800324E-2</v>
      </c>
      <c r="R382" s="11">
        <f t="shared" si="88"/>
        <v>0</v>
      </c>
      <c r="S382" s="11">
        <f t="shared" si="89"/>
        <v>-0.83111702127659626</v>
      </c>
      <c r="T382" s="11">
        <f t="shared" si="90"/>
        <v>-0.28659207630227451</v>
      </c>
      <c r="U382" s="11">
        <f>'OddsRatio_working_3-way'!S382-'OddsRatio_working_3-way'!R382^2/3</f>
        <v>-0.83111702127659626</v>
      </c>
      <c r="V382" s="11">
        <f>'OddsRatio_working_3-way'!S382*'OddsRatio_working_3-way'!R382/3-2*'OddsRatio_working_3-way'!R382^3/27-'OddsRatio_working_3-way'!T382</f>
        <v>0.28659207630227451</v>
      </c>
      <c r="W382" s="11">
        <f>'OddsRatio_working_3-way'!V382^2+4*'OddsRatio_working_3-way'!U382^3/27</f>
        <v>-2.916634560759454E-3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0.14581808252066014</v>
      </c>
      <c r="Y382" s="11">
        <f>IF('OddsRatio_working_3-way'!W382&gt;=0,IF('OddsRatio_working_3-way'!V382+SQRT('OddsRatio_working_3-way'!W382)&gt;0,0,PI()),ACOS('OddsRatio_working_3-way'!V382/(2*'OddsRatio_working_3-way'!X382)))</f>
        <v>0.18625743543332374</v>
      </c>
      <c r="Z382" s="11">
        <f>'OddsRatio_working_3-way'!X382^(1/3)*COS('OddsRatio_working_3-way'!Y382/3)</f>
        <v>0.52533083921979318</v>
      </c>
      <c r="AA382" s="11">
        <f>'OddsRatio_working_3-way'!X382^(1/3)*COS(('OddsRatio_working_3-way'!Y382+2*PI())/3)</f>
        <v>-0.29094769926730646</v>
      </c>
      <c r="AB382" s="11">
        <f>'OddsRatio_working_3-way'!X382^(1/3)*COS(('OddsRatio_working_3-way'!Y382+4*PI())/3)</f>
        <v>-0.23438313995248639</v>
      </c>
      <c r="AC382" s="11">
        <f>'OddsRatio_working_3-way'!X382^(1/3)*SIN('OddsRatio_working_3-way'!Y382/3)</f>
        <v>3.265756354700388E-2</v>
      </c>
      <c r="AD382" s="11">
        <f>'OddsRatio_working_3-way'!X382^(1/3)*SIN(('OddsRatio_working_3-way'!Y382+2*PI())/3)</f>
        <v>0.43862107038223752</v>
      </c>
      <c r="AE382" s="11">
        <f>'OddsRatio_working_3-way'!X382^(1/3)*SIN(('OddsRatio_working_3-way'!Y382+4*PI())/3)</f>
        <v>-0.47127863392924141</v>
      </c>
      <c r="AF382" s="11">
        <f>-'OddsRatio_working_3-way'!U382/(3*'OddsRatio_working_3-way'!X382^(1/3))*COS(('OddsRatio_working_3-way'!Y382)/3)</f>
        <v>0.52533083921979318</v>
      </c>
      <c r="AG382" s="11">
        <f>-'OddsRatio_working_3-way'!U382/(3*'OddsRatio_working_3-way'!X382^(1/3))*COS(('OddsRatio_working_3-way'!Y382+2*PI())/3)</f>
        <v>-0.29094769926730646</v>
      </c>
      <c r="AH382" s="11">
        <f>-'OddsRatio_working_3-way'!U382/(3*'OddsRatio_working_3-way'!X382^(1/3))*COS(('OddsRatio_working_3-way'!Y382+4*PI())/3)</f>
        <v>-0.23438313995248639</v>
      </c>
      <c r="AI382" s="11">
        <f>'OddsRatio_working_3-way'!U382/(3*'OddsRatio_working_3-way'!X382^(1/3))*SIN(('OddsRatio_working_3-way'!Y382)/3)</f>
        <v>-3.265756354700388E-2</v>
      </c>
      <c r="AJ382" s="11">
        <f>'OddsRatio_working_3-way'!U382/(3*'OddsRatio_working_3-way'!X382^(1/3))*SIN(('OddsRatio_working_3-way'!Y382+2*PI())/3)</f>
        <v>-0.43862107038223752</v>
      </c>
      <c r="AK382" s="11">
        <f>'OddsRatio_working_3-way'!U382/(3*'OddsRatio_working_3-way'!X382^(1/3))*SIN(('OddsRatio_working_3-way'!Y382+4*PI())/3)</f>
        <v>0.47127863392924141</v>
      </c>
      <c r="AL382" s="11">
        <f>'OddsRatio_working_3-way'!Z382+'OddsRatio_working_3-way'!AF382</f>
        <v>1.0506616784395864</v>
      </c>
      <c r="AM382" s="11">
        <f>'OddsRatio_working_3-way'!AA382+'OddsRatio_working_3-way'!AG382</f>
        <v>-0.58189539853461292</v>
      </c>
      <c r="AN382" s="11">
        <f>'OddsRatio_working_3-way'!AB382+'OddsRatio_working_3-way'!AH382</f>
        <v>-0.46876627990497277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1.0506616784395864</v>
      </c>
      <c r="AS382" s="11">
        <f>IF(('OddsRatio_working_3-way'!X382=0),IF(Q382&gt;0,-Q382^(1/3),(-Q382)^(1/3)),'OddsRatio_working_3-way'!AM382-'OddsRatio_working_3-way'!R382/3)</f>
        <v>-0.58189539853461292</v>
      </c>
      <c r="AT382" s="11">
        <f>IF(('OddsRatio_working_3-way'!X382=0),IF(Q382&gt;0,-Q382^(1/3),(-Q382)^(1/3)),'OddsRatio_working_3-way'!AN382-'OddsRatio_working_3-way'!R382/3)</f>
        <v>-0.46876627990497277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9">
        <f t="shared" si="78"/>
        <v>0.74099654562666784</v>
      </c>
      <c r="E383" s="9">
        <f t="shared" si="79"/>
        <v>0.16999423423508178</v>
      </c>
      <c r="F383" s="9">
        <f t="shared" si="80"/>
        <v>8.9009220138250564E-2</v>
      </c>
      <c r="G383" s="9">
        <f t="shared" si="81"/>
        <v>1.0922936141789403</v>
      </c>
      <c r="H383" s="9">
        <f t="shared" si="82"/>
        <v>1.3495339565372608</v>
      </c>
      <c r="I383" s="9">
        <f t="shared" si="83"/>
        <v>5.8825524553798632</v>
      </c>
      <c r="J383" s="9">
        <f t="shared" si="84"/>
        <v>11.234791164856672</v>
      </c>
      <c r="K383" s="11">
        <f t="shared" si="85"/>
        <v>0.75757575757575757</v>
      </c>
      <c r="L383" s="11">
        <f t="shared" si="86"/>
        <v>0.18281535648994515</v>
      </c>
      <c r="M383" s="11">
        <f t="shared" si="87"/>
        <v>9.643201542912247E-2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-0.17900166820815799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0.18911380788825743</v>
      </c>
      <c r="Q383" s="11">
        <f>2*'OddsRatio_working_3-way'!K383*'OddsRatio_working_3-way'!L383*'OddsRatio_working_3-way'!M383</f>
        <v>2.6710989814725632E-2</v>
      </c>
      <c r="R383" s="11">
        <f t="shared" si="88"/>
        <v>0</v>
      </c>
      <c r="S383" s="11">
        <f t="shared" si="89"/>
        <v>-1.0564918739658906</v>
      </c>
      <c r="T383" s="11">
        <f t="shared" si="90"/>
        <v>-0.14922201609687724</v>
      </c>
      <c r="U383" s="11">
        <f>'OddsRatio_working_3-way'!S383-'OddsRatio_working_3-way'!R383^2/3</f>
        <v>-1.0564918739658906</v>
      </c>
      <c r="V383" s="11">
        <f>'OddsRatio_working_3-way'!S383*'OddsRatio_working_3-way'!R383/3-2*'OddsRatio_working_3-way'!R383^3/27-'OddsRatio_working_3-way'!T383</f>
        <v>0.14922201609687724</v>
      </c>
      <c r="W383" s="11">
        <f>'OddsRatio_working_3-way'!V383^2+4*'OddsRatio_working_3-way'!U383^3/27</f>
        <v>-0.15243351608759825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0.20898607978500322</v>
      </c>
      <c r="Y383" s="11">
        <f>IF('OddsRatio_working_3-way'!W383&gt;=0,IF('OddsRatio_working_3-way'!V383+SQRT('OddsRatio_working_3-way'!W383)&gt;0,0,PI()),ACOS('OddsRatio_working_3-way'!V383/(2*'OddsRatio_working_3-way'!X383)))</f>
        <v>1.2057267920489236</v>
      </c>
      <c r="Z383" s="11">
        <f>'OddsRatio_working_3-way'!X383^(1/3)*COS('OddsRatio_working_3-way'!Y383/3)</f>
        <v>0.54614680708947028</v>
      </c>
      <c r="AA383" s="11">
        <f>'OddsRatio_working_3-way'!X383^(1/3)*COS(('OddsRatio_working_3-way'!Y383+2*PI())/3)</f>
        <v>-0.4741100104623695</v>
      </c>
      <c r="AB383" s="11">
        <f>'OddsRatio_working_3-way'!X383^(1/3)*COS(('OddsRatio_working_3-way'!Y383+4*PI())/3)</f>
        <v>-7.2036796627100941E-2</v>
      </c>
      <c r="AC383" s="11">
        <f>'OddsRatio_working_3-way'!X383^(1/3)*SIN('OddsRatio_working_3-way'!Y383/3)</f>
        <v>0.2321370782417303</v>
      </c>
      <c r="AD383" s="11">
        <f>'OddsRatio_working_3-way'!X383^(1/3)*SIN(('OddsRatio_working_3-way'!Y383+2*PI())/3)</f>
        <v>0.35690847001437526</v>
      </c>
      <c r="AE383" s="11">
        <f>'OddsRatio_working_3-way'!X383^(1/3)*SIN(('OddsRatio_working_3-way'!Y383+4*PI())/3)</f>
        <v>-0.58904554825610556</v>
      </c>
      <c r="AF383" s="11">
        <f>-'OddsRatio_working_3-way'!U383/(3*'OddsRatio_working_3-way'!X383^(1/3))*COS(('OddsRatio_working_3-way'!Y383)/3)</f>
        <v>0.54614680708947017</v>
      </c>
      <c r="AG383" s="11">
        <f>-'OddsRatio_working_3-way'!U383/(3*'OddsRatio_working_3-way'!X383^(1/3))*COS(('OddsRatio_working_3-way'!Y383+2*PI())/3)</f>
        <v>-0.47411001046236939</v>
      </c>
      <c r="AH383" s="11">
        <f>-'OddsRatio_working_3-way'!U383/(3*'OddsRatio_working_3-way'!X383^(1/3))*COS(('OddsRatio_working_3-way'!Y383+4*PI())/3)</f>
        <v>-7.2036796627100927E-2</v>
      </c>
      <c r="AI383" s="11">
        <f>'OddsRatio_working_3-way'!U383/(3*'OddsRatio_working_3-way'!X383^(1/3))*SIN(('OddsRatio_working_3-way'!Y383)/3)</f>
        <v>-0.23213707824173024</v>
      </c>
      <c r="AJ383" s="11">
        <f>'OddsRatio_working_3-way'!U383/(3*'OddsRatio_working_3-way'!X383^(1/3))*SIN(('OddsRatio_working_3-way'!Y383+2*PI())/3)</f>
        <v>-0.3569084700143752</v>
      </c>
      <c r="AK383" s="11">
        <f>'OddsRatio_working_3-way'!U383/(3*'OddsRatio_working_3-way'!X383^(1/3))*SIN(('OddsRatio_working_3-way'!Y383+4*PI())/3)</f>
        <v>0.58904554825610544</v>
      </c>
      <c r="AL383" s="11">
        <f>'OddsRatio_working_3-way'!Z383+'OddsRatio_working_3-way'!AF383</f>
        <v>1.0922936141789403</v>
      </c>
      <c r="AM383" s="11">
        <f>'OddsRatio_working_3-way'!AA383+'OddsRatio_working_3-way'!AG383</f>
        <v>-0.94822002092473889</v>
      </c>
      <c r="AN383" s="11">
        <f>'OddsRatio_working_3-way'!AB383+'OddsRatio_working_3-way'!AH383</f>
        <v>-0.14407359325420188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1.0922936141789403</v>
      </c>
      <c r="AS383" s="11">
        <f>IF(('OddsRatio_working_3-way'!X383=0),IF(Q383&gt;0,-Q383^(1/3),(-Q383)^(1/3)),'OddsRatio_working_3-way'!AM383-'OddsRatio_working_3-way'!R383/3)</f>
        <v>-0.94822002092473889</v>
      </c>
      <c r="AT383" s="11">
        <f>IF(('OddsRatio_working_3-way'!X383=0),IF(Q383&gt;0,-Q383^(1/3),(-Q383)^(1/3)),'OddsRatio_working_3-way'!AN383-'OddsRatio_working_3-way'!R383/3)</f>
        <v>-0.14407359325420188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9">
        <f t="shared" si="78"/>
        <v>0.45869071890533625</v>
      </c>
      <c r="E384" s="9">
        <f t="shared" si="79"/>
        <v>0.28680597520056433</v>
      </c>
      <c r="F384" s="9">
        <f t="shared" si="80"/>
        <v>0.25450330589409936</v>
      </c>
      <c r="G384" s="9">
        <f t="shared" si="81"/>
        <v>1.0536769945414579</v>
      </c>
      <c r="H384" s="9">
        <f t="shared" si="82"/>
        <v>2.1801182338864331</v>
      </c>
      <c r="I384" s="9">
        <f t="shared" si="83"/>
        <v>3.486677707117841</v>
      </c>
      <c r="J384" s="9">
        <f t="shared" si="84"/>
        <v>3.9292220448252531</v>
      </c>
      <c r="K384" s="11">
        <f t="shared" si="85"/>
        <v>0.47169811320754712</v>
      </c>
      <c r="L384" s="11">
        <f t="shared" si="86"/>
        <v>0.29761904761904762</v>
      </c>
      <c r="M384" s="11">
        <f t="shared" si="87"/>
        <v>0.26455026455026459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-0.27290273202222892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0.23249166892473272</v>
      </c>
      <c r="Q384" s="11">
        <f>2*'OddsRatio_working_3-way'!K384*'OddsRatio_working_3-way'!L384*'OddsRatio_working_3-way'!M384</f>
        <v>7.4278488474355503E-2</v>
      </c>
      <c r="R384" s="11">
        <f t="shared" si="88"/>
        <v>0</v>
      </c>
      <c r="S384" s="11">
        <f t="shared" si="89"/>
        <v>-0.85192136847422772</v>
      </c>
      <c r="T384" s="11">
        <f t="shared" si="90"/>
        <v>-0.27217935095023249</v>
      </c>
      <c r="U384" s="11">
        <f>'OddsRatio_working_3-way'!S384-'OddsRatio_working_3-way'!R384^2/3</f>
        <v>-0.85192136847422772</v>
      </c>
      <c r="V384" s="11">
        <f>'OddsRatio_working_3-way'!S384*'OddsRatio_working_3-way'!R384/3-2*'OddsRatio_working_3-way'!R384^3/27-'OddsRatio_working_3-way'!T384</f>
        <v>0.27217935095023249</v>
      </c>
      <c r="W384" s="11">
        <f>'OddsRatio_working_3-way'!V384^2+4*'OddsRatio_working_3-way'!U384^3/27</f>
        <v>-1.7518250840131894E-2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0.15132733553775218</v>
      </c>
      <c r="Y384" s="11">
        <f>IF('OddsRatio_working_3-way'!W384&gt;=0,IF('OddsRatio_working_3-way'!V384+SQRT('OddsRatio_working_3-way'!W384)&gt;0,0,PI()),ACOS('OddsRatio_working_3-way'!V384/(2*'OddsRatio_working_3-way'!X384)))</f>
        <v>0.45261491883377447</v>
      </c>
      <c r="Z384" s="11">
        <f>'OddsRatio_working_3-way'!X384^(1/3)*COS('OddsRatio_working_3-way'!Y384/3)</f>
        <v>0.52683849727072896</v>
      </c>
      <c r="AA384" s="11">
        <f>'OddsRatio_working_3-way'!X384^(1/3)*COS(('OddsRatio_working_3-way'!Y384+2*PI())/3)</f>
        <v>-0.33278235456133232</v>
      </c>
      <c r="AB384" s="11">
        <f>'OddsRatio_working_3-way'!X384^(1/3)*COS(('OddsRatio_working_3-way'!Y384+4*PI())/3)</f>
        <v>-0.19405614270939667</v>
      </c>
      <c r="AC384" s="11">
        <f>'OddsRatio_working_3-way'!X384^(1/3)*SIN('OddsRatio_working_3-way'!Y384/3)</f>
        <v>8.0093615756372152E-2</v>
      </c>
      <c r="AD384" s="11">
        <f>'OddsRatio_working_3-way'!X384^(1/3)*SIN(('OddsRatio_working_3-way'!Y384+2*PI())/3)</f>
        <v>0.416208714449884</v>
      </c>
      <c r="AE384" s="11">
        <f>'OddsRatio_working_3-way'!X384^(1/3)*SIN(('OddsRatio_working_3-way'!Y384+4*PI())/3)</f>
        <v>-0.49630233020625608</v>
      </c>
      <c r="AF384" s="11">
        <f>-'OddsRatio_working_3-way'!U384/(3*'OddsRatio_working_3-way'!X384^(1/3))*COS(('OddsRatio_working_3-way'!Y384)/3)</f>
        <v>0.52683849727072884</v>
      </c>
      <c r="AG384" s="11">
        <f>-'OddsRatio_working_3-way'!U384/(3*'OddsRatio_working_3-way'!X384^(1/3))*COS(('OddsRatio_working_3-way'!Y384+2*PI())/3)</f>
        <v>-0.33278235456133221</v>
      </c>
      <c r="AH384" s="11">
        <f>-'OddsRatio_working_3-way'!U384/(3*'OddsRatio_working_3-way'!X384^(1/3))*COS(('OddsRatio_working_3-way'!Y384+4*PI())/3)</f>
        <v>-0.19405614270939661</v>
      </c>
      <c r="AI384" s="11">
        <f>'OddsRatio_working_3-way'!U384/(3*'OddsRatio_working_3-way'!X384^(1/3))*SIN(('OddsRatio_working_3-way'!Y384)/3)</f>
        <v>-8.0093615756372125E-2</v>
      </c>
      <c r="AJ384" s="11">
        <f>'OddsRatio_working_3-way'!U384/(3*'OddsRatio_working_3-way'!X384^(1/3))*SIN(('OddsRatio_working_3-way'!Y384+2*PI())/3)</f>
        <v>-0.41620871444988394</v>
      </c>
      <c r="AK384" s="11">
        <f>'OddsRatio_working_3-way'!U384/(3*'OddsRatio_working_3-way'!X384^(1/3))*SIN(('OddsRatio_working_3-way'!Y384+4*PI())/3)</f>
        <v>0.49630233020625597</v>
      </c>
      <c r="AL384" s="11">
        <f>'OddsRatio_working_3-way'!Z384+'OddsRatio_working_3-way'!AF384</f>
        <v>1.0536769945414579</v>
      </c>
      <c r="AM384" s="11">
        <f>'OddsRatio_working_3-way'!AA384+'OddsRatio_working_3-way'!AG384</f>
        <v>-0.66556470912266452</v>
      </c>
      <c r="AN384" s="11">
        <f>'OddsRatio_working_3-way'!AB384+'OddsRatio_working_3-way'!AH384</f>
        <v>-0.38811228541879328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1.0536769945414579</v>
      </c>
      <c r="AS384" s="11">
        <f>IF(('OddsRatio_working_3-way'!X384=0),IF(Q384&gt;0,-Q384^(1/3),(-Q384)^(1/3)),'OddsRatio_working_3-way'!AM384-'OddsRatio_working_3-way'!R384/3)</f>
        <v>-0.66556470912266452</v>
      </c>
      <c r="AT384" s="11">
        <f>IF(('OddsRatio_working_3-way'!X384=0),IF(Q384&gt;0,-Q384^(1/3),(-Q384)^(1/3)),'OddsRatio_working_3-way'!AN384-'OddsRatio_working_3-way'!R384/3)</f>
        <v>-0.38811228541879328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9">
        <f t="shared" si="78"/>
        <v>0.34833470382749937</v>
      </c>
      <c r="E385" s="9">
        <f t="shared" si="79"/>
        <v>0.28732417918245262</v>
      </c>
      <c r="F385" s="9">
        <f t="shared" si="80"/>
        <v>0.36434111699004801</v>
      </c>
      <c r="G385" s="9">
        <f t="shared" si="81"/>
        <v>1.0510124169385526</v>
      </c>
      <c r="H385" s="9">
        <f t="shared" si="82"/>
        <v>2.8708021021506234</v>
      </c>
      <c r="I385" s="9">
        <f t="shared" si="83"/>
        <v>3.4803893039749845</v>
      </c>
      <c r="J385" s="9">
        <f t="shared" si="84"/>
        <v>2.7446806121179979</v>
      </c>
      <c r="K385" s="11">
        <f t="shared" si="85"/>
        <v>0.35971223021582738</v>
      </c>
      <c r="L385" s="11">
        <f t="shared" si="86"/>
        <v>0.29761904761904762</v>
      </c>
      <c r="M385" s="11">
        <f t="shared" si="87"/>
        <v>0.37593984962406013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-0.28065603371223546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0.23343301728112675</v>
      </c>
      <c r="Q385" s="11">
        <f>2*'OddsRatio_working_3-way'!K385*'OddsRatio_working_3-way'!L385*'OddsRatio_working_3-way'!M385</f>
        <v>8.049414389004371E-2</v>
      </c>
      <c r="R385" s="11">
        <f t="shared" si="88"/>
        <v>0</v>
      </c>
      <c r="S385" s="11">
        <f t="shared" si="89"/>
        <v>-0.83174059788955834</v>
      </c>
      <c r="T385" s="11">
        <f t="shared" si="90"/>
        <v>-0.28680710272053733</v>
      </c>
      <c r="U385" s="11">
        <f>'OddsRatio_working_3-way'!S385-'OddsRatio_working_3-way'!R385^2/3</f>
        <v>-0.83174059788955834</v>
      </c>
      <c r="V385" s="11">
        <f>'OddsRatio_working_3-way'!S385*'OddsRatio_working_3-way'!R385/3-2*'OddsRatio_working_3-way'!R385^3/27-'OddsRatio_working_3-way'!T385</f>
        <v>0.28680710272053733</v>
      </c>
      <c r="W385" s="11">
        <f>'OddsRatio_working_3-way'!V385^2+4*'OddsRatio_working_3-way'!U385^3/27</f>
        <v>-2.9849218049814163E-3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0.14598222149968321</v>
      </c>
      <c r="Y385" s="11">
        <f>IF('OddsRatio_working_3-way'!W385&gt;=0,IF('OddsRatio_working_3-way'!V385+SQRT('OddsRatio_working_3-way'!W385)&gt;0,0,PI()),ACOS('OddsRatio_working_3-way'!V385/(2*'OddsRatio_working_3-way'!X385)))</f>
        <v>0.18823669160302381</v>
      </c>
      <c r="Z385" s="11">
        <f>'OddsRatio_working_3-way'!X385^(1/3)*COS('OddsRatio_working_3-way'!Y385/3)</f>
        <v>0.52550620846927631</v>
      </c>
      <c r="AA385" s="11">
        <f>'OddsRatio_working_3-way'!X385^(1/3)*COS(('OddsRatio_working_3-way'!Y385+2*PI())/3)</f>
        <v>-0.29134625232248873</v>
      </c>
      <c r="AB385" s="11">
        <f>'OddsRatio_working_3-way'!X385^(1/3)*COS(('OddsRatio_working_3-way'!Y385+4*PI())/3)</f>
        <v>-0.2341599561467877</v>
      </c>
      <c r="AC385" s="11">
        <f>'OddsRatio_working_3-way'!X385^(1/3)*SIN('OddsRatio_working_3-way'!Y385/3)</f>
        <v>3.3016523490998734E-2</v>
      </c>
      <c r="AD385" s="11">
        <f>'OddsRatio_working_3-way'!X385^(1/3)*SIN(('OddsRatio_working_3-way'!Y385+2*PI())/3)</f>
        <v>0.438593464635335</v>
      </c>
      <c r="AE385" s="11">
        <f>'OddsRatio_working_3-way'!X385^(1/3)*SIN(('OddsRatio_working_3-way'!Y385+4*PI())/3)</f>
        <v>-0.4716099881263337</v>
      </c>
      <c r="AF385" s="11">
        <f>-'OddsRatio_working_3-way'!U385/(3*'OddsRatio_working_3-way'!X385^(1/3))*COS(('OddsRatio_working_3-way'!Y385)/3)</f>
        <v>0.5255062084692762</v>
      </c>
      <c r="AG385" s="11">
        <f>-'OddsRatio_working_3-way'!U385/(3*'OddsRatio_working_3-way'!X385^(1/3))*COS(('OddsRatio_working_3-way'!Y385+2*PI())/3)</f>
        <v>-0.29134625232248867</v>
      </c>
      <c r="AH385" s="11">
        <f>-'OddsRatio_working_3-way'!U385/(3*'OddsRatio_working_3-way'!X385^(1/3))*COS(('OddsRatio_working_3-way'!Y385+4*PI())/3)</f>
        <v>-0.23415995614678764</v>
      </c>
      <c r="AI385" s="11">
        <f>'OddsRatio_working_3-way'!U385/(3*'OddsRatio_working_3-way'!X385^(1/3))*SIN(('OddsRatio_working_3-way'!Y385)/3)</f>
        <v>-3.3016523490998727E-2</v>
      </c>
      <c r="AJ385" s="11">
        <f>'OddsRatio_working_3-way'!U385/(3*'OddsRatio_working_3-way'!X385^(1/3))*SIN(('OddsRatio_working_3-way'!Y385+2*PI())/3)</f>
        <v>-0.43859346463533494</v>
      </c>
      <c r="AK385" s="11">
        <f>'OddsRatio_working_3-way'!U385/(3*'OddsRatio_working_3-way'!X385^(1/3))*SIN(('OddsRatio_working_3-way'!Y385+4*PI())/3)</f>
        <v>0.47160998812633359</v>
      </c>
      <c r="AL385" s="11">
        <f>'OddsRatio_working_3-way'!Z385+'OddsRatio_working_3-way'!AF385</f>
        <v>1.0510124169385526</v>
      </c>
      <c r="AM385" s="11">
        <f>'OddsRatio_working_3-way'!AA385+'OddsRatio_working_3-way'!AG385</f>
        <v>-0.58269250464497735</v>
      </c>
      <c r="AN385" s="11">
        <f>'OddsRatio_working_3-way'!AB385+'OddsRatio_working_3-way'!AH385</f>
        <v>-0.46831991229357534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1.0510124169385526</v>
      </c>
      <c r="AS385" s="11">
        <f>IF(('OddsRatio_working_3-way'!X385=0),IF(Q385&gt;0,-Q385^(1/3),(-Q385)^(1/3)),'OddsRatio_working_3-way'!AM385-'OddsRatio_working_3-way'!R385/3)</f>
        <v>-0.58269250464497735</v>
      </c>
      <c r="AT385" s="11">
        <f>IF(('OddsRatio_working_3-way'!X385=0),IF(Q385&gt;0,-Q385^(1/3),(-Q385)^(1/3)),'OddsRatio_working_3-way'!AN385-'OddsRatio_working_3-way'!R385/3)</f>
        <v>-0.46831991229357534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9">
        <f t="shared" si="78"/>
        <v>0.33423115245463186</v>
      </c>
      <c r="E386" s="9">
        <f t="shared" si="79"/>
        <v>0.28783598111860309</v>
      </c>
      <c r="F386" s="9">
        <f t="shared" si="80"/>
        <v>0.37793286642676521</v>
      </c>
      <c r="G386" s="9">
        <f t="shared" si="81"/>
        <v>1.0483901755698519</v>
      </c>
      <c r="H386" s="9">
        <f t="shared" si="82"/>
        <v>2.9919413335827181</v>
      </c>
      <c r="I386" s="9">
        <f t="shared" si="83"/>
        <v>3.4742008143448508</v>
      </c>
      <c r="J386" s="9">
        <f t="shared" si="84"/>
        <v>2.6459725756446675</v>
      </c>
      <c r="K386" s="11">
        <f t="shared" si="85"/>
        <v>0.34482758620689657</v>
      </c>
      <c r="L386" s="11">
        <f t="shared" si="86"/>
        <v>0.29761904761904762</v>
      </c>
      <c r="M386" s="11">
        <f t="shared" si="87"/>
        <v>0.38910505836575876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-0.28112201542363902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0.23280813734322392</v>
      </c>
      <c r="Q386" s="11">
        <f>2*'OddsRatio_working_3-way'!K386*'OddsRatio_working_3-way'!L386*'OddsRatio_working_3-way'!M386</f>
        <v>7.9865570272117978E-2</v>
      </c>
      <c r="R386" s="11">
        <f t="shared" si="88"/>
        <v>0</v>
      </c>
      <c r="S386" s="11">
        <f t="shared" si="89"/>
        <v>-0.8281391160076591</v>
      </c>
      <c r="T386" s="11">
        <f t="shared" si="90"/>
        <v>-0.28409575163213002</v>
      </c>
      <c r="U386" s="11">
        <f>'OddsRatio_working_3-way'!S386-'OddsRatio_working_3-way'!R386^2/3</f>
        <v>-0.8281391160076591</v>
      </c>
      <c r="V386" s="11">
        <f>'OddsRatio_working_3-way'!S386*'OddsRatio_working_3-way'!R386/3-2*'OddsRatio_working_3-way'!R386^3/27-'OddsRatio_working_3-way'!T386</f>
        <v>0.28409575163213002</v>
      </c>
      <c r="W386" s="11">
        <f>'OddsRatio_working_3-way'!V386^2+4*'OddsRatio_working_3-way'!U386^3/27</f>
        <v>-3.4303042309727222E-3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0.14503508224426051</v>
      </c>
      <c r="Y386" s="11">
        <f>IF('OddsRatio_working_3-way'!W386&gt;=0,IF('OddsRatio_working_3-way'!V386+SQRT('OddsRatio_working_3-way'!W386)&gt;0,0,PI()),ACOS('OddsRatio_working_3-way'!V386/(2*'OddsRatio_working_3-way'!X386)))</f>
        <v>0.20331027296038351</v>
      </c>
      <c r="Z386" s="11">
        <f>'OddsRatio_working_3-way'!X386^(1/3)*COS('OddsRatio_working_3-way'!Y386/3)</f>
        <v>0.52419508778492607</v>
      </c>
      <c r="AA386" s="11">
        <f>'OddsRatio_working_3-way'!X386^(1/3)*COS(('OddsRatio_working_3-way'!Y386+2*PI())/3)</f>
        <v>-0.29291006502478933</v>
      </c>
      <c r="AB386" s="11">
        <f>'OddsRatio_working_3-way'!X386^(1/3)*COS(('OddsRatio_working_3-way'!Y386+4*PI())/3)</f>
        <v>-0.23128502276013685</v>
      </c>
      <c r="AC386" s="11">
        <f>'OddsRatio_working_3-way'!X386^(1/3)*SIN('OddsRatio_working_3-way'!Y386/3)</f>
        <v>3.557923474031939E-2</v>
      </c>
      <c r="AD386" s="11">
        <f>'OddsRatio_working_3-way'!X386^(1/3)*SIN(('OddsRatio_working_3-way'!Y386+2*PI())/3)</f>
        <v>0.43617664519060023</v>
      </c>
      <c r="AE386" s="11">
        <f>'OddsRatio_working_3-way'!X386^(1/3)*SIN(('OddsRatio_working_3-way'!Y386+4*PI())/3)</f>
        <v>-0.47175587993091944</v>
      </c>
      <c r="AF386" s="11">
        <f>-'OddsRatio_working_3-way'!U386/(3*'OddsRatio_working_3-way'!X386^(1/3))*COS(('OddsRatio_working_3-way'!Y386)/3)</f>
        <v>0.52419508778492596</v>
      </c>
      <c r="AG386" s="11">
        <f>-'OddsRatio_working_3-way'!U386/(3*'OddsRatio_working_3-way'!X386^(1/3))*COS(('OddsRatio_working_3-way'!Y386+2*PI())/3)</f>
        <v>-0.29291006502478928</v>
      </c>
      <c r="AH386" s="11">
        <f>-'OddsRatio_working_3-way'!U386/(3*'OddsRatio_working_3-way'!X386^(1/3))*COS(('OddsRatio_working_3-way'!Y386+4*PI())/3)</f>
        <v>-0.23128502276013679</v>
      </c>
      <c r="AI386" s="11">
        <f>'OddsRatio_working_3-way'!U386/(3*'OddsRatio_working_3-way'!X386^(1/3))*SIN(('OddsRatio_working_3-way'!Y386)/3)</f>
        <v>-3.5579234740319383E-2</v>
      </c>
      <c r="AJ386" s="11">
        <f>'OddsRatio_working_3-way'!U386/(3*'OddsRatio_working_3-way'!X386^(1/3))*SIN(('OddsRatio_working_3-way'!Y386+2*PI())/3)</f>
        <v>-0.43617664519060018</v>
      </c>
      <c r="AK386" s="11">
        <f>'OddsRatio_working_3-way'!U386/(3*'OddsRatio_working_3-way'!X386^(1/3))*SIN(('OddsRatio_working_3-way'!Y386+4*PI())/3)</f>
        <v>0.47175587993091933</v>
      </c>
      <c r="AL386" s="11">
        <f>'OddsRatio_working_3-way'!Z386+'OddsRatio_working_3-way'!AF386</f>
        <v>1.0483901755698519</v>
      </c>
      <c r="AM386" s="11">
        <f>'OddsRatio_working_3-way'!AA386+'OddsRatio_working_3-way'!AG386</f>
        <v>-0.58582013004957867</v>
      </c>
      <c r="AN386" s="11">
        <f>'OddsRatio_working_3-way'!AB386+'OddsRatio_working_3-way'!AH386</f>
        <v>-0.46257004552027364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1.0483901755698519</v>
      </c>
      <c r="AS386" s="11">
        <f>IF(('OddsRatio_working_3-way'!X386=0),IF(Q386&gt;0,-Q386^(1/3),(-Q386)^(1/3)),'OddsRatio_working_3-way'!AM386-'OddsRatio_working_3-way'!R386/3)</f>
        <v>-0.58582013004957867</v>
      </c>
      <c r="AT386" s="11">
        <f>IF(('OddsRatio_working_3-way'!X386=0),IF(Q386&gt;0,-Q386^(1/3),(-Q386)^(1/3)),'OddsRatio_working_3-way'!AN386-'OddsRatio_working_3-way'!R386/3)</f>
        <v>-0.46257004552027364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9">
        <f t="shared" si="78"/>
        <v>0.48608849636151619</v>
      </c>
      <c r="E387" s="9">
        <f t="shared" si="79"/>
        <v>0.28354314185638296</v>
      </c>
      <c r="F387" s="9">
        <f t="shared" si="80"/>
        <v>0.23036836178210091</v>
      </c>
      <c r="G387" s="9">
        <f t="shared" si="81"/>
        <v>1.0572385635233692</v>
      </c>
      <c r="H387" s="9">
        <f t="shared" si="82"/>
        <v>2.0572385635233692</v>
      </c>
      <c r="I387" s="9">
        <f t="shared" si="83"/>
        <v>3.5268001668208524</v>
      </c>
      <c r="J387" s="9">
        <f t="shared" si="84"/>
        <v>4.3408738607338471</v>
      </c>
      <c r="K387" s="11">
        <f t="shared" si="85"/>
        <v>0.5</v>
      </c>
      <c r="L387" s="11">
        <f t="shared" si="86"/>
        <v>0.29498525073746312</v>
      </c>
      <c r="M387" s="11">
        <f t="shared" si="87"/>
        <v>0.24038461538461536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-0.26777002496029045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0.23222997503970955</v>
      </c>
      <c r="Q387" s="11">
        <f>2*'OddsRatio_working_3-way'!K387*'OddsRatio_working_3-way'!L387*'OddsRatio_working_3-way'!M387</f>
        <v>7.0909916042659393E-2</v>
      </c>
      <c r="R387" s="11">
        <f t="shared" si="88"/>
        <v>0</v>
      </c>
      <c r="S387" s="11">
        <f t="shared" si="89"/>
        <v>-0.86727397913246118</v>
      </c>
      <c r="T387" s="11">
        <f t="shared" si="90"/>
        <v>-0.2648164821778507</v>
      </c>
      <c r="U387" s="11">
        <f>'OddsRatio_working_3-way'!S387-'OddsRatio_working_3-way'!R387^2/3</f>
        <v>-0.86727397913246118</v>
      </c>
      <c r="V387" s="11">
        <f>'OddsRatio_working_3-way'!S387*'OddsRatio_working_3-way'!R387/3-2*'OddsRatio_working_3-way'!R387^3/27-'OddsRatio_working_3-way'!T387</f>
        <v>0.2648164821778507</v>
      </c>
      <c r="W387" s="11">
        <f>'OddsRatio_working_3-way'!V387^2+4*'OddsRatio_working_3-way'!U387^3/27</f>
        <v>-2.6514067739363115E-2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0.15543635109942514</v>
      </c>
      <c r="Y387" s="11">
        <f>IF('OddsRatio_working_3-way'!W387&gt;=0,IF('OddsRatio_working_3-way'!V387+SQRT('OddsRatio_working_3-way'!W387)&gt;0,0,PI()),ACOS('OddsRatio_working_3-way'!V387/(2*'OddsRatio_working_3-way'!X387)))</f>
        <v>0.55129176975708338</v>
      </c>
      <c r="Z387" s="11">
        <f>'OddsRatio_working_3-way'!X387^(1/3)*COS('OddsRatio_working_3-way'!Y387/3)</f>
        <v>0.5286192817616846</v>
      </c>
      <c r="AA387" s="11">
        <f>'OddsRatio_working_3-way'!X387^(1/3)*COS(('OddsRatio_working_3-way'!Y387+2*PI())/3)</f>
        <v>-0.34939627905297732</v>
      </c>
      <c r="AB387" s="11">
        <f>'OddsRatio_working_3-way'!X387^(1/3)*COS(('OddsRatio_working_3-way'!Y387+4*PI())/3)</f>
        <v>-0.17922300270870742</v>
      </c>
      <c r="AC387" s="11">
        <f>'OddsRatio_working_3-way'!X387^(1/3)*SIN('OddsRatio_working_3-way'!Y387/3)</f>
        <v>9.8249586906244746E-2</v>
      </c>
      <c r="AD387" s="11">
        <f>'OddsRatio_working_3-way'!X387^(1/3)*SIN(('OddsRatio_working_3-way'!Y387+2*PI())/3)</f>
        <v>0.40867293348278044</v>
      </c>
      <c r="AE387" s="11">
        <f>'OddsRatio_working_3-way'!X387^(1/3)*SIN(('OddsRatio_working_3-way'!Y387+4*PI())/3)</f>
        <v>-0.50692252038902519</v>
      </c>
      <c r="AF387" s="11">
        <f>-'OddsRatio_working_3-way'!U387/(3*'OddsRatio_working_3-way'!X387^(1/3))*COS(('OddsRatio_working_3-way'!Y387)/3)</f>
        <v>0.5286192817616846</v>
      </c>
      <c r="AG387" s="11">
        <f>-'OddsRatio_working_3-way'!U387/(3*'OddsRatio_working_3-way'!X387^(1/3))*COS(('OddsRatio_working_3-way'!Y387+2*PI())/3)</f>
        <v>-0.34939627905297732</v>
      </c>
      <c r="AH387" s="11">
        <f>-'OddsRatio_working_3-way'!U387/(3*'OddsRatio_working_3-way'!X387^(1/3))*COS(('OddsRatio_working_3-way'!Y387+4*PI())/3)</f>
        <v>-0.17922300270870742</v>
      </c>
      <c r="AI387" s="11">
        <f>'OddsRatio_working_3-way'!U387/(3*'OddsRatio_working_3-way'!X387^(1/3))*SIN(('OddsRatio_working_3-way'!Y387)/3)</f>
        <v>-9.8249586906244746E-2</v>
      </c>
      <c r="AJ387" s="11">
        <f>'OddsRatio_working_3-way'!U387/(3*'OddsRatio_working_3-way'!X387^(1/3))*SIN(('OddsRatio_working_3-way'!Y387+2*PI())/3)</f>
        <v>-0.40867293348278044</v>
      </c>
      <c r="AK387" s="11">
        <f>'OddsRatio_working_3-way'!U387/(3*'OddsRatio_working_3-way'!X387^(1/3))*SIN(('OddsRatio_working_3-way'!Y387+4*PI())/3)</f>
        <v>0.50692252038902519</v>
      </c>
      <c r="AL387" s="11">
        <f>'OddsRatio_working_3-way'!Z387+'OddsRatio_working_3-way'!AF387</f>
        <v>1.0572385635233692</v>
      </c>
      <c r="AM387" s="11">
        <f>'OddsRatio_working_3-way'!AA387+'OddsRatio_working_3-way'!AG387</f>
        <v>-0.69879255810595464</v>
      </c>
      <c r="AN387" s="11">
        <f>'OddsRatio_working_3-way'!AB387+'OddsRatio_working_3-way'!AH387</f>
        <v>-0.35844600541741484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1.0572385635233692</v>
      </c>
      <c r="AS387" s="11">
        <f>IF(('OddsRatio_working_3-way'!X387=0),IF(Q387&gt;0,-Q387^(1/3),(-Q387)^(1/3)),'OddsRatio_working_3-way'!AM387-'OddsRatio_working_3-way'!R387/3)</f>
        <v>-0.69879255810595464</v>
      </c>
      <c r="AT387" s="11">
        <f>IF(('OddsRatio_working_3-way'!X387=0),IF(Q387&gt;0,-Q387^(1/3),(-Q387)^(1/3)),'OddsRatio_working_3-way'!AN387-'OddsRatio_working_3-way'!R387/3)</f>
        <v>-0.35844600541741484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9">
        <f t="shared" ref="D388:D451" si="91">(K388/(AR388+K388-(AR388*K388)))</f>
        <v>0.66866500951981644</v>
      </c>
      <c r="E388" s="9">
        <f t="shared" ref="E388:E451" si="92">(L388/(AR388+L388-(AR388*L388)))</f>
        <v>0.2050037130346628</v>
      </c>
      <c r="F388" s="9">
        <f t="shared" ref="F388:F451" si="93">(M388/(AR388+M388-(AR388*M388)))</f>
        <v>0.12633127744552086</v>
      </c>
      <c r="G388" s="9">
        <f t="shared" ref="G388:G451" si="94">AR388</f>
        <v>1.0772112303033103</v>
      </c>
      <c r="H388" s="9">
        <f t="shared" ref="H388:H451" si="95">IF(A388="","",1/D388)</f>
        <v>1.495517165939523</v>
      </c>
      <c r="I388" s="9">
        <f t="shared" ref="I388:I451" si="96">IF(B388="","",1/E388)</f>
        <v>4.8779604290919174</v>
      </c>
      <c r="J388" s="9">
        <f t="shared" ref="J388:J451" si="97">IF(C388="","",1/F388)</f>
        <v>7.9156960985472526</v>
      </c>
      <c r="K388" s="11">
        <f t="shared" ref="K388:K451" si="98">1/A388</f>
        <v>0.68493150684931503</v>
      </c>
      <c r="L388" s="11">
        <f t="shared" ref="L388:L451" si="99">1/B388</f>
        <v>0.21739130434782611</v>
      </c>
      <c r="M388" s="11">
        <f t="shared" ref="M388:M451" si="100">1/C388</f>
        <v>0.13477088948787061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-0.21334416423586766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0.21030359169637941</v>
      </c>
      <c r="Q388" s="11">
        <f>2*'OddsRatio_working_3-way'!K388*'OddsRatio_working_3-way'!L388*'OddsRatio_working_3-way'!M388</f>
        <v>4.0134273224499882E-2</v>
      </c>
      <c r="R388" s="11">
        <f t="shared" ref="R388:R451" si="101">O388/N388</f>
        <v>0</v>
      </c>
      <c r="S388" s="11">
        <f t="shared" ref="S388:S451" si="102">P388/N388</f>
        <v>-0.98574803979111103</v>
      </c>
      <c r="T388" s="11">
        <f t="shared" ref="T388:T451" si="103">Q388/N388</f>
        <v>-0.18811985492196773</v>
      </c>
      <c r="U388" s="11">
        <f>'OddsRatio_working_3-way'!S388-'OddsRatio_working_3-way'!R388^2/3</f>
        <v>-0.98574803979111103</v>
      </c>
      <c r="V388" s="11">
        <f>'OddsRatio_working_3-way'!S388*'OddsRatio_working_3-way'!R388/3-2*'OddsRatio_working_3-way'!R388^3/27-'OddsRatio_working_3-way'!T388</f>
        <v>0.18811985492196773</v>
      </c>
      <c r="W388" s="11">
        <f>'OddsRatio_working_3-way'!V388^2+4*'OddsRatio_working_3-way'!U388^3/27</f>
        <v>-0.10651470976158912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0.18835059701090101</v>
      </c>
      <c r="Y388" s="11">
        <f>IF('OddsRatio_working_3-way'!W388&gt;=0,IF('OddsRatio_working_3-way'!V388+SQRT('OddsRatio_working_3-way'!W388)&gt;0,0,PI()),ACOS('OddsRatio_working_3-way'!V388/(2*'OddsRatio_working_3-way'!X388)))</f>
        <v>1.0479046996267321</v>
      </c>
      <c r="Z388" s="11">
        <f>'OddsRatio_working_3-way'!X388^(1/3)*COS('OddsRatio_working_3-way'!Y388/3)</f>
        <v>0.53860561515165517</v>
      </c>
      <c r="AA388" s="11">
        <f>'OddsRatio_working_3-way'!X388^(1/3)*COS(('OddsRatio_working_3-way'!Y388+2*PI())/3)</f>
        <v>-0.43919984534608442</v>
      </c>
      <c r="AB388" s="11">
        <f>'OddsRatio_working_3-way'!X388^(1/3)*COS(('OddsRatio_working_3-way'!Y388+4*PI())/3)</f>
        <v>-9.9405769805570587E-2</v>
      </c>
      <c r="AC388" s="11">
        <f>'OddsRatio_working_3-way'!X388^(1/3)*SIN('OddsRatio_working_3-way'!Y388/3)</f>
        <v>0.19618020098235561</v>
      </c>
      <c r="AD388" s="11">
        <f>'OddsRatio_working_3-way'!X388^(1/3)*SIN(('OddsRatio_working_3-way'!Y388+2*PI())/3)</f>
        <v>0.36835604485110029</v>
      </c>
      <c r="AE388" s="11">
        <f>'OddsRatio_working_3-way'!X388^(1/3)*SIN(('OddsRatio_working_3-way'!Y388+4*PI())/3)</f>
        <v>-0.56453624583345596</v>
      </c>
      <c r="AF388" s="11">
        <f>-'OddsRatio_working_3-way'!U388/(3*'OddsRatio_working_3-way'!X388^(1/3))*COS(('OddsRatio_working_3-way'!Y388)/3)</f>
        <v>0.53860561515165517</v>
      </c>
      <c r="AG388" s="11">
        <f>-'OddsRatio_working_3-way'!U388/(3*'OddsRatio_working_3-way'!X388^(1/3))*COS(('OddsRatio_working_3-way'!Y388+2*PI())/3)</f>
        <v>-0.43919984534608442</v>
      </c>
      <c r="AH388" s="11">
        <f>-'OddsRatio_working_3-way'!U388/(3*'OddsRatio_working_3-way'!X388^(1/3))*COS(('OddsRatio_working_3-way'!Y388+4*PI())/3)</f>
        <v>-9.9405769805570587E-2</v>
      </c>
      <c r="AI388" s="11">
        <f>'OddsRatio_working_3-way'!U388/(3*'OddsRatio_working_3-way'!X388^(1/3))*SIN(('OddsRatio_working_3-way'!Y388)/3)</f>
        <v>-0.19618020098235561</v>
      </c>
      <c r="AJ388" s="11">
        <f>'OddsRatio_working_3-way'!U388/(3*'OddsRatio_working_3-way'!X388^(1/3))*SIN(('OddsRatio_working_3-way'!Y388+2*PI())/3)</f>
        <v>-0.36835604485110029</v>
      </c>
      <c r="AK388" s="11">
        <f>'OddsRatio_working_3-way'!U388/(3*'OddsRatio_working_3-way'!X388^(1/3))*SIN(('OddsRatio_working_3-way'!Y388+4*PI())/3)</f>
        <v>0.56453624583345596</v>
      </c>
      <c r="AL388" s="11">
        <f>'OddsRatio_working_3-way'!Z388+'OddsRatio_working_3-way'!AF388</f>
        <v>1.0772112303033103</v>
      </c>
      <c r="AM388" s="11">
        <f>'OddsRatio_working_3-way'!AA388+'OddsRatio_working_3-way'!AG388</f>
        <v>-0.87839969069216883</v>
      </c>
      <c r="AN388" s="11">
        <f>'OddsRatio_working_3-way'!AB388+'OddsRatio_working_3-way'!AH388</f>
        <v>-0.19881153961114117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1.0772112303033103</v>
      </c>
      <c r="AS388" s="11">
        <f>IF(('OddsRatio_working_3-way'!X388=0),IF(Q388&gt;0,-Q388^(1/3),(-Q388)^(1/3)),'OddsRatio_working_3-way'!AM388-'OddsRatio_working_3-way'!R388/3)</f>
        <v>-0.87839969069216883</v>
      </c>
      <c r="AT388" s="11">
        <f>IF(('OddsRatio_working_3-way'!X388=0),IF(Q388&gt;0,-Q388^(1/3),(-Q388)^(1/3)),'OddsRatio_working_3-way'!AN388-'OddsRatio_working_3-way'!R388/3)</f>
        <v>-0.19881153961114117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9">
        <f t="shared" si="91"/>
        <v>0.43556582019207862</v>
      </c>
      <c r="E389" s="9">
        <f t="shared" si="92"/>
        <v>0.2776031958812491</v>
      </c>
      <c r="F389" s="9">
        <f t="shared" si="93"/>
        <v>0.28683098392667222</v>
      </c>
      <c r="G389" s="9">
        <f t="shared" si="94"/>
        <v>1.0535481798761133</v>
      </c>
      <c r="H389" s="9">
        <f t="shared" si="95"/>
        <v>2.2958642612476194</v>
      </c>
      <c r="I389" s="9">
        <f t="shared" si="96"/>
        <v>3.6022640042939997</v>
      </c>
      <c r="J389" s="9">
        <f t="shared" si="97"/>
        <v>3.4863737045076273</v>
      </c>
      <c r="K389" s="11">
        <f t="shared" si="98"/>
        <v>0.44843049327354262</v>
      </c>
      <c r="L389" s="11">
        <f t="shared" si="99"/>
        <v>0.28818443804034583</v>
      </c>
      <c r="M389" s="11">
        <f t="shared" si="100"/>
        <v>0.29761904761904762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-0.27576583029795065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0.23307677964505868</v>
      </c>
      <c r="Q389" s="11">
        <f>2*'OddsRatio_working_3-way'!K389*'OddsRatio_working_3-way'!L389*'OddsRatio_working_3-way'!M389</f>
        <v>7.6923029585827959E-2</v>
      </c>
      <c r="R389" s="11">
        <f t="shared" si="101"/>
        <v>0</v>
      </c>
      <c r="S389" s="11">
        <f t="shared" si="102"/>
        <v>-0.84519818642226752</v>
      </c>
      <c r="T389" s="11">
        <f t="shared" si="103"/>
        <v>-0.27894329584893324</v>
      </c>
      <c r="U389" s="11">
        <f>'OddsRatio_working_3-way'!S389-'OddsRatio_working_3-way'!R389^2/3</f>
        <v>-0.84519818642226752</v>
      </c>
      <c r="V389" s="11">
        <f>'OddsRatio_working_3-way'!S389*'OddsRatio_working_3-way'!R389/3-2*'OddsRatio_working_3-way'!R389^3/27-'OddsRatio_working_3-way'!T389</f>
        <v>0.27894329584893324</v>
      </c>
      <c r="W389" s="11">
        <f>'OddsRatio_working_3-way'!V389^2+4*'OddsRatio_working_3-way'!U389^3/27</f>
        <v>-1.1638897665028292E-2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0.14953950979932842</v>
      </c>
      <c r="Y389" s="11">
        <f>IF('OddsRatio_working_3-way'!W389&gt;=0,IF('OddsRatio_working_3-way'!V389+SQRT('OddsRatio_working_3-way'!W389)&gt;0,0,PI()),ACOS('OddsRatio_working_3-way'!V389/(2*'OddsRatio_working_3-way'!X389)))</f>
        <v>0.36903953320183036</v>
      </c>
      <c r="Z389" s="11">
        <f>'OddsRatio_working_3-way'!X389^(1/3)*COS('OddsRatio_working_3-way'!Y389/3)</f>
        <v>0.52677408993805663</v>
      </c>
      <c r="AA389" s="11">
        <f>'OddsRatio_working_3-way'!X389^(1/3)*COS(('OddsRatio_working_3-way'!Y389+2*PI())/3)</f>
        <v>-0.31979041572837275</v>
      </c>
      <c r="AB389" s="11">
        <f>'OddsRatio_working_3-way'!X389^(1/3)*COS(('OddsRatio_working_3-way'!Y389+4*PI())/3)</f>
        <v>-0.20698367420968403</v>
      </c>
      <c r="AC389" s="11">
        <f>'OddsRatio_working_3-way'!X389^(1/3)*SIN('OddsRatio_working_3-way'!Y389/3)</f>
        <v>6.5129002582219681E-2</v>
      </c>
      <c r="AD389" s="11">
        <f>'OddsRatio_working_3-way'!X389^(1/3)*SIN(('OddsRatio_working_3-way'!Y389+2*PI())/3)</f>
        <v>0.42363524265067598</v>
      </c>
      <c r="AE389" s="11">
        <f>'OddsRatio_working_3-way'!X389^(1/3)*SIN(('OddsRatio_working_3-way'!Y389+4*PI())/3)</f>
        <v>-0.48876424523289541</v>
      </c>
      <c r="AF389" s="11">
        <f>-'OddsRatio_working_3-way'!U389/(3*'OddsRatio_working_3-way'!X389^(1/3))*COS(('OddsRatio_working_3-way'!Y389)/3)</f>
        <v>0.52677408993805652</v>
      </c>
      <c r="AG389" s="11">
        <f>-'OddsRatio_working_3-way'!U389/(3*'OddsRatio_working_3-way'!X389^(1/3))*COS(('OddsRatio_working_3-way'!Y389+2*PI())/3)</f>
        <v>-0.31979041572837269</v>
      </c>
      <c r="AH389" s="11">
        <f>-'OddsRatio_working_3-way'!U389/(3*'OddsRatio_working_3-way'!X389^(1/3))*COS(('OddsRatio_working_3-way'!Y389+4*PI())/3)</f>
        <v>-0.206983674209684</v>
      </c>
      <c r="AI389" s="11">
        <f>'OddsRatio_working_3-way'!U389/(3*'OddsRatio_working_3-way'!X389^(1/3))*SIN(('OddsRatio_working_3-way'!Y389)/3)</f>
        <v>-6.5129002582219667E-2</v>
      </c>
      <c r="AJ389" s="11">
        <f>'OddsRatio_working_3-way'!U389/(3*'OddsRatio_working_3-way'!X389^(1/3))*SIN(('OddsRatio_working_3-way'!Y389+2*PI())/3)</f>
        <v>-0.42363524265067587</v>
      </c>
      <c r="AK389" s="11">
        <f>'OddsRatio_working_3-way'!U389/(3*'OddsRatio_working_3-way'!X389^(1/3))*SIN(('OddsRatio_working_3-way'!Y389+4*PI())/3)</f>
        <v>0.4887642452328953</v>
      </c>
      <c r="AL389" s="11">
        <f>'OddsRatio_working_3-way'!Z389+'OddsRatio_working_3-way'!AF389</f>
        <v>1.0535481798761133</v>
      </c>
      <c r="AM389" s="11">
        <f>'OddsRatio_working_3-way'!AA389+'OddsRatio_working_3-way'!AG389</f>
        <v>-0.63958083145674549</v>
      </c>
      <c r="AN389" s="11">
        <f>'OddsRatio_working_3-way'!AB389+'OddsRatio_working_3-way'!AH389</f>
        <v>-0.413967348419368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1.0535481798761133</v>
      </c>
      <c r="AS389" s="11">
        <f>IF(('OddsRatio_working_3-way'!X389=0),IF(Q389&gt;0,-Q389^(1/3),(-Q389)^(1/3)),'OddsRatio_working_3-way'!AM389-'OddsRatio_working_3-way'!R389/3)</f>
        <v>-0.63958083145674549</v>
      </c>
      <c r="AT389" s="11">
        <f>IF(('OddsRatio_working_3-way'!X389=0),IF(Q389&gt;0,-Q389^(1/3),(-Q389)^(1/3)),'OddsRatio_working_3-way'!AN389-'OddsRatio_working_3-way'!R389/3)</f>
        <v>-0.413967348419368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9">
        <f t="shared" si="91"/>
        <v>0.31929125888705523</v>
      </c>
      <c r="E390" s="9">
        <f t="shared" si="92"/>
        <v>0.300167115039569</v>
      </c>
      <c r="F390" s="9">
        <f t="shared" si="93"/>
        <v>0.38054162607337588</v>
      </c>
      <c r="G390" s="9">
        <f t="shared" si="94"/>
        <v>1.0502151051053956</v>
      </c>
      <c r="H390" s="9">
        <f t="shared" si="95"/>
        <v>3.1319366633639536</v>
      </c>
      <c r="I390" s="9">
        <f t="shared" si="96"/>
        <v>3.3314775333339788</v>
      </c>
      <c r="J390" s="9">
        <f t="shared" si="97"/>
        <v>2.6278334129133625</v>
      </c>
      <c r="K390" s="11">
        <f t="shared" si="98"/>
        <v>0.33003300330033003</v>
      </c>
      <c r="L390" s="11">
        <f t="shared" si="99"/>
        <v>0.3105590062111801</v>
      </c>
      <c r="M390" s="11">
        <f t="shared" si="100"/>
        <v>0.39215686274509809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-0.28076439357490746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0.2331252489516398</v>
      </c>
      <c r="Q390" s="11">
        <f>2*'OddsRatio_working_3-way'!K390*'OddsRatio_working_3-way'!L390*'OddsRatio_working_3-way'!M390</f>
        <v>8.038801687987579E-2</v>
      </c>
      <c r="R390" s="11">
        <f t="shared" si="101"/>
        <v>0</v>
      </c>
      <c r="S390" s="11">
        <f t="shared" si="102"/>
        <v>-0.8303234109685721</v>
      </c>
      <c r="T390" s="11">
        <f t="shared" si="103"/>
        <v>-0.28631841757536969</v>
      </c>
      <c r="U390" s="11">
        <f>'OddsRatio_working_3-way'!S390-'OddsRatio_working_3-way'!R390^2/3</f>
        <v>-0.8303234109685721</v>
      </c>
      <c r="V390" s="11">
        <f>'OddsRatio_working_3-way'!S390*'OddsRatio_working_3-way'!R390/3-2*'OddsRatio_working_3-way'!R390^3/27-'OddsRatio_working_3-way'!T390</f>
        <v>0.28631841757536969</v>
      </c>
      <c r="W390" s="11">
        <f>'OddsRatio_working_3-way'!V390^2+4*'OddsRatio_working_3-way'!U390^3/27</f>
        <v>-2.8300087828051074E-3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0.14560927599716036</v>
      </c>
      <c r="Y390" s="11">
        <f>IF('OddsRatio_working_3-way'!W390&gt;=0,IF('OddsRatio_working_3-way'!V390+SQRT('OddsRatio_working_3-way'!W390)&gt;0,0,PI()),ACOS('OddsRatio_working_3-way'!V390/(2*'OddsRatio_working_3-way'!X390)))</f>
        <v>0.18370472528614079</v>
      </c>
      <c r="Z390" s="11">
        <f>'OddsRatio_working_3-way'!X390^(1/3)*COS('OddsRatio_working_3-way'!Y390/3)</f>
        <v>0.52510755255269781</v>
      </c>
      <c r="AA390" s="11">
        <f>'OddsRatio_working_3-way'!X390^(1/3)*COS(('OddsRatio_working_3-way'!Y390+2*PI())/3)</f>
        <v>-0.2904356060446725</v>
      </c>
      <c r="AB390" s="11">
        <f>'OddsRatio_working_3-way'!X390^(1/3)*COS(('OddsRatio_working_3-way'!Y390+4*PI())/3)</f>
        <v>-0.23467194650802528</v>
      </c>
      <c r="AC390" s="11">
        <f>'OddsRatio_working_3-way'!X390^(1/3)*SIN('OddsRatio_working_3-way'!Y390/3)</f>
        <v>3.2195163844481844E-2</v>
      </c>
      <c r="AD390" s="11">
        <f>'OddsRatio_working_3-way'!X390^(1/3)*SIN(('OddsRatio_working_3-way'!Y390+2*PI())/3)</f>
        <v>0.43865889830746763</v>
      </c>
      <c r="AE390" s="11">
        <f>'OddsRatio_working_3-way'!X390^(1/3)*SIN(('OddsRatio_working_3-way'!Y390+4*PI())/3)</f>
        <v>-0.47085406215194947</v>
      </c>
      <c r="AF390" s="11">
        <f>-'OddsRatio_working_3-way'!U390/(3*'OddsRatio_working_3-way'!X390^(1/3))*COS(('OddsRatio_working_3-way'!Y390)/3)</f>
        <v>0.5251075525526977</v>
      </c>
      <c r="AG390" s="11">
        <f>-'OddsRatio_working_3-way'!U390/(3*'OddsRatio_working_3-way'!X390^(1/3))*COS(('OddsRatio_working_3-way'!Y390+2*PI())/3)</f>
        <v>-0.29043560604467245</v>
      </c>
      <c r="AH390" s="11">
        <f>-'OddsRatio_working_3-way'!U390/(3*'OddsRatio_working_3-way'!X390^(1/3))*COS(('OddsRatio_working_3-way'!Y390+4*PI())/3)</f>
        <v>-0.23467194650802525</v>
      </c>
      <c r="AI390" s="11">
        <f>'OddsRatio_working_3-way'!U390/(3*'OddsRatio_working_3-way'!X390^(1/3))*SIN(('OddsRatio_working_3-way'!Y390)/3)</f>
        <v>-3.2195163844481837E-2</v>
      </c>
      <c r="AJ390" s="11">
        <f>'OddsRatio_working_3-way'!U390/(3*'OddsRatio_working_3-way'!X390^(1/3))*SIN(('OddsRatio_working_3-way'!Y390+2*PI())/3)</f>
        <v>-0.43865889830746752</v>
      </c>
      <c r="AK390" s="11">
        <f>'OddsRatio_working_3-way'!U390/(3*'OddsRatio_working_3-way'!X390^(1/3))*SIN(('OddsRatio_working_3-way'!Y390+4*PI())/3)</f>
        <v>0.47085406215194942</v>
      </c>
      <c r="AL390" s="11">
        <f>'OddsRatio_working_3-way'!Z390+'OddsRatio_working_3-way'!AF390</f>
        <v>1.0502151051053956</v>
      </c>
      <c r="AM390" s="11">
        <f>'OddsRatio_working_3-way'!AA390+'OddsRatio_working_3-way'!AG390</f>
        <v>-0.58087121208934489</v>
      </c>
      <c r="AN390" s="11">
        <f>'OddsRatio_working_3-way'!AB390+'OddsRatio_working_3-way'!AH390</f>
        <v>-0.46934389301605051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1.0502151051053956</v>
      </c>
      <c r="AS390" s="11">
        <f>IF(('OddsRatio_working_3-way'!X390=0),IF(Q390&gt;0,-Q390^(1/3),(-Q390)^(1/3)),'OddsRatio_working_3-way'!AM390-'OddsRatio_working_3-way'!R390/3)</f>
        <v>-0.58087121208934489</v>
      </c>
      <c r="AT390" s="11">
        <f>IF(('OddsRatio_working_3-way'!X390=0),IF(Q390&gt;0,-Q390^(1/3),(-Q390)^(1/3)),'OddsRatio_working_3-way'!AN390-'OddsRatio_working_3-way'!R390/3)</f>
        <v>-0.46934389301605051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9">
        <f t="shared" si="91"/>
        <v>0.38471039357512232</v>
      </c>
      <c r="E391" s="9">
        <f t="shared" si="92"/>
        <v>0.30167185495880366</v>
      </c>
      <c r="F391" s="9">
        <f t="shared" si="93"/>
        <v>0.31361775146607435</v>
      </c>
      <c r="G391" s="9">
        <f t="shared" si="94"/>
        <v>1.0522091434515222</v>
      </c>
      <c r="H391" s="9">
        <f t="shared" si="95"/>
        <v>2.5993578980463137</v>
      </c>
      <c r="I391" s="9">
        <f t="shared" si="96"/>
        <v>3.314860115593349</v>
      </c>
      <c r="J391" s="9">
        <f t="shared" si="97"/>
        <v>3.188595018379166</v>
      </c>
      <c r="K391" s="11">
        <f t="shared" si="98"/>
        <v>0.3968253968253968</v>
      </c>
      <c r="L391" s="11">
        <f t="shared" si="99"/>
        <v>0.3125</v>
      </c>
      <c r="M391" s="11">
        <f t="shared" si="100"/>
        <v>0.32467532467532467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-0.28004535147392307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0.23352143887858173</v>
      </c>
      <c r="Q391" s="11">
        <f>2*'OddsRatio_working_3-way'!K391*'OddsRatio_working_3-way'!L391*'OddsRatio_working_3-way'!M391</f>
        <v>8.0524634096062656E-2</v>
      </c>
      <c r="R391" s="11">
        <f t="shared" si="101"/>
        <v>0</v>
      </c>
      <c r="S391" s="11">
        <f t="shared" si="102"/>
        <v>-0.83387007729112939</v>
      </c>
      <c r="T391" s="11">
        <f t="shared" si="103"/>
        <v>-0.28754140596245836</v>
      </c>
      <c r="U391" s="11">
        <f>'OddsRatio_working_3-way'!S391-'OddsRatio_working_3-way'!R391^2/3</f>
        <v>-0.83387007729112939</v>
      </c>
      <c r="V391" s="11">
        <f>'OddsRatio_working_3-way'!S391*'OddsRatio_working_3-way'!R391/3-2*'OddsRatio_working_3-way'!R391^3/27-'OddsRatio_working_3-way'!T391</f>
        <v>0.28754140596245836</v>
      </c>
      <c r="W391" s="11">
        <f>'OddsRatio_working_3-way'!V391^2+4*'OddsRatio_working_3-way'!U391^3/27</f>
        <v>-3.2195903270984538E-3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0.14654321075195342</v>
      </c>
      <c r="Y391" s="11">
        <f>IF('OddsRatio_working_3-way'!W391&gt;=0,IF('OddsRatio_working_3-way'!V391+SQRT('OddsRatio_working_3-way'!W391)&gt;0,0,PI()),ACOS('OddsRatio_working_3-way'!V391/(2*'OddsRatio_working_3-way'!X391)))</f>
        <v>0.19482991247230474</v>
      </c>
      <c r="Z391" s="11">
        <f>'OddsRatio_working_3-way'!X391^(1/3)*COS('OddsRatio_working_3-way'!Y391/3)</f>
        <v>0.52610457172576119</v>
      </c>
      <c r="AA391" s="11">
        <f>'OddsRatio_working_3-way'!X391^(1/3)*COS(('OddsRatio_working_3-way'!Y391+2*PI())/3)</f>
        <v>-0.29268341864113234</v>
      </c>
      <c r="AB391" s="11">
        <f>'OddsRatio_working_3-way'!X391^(1/3)*COS(('OddsRatio_working_3-way'!Y391+4*PI())/3)</f>
        <v>-0.23342115308462902</v>
      </c>
      <c r="AC391" s="11">
        <f>'OddsRatio_working_3-way'!X391^(1/3)*SIN('OddsRatio_working_3-way'!Y391/3)</f>
        <v>3.4215084971834543E-2</v>
      </c>
      <c r="AD391" s="11">
        <f>'OddsRatio_working_3-way'!X391^(1/3)*SIN(('OddsRatio_working_3-way'!Y391+2*PI())/3)</f>
        <v>0.43851238167572437</v>
      </c>
      <c r="AE391" s="11">
        <f>'OddsRatio_working_3-way'!X391^(1/3)*SIN(('OddsRatio_working_3-way'!Y391+4*PI())/3)</f>
        <v>-0.47272746664755866</v>
      </c>
      <c r="AF391" s="11">
        <f>-'OddsRatio_working_3-way'!U391/(3*'OddsRatio_working_3-way'!X391^(1/3))*COS(('OddsRatio_working_3-way'!Y391)/3)</f>
        <v>0.52610457172576108</v>
      </c>
      <c r="AG391" s="11">
        <f>-'OddsRatio_working_3-way'!U391/(3*'OddsRatio_working_3-way'!X391^(1/3))*COS(('OddsRatio_working_3-way'!Y391+2*PI())/3)</f>
        <v>-0.29268341864113229</v>
      </c>
      <c r="AH391" s="11">
        <f>-'OddsRatio_working_3-way'!U391/(3*'OddsRatio_working_3-way'!X391^(1/3))*COS(('OddsRatio_working_3-way'!Y391+4*PI())/3)</f>
        <v>-0.23342115308462899</v>
      </c>
      <c r="AI391" s="11">
        <f>'OddsRatio_working_3-way'!U391/(3*'OddsRatio_working_3-way'!X391^(1/3))*SIN(('OddsRatio_working_3-way'!Y391)/3)</f>
        <v>-3.4215084971834536E-2</v>
      </c>
      <c r="AJ391" s="11">
        <f>'OddsRatio_working_3-way'!U391/(3*'OddsRatio_working_3-way'!X391^(1/3))*SIN(('OddsRatio_working_3-way'!Y391+2*PI())/3)</f>
        <v>-0.43851238167572426</v>
      </c>
      <c r="AK391" s="11">
        <f>'OddsRatio_working_3-way'!U391/(3*'OddsRatio_working_3-way'!X391^(1/3))*SIN(('OddsRatio_working_3-way'!Y391+4*PI())/3)</f>
        <v>0.4727274666475586</v>
      </c>
      <c r="AL391" s="11">
        <f>'OddsRatio_working_3-way'!Z391+'OddsRatio_working_3-way'!AF391</f>
        <v>1.0522091434515222</v>
      </c>
      <c r="AM391" s="11">
        <f>'OddsRatio_working_3-way'!AA391+'OddsRatio_working_3-way'!AG391</f>
        <v>-0.58536683728226468</v>
      </c>
      <c r="AN391" s="11">
        <f>'OddsRatio_working_3-way'!AB391+'OddsRatio_working_3-way'!AH391</f>
        <v>-0.46684230616925804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1.0522091434515222</v>
      </c>
      <c r="AS391" s="11">
        <f>IF(('OddsRatio_working_3-way'!X391=0),IF(Q391&gt;0,-Q391^(1/3),(-Q391)^(1/3)),'OddsRatio_working_3-way'!AM391-'OddsRatio_working_3-way'!R391/3)</f>
        <v>-0.58536683728226468</v>
      </c>
      <c r="AT391" s="11">
        <f>IF(('OddsRatio_working_3-way'!X391=0),IF(Q391&gt;0,-Q391^(1/3),(-Q391)^(1/3)),'OddsRatio_working_3-way'!AN391-'OddsRatio_working_3-way'!R391/3)</f>
        <v>-0.46684230616925804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9">
        <f t="shared" si="91"/>
        <v>0.4373900086710284</v>
      </c>
      <c r="E392" s="9">
        <f t="shared" si="92"/>
        <v>0.31422093970509712</v>
      </c>
      <c r="F392" s="9">
        <f t="shared" si="93"/>
        <v>0.24838905162387473</v>
      </c>
      <c r="G392" s="9">
        <f t="shared" si="94"/>
        <v>1.0543353104902864</v>
      </c>
      <c r="H392" s="9">
        <f t="shared" si="95"/>
        <v>2.2862890787981494</v>
      </c>
      <c r="I392" s="9">
        <f t="shared" si="96"/>
        <v>3.1824740927148927</v>
      </c>
      <c r="J392" s="9">
        <f t="shared" si="97"/>
        <v>4.0259423411071218</v>
      </c>
      <c r="K392" s="11">
        <f t="shared" si="98"/>
        <v>0.4504504504504504</v>
      </c>
      <c r="L392" s="11">
        <f t="shared" si="99"/>
        <v>0.32573289902280134</v>
      </c>
      <c r="M392" s="11">
        <f t="shared" si="100"/>
        <v>0.25839793281653745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-0.2747955894687204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0.23354920711181598</v>
      </c>
      <c r="Q392" s="11">
        <f>2*'OddsRatio_working_3-way'!K392*'OddsRatio_working_3-way'!L392*'OddsRatio_working_3-way'!M392</f>
        <v>7.5827664646693507E-2</v>
      </c>
      <c r="R392" s="11">
        <f t="shared" si="101"/>
        <v>0</v>
      </c>
      <c r="S392" s="11">
        <f t="shared" si="102"/>
        <v>-0.84990158525961557</v>
      </c>
      <c r="T392" s="11">
        <f t="shared" si="103"/>
        <v>-0.27594207313623881</v>
      </c>
      <c r="U392" s="11">
        <f>'OddsRatio_working_3-way'!S392-'OddsRatio_working_3-way'!R392^2/3</f>
        <v>-0.84990158525961557</v>
      </c>
      <c r="V392" s="11">
        <f>'OddsRatio_working_3-way'!S392*'OddsRatio_working_3-way'!R392/3-2*'OddsRatio_working_3-way'!R392^3/27-'OddsRatio_working_3-way'!T392</f>
        <v>0.27594207313623881</v>
      </c>
      <c r="W392" s="11">
        <f>'OddsRatio_working_3-way'!V392^2+4*'OddsRatio_working_3-way'!U392^3/27</f>
        <v>-1.4805855346932323E-2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0.15078949157157612</v>
      </c>
      <c r="Y392" s="11">
        <f>IF('OddsRatio_working_3-way'!W392&gt;=0,IF('OddsRatio_working_3-way'!V392+SQRT('OddsRatio_working_3-way'!W392)&gt;0,0,PI()),ACOS('OddsRatio_working_3-way'!V392/(2*'OddsRatio_working_3-way'!X392)))</f>
        <v>0.41531056687691326</v>
      </c>
      <c r="Z392" s="11">
        <f>'OddsRatio_working_3-way'!X392^(1/3)*COS('OddsRatio_working_3-way'!Y392/3)</f>
        <v>0.5271676552451432</v>
      </c>
      <c r="AA392" s="11">
        <f>'OddsRatio_working_3-way'!X392^(1/3)*COS(('OddsRatio_working_3-way'!Y392+2*PI())/3)</f>
        <v>-0.32719274022455869</v>
      </c>
      <c r="AB392" s="11">
        <f>'OddsRatio_working_3-way'!X392^(1/3)*COS(('OddsRatio_working_3-way'!Y392+4*PI())/3)</f>
        <v>-0.19997491502058445</v>
      </c>
      <c r="AC392" s="11">
        <f>'OddsRatio_working_3-way'!X392^(1/3)*SIN('OddsRatio_working_3-way'!Y392/3)</f>
        <v>7.3449245627233276E-2</v>
      </c>
      <c r="AD392" s="11">
        <f>'OddsRatio_working_3-way'!X392^(1/3)*SIN(('OddsRatio_working_3-way'!Y392+2*PI())/3)</f>
        <v>0.41981595868215432</v>
      </c>
      <c r="AE392" s="11">
        <f>'OddsRatio_working_3-way'!X392^(1/3)*SIN(('OddsRatio_working_3-way'!Y392+4*PI())/3)</f>
        <v>-0.49326520430938758</v>
      </c>
      <c r="AF392" s="11">
        <f>-'OddsRatio_working_3-way'!U392/(3*'OddsRatio_working_3-way'!X392^(1/3))*COS(('OddsRatio_working_3-way'!Y392)/3)</f>
        <v>0.5271676552451432</v>
      </c>
      <c r="AG392" s="11">
        <f>-'OddsRatio_working_3-way'!U392/(3*'OddsRatio_working_3-way'!X392^(1/3))*COS(('OddsRatio_working_3-way'!Y392+2*PI())/3)</f>
        <v>-0.32719274022455869</v>
      </c>
      <c r="AH392" s="11">
        <f>-'OddsRatio_working_3-way'!U392/(3*'OddsRatio_working_3-way'!X392^(1/3))*COS(('OddsRatio_working_3-way'!Y392+4*PI())/3)</f>
        <v>-0.19997491502058445</v>
      </c>
      <c r="AI392" s="11">
        <f>'OddsRatio_working_3-way'!U392/(3*'OddsRatio_working_3-way'!X392^(1/3))*SIN(('OddsRatio_working_3-way'!Y392)/3)</f>
        <v>-7.3449245627233276E-2</v>
      </c>
      <c r="AJ392" s="11">
        <f>'OddsRatio_working_3-way'!U392/(3*'OddsRatio_working_3-way'!X392^(1/3))*SIN(('OddsRatio_working_3-way'!Y392+2*PI())/3)</f>
        <v>-0.41981595868215432</v>
      </c>
      <c r="AK392" s="11">
        <f>'OddsRatio_working_3-way'!U392/(3*'OddsRatio_working_3-way'!X392^(1/3))*SIN(('OddsRatio_working_3-way'!Y392+4*PI())/3)</f>
        <v>0.49326520430938758</v>
      </c>
      <c r="AL392" s="11">
        <f>'OddsRatio_working_3-way'!Z392+'OddsRatio_working_3-way'!AF392</f>
        <v>1.0543353104902864</v>
      </c>
      <c r="AM392" s="11">
        <f>'OddsRatio_working_3-way'!AA392+'OddsRatio_working_3-way'!AG392</f>
        <v>-0.65438548044911737</v>
      </c>
      <c r="AN392" s="11">
        <f>'OddsRatio_working_3-way'!AB392+'OddsRatio_working_3-way'!AH392</f>
        <v>-0.39994983004116891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1.0543353104902864</v>
      </c>
      <c r="AS392" s="11">
        <f>IF(('OddsRatio_working_3-way'!X392=0),IF(Q392&gt;0,-Q392^(1/3),(-Q392)^(1/3)),'OddsRatio_working_3-way'!AM392-'OddsRatio_working_3-way'!R392/3)</f>
        <v>-0.65438548044911737</v>
      </c>
      <c r="AT392" s="11">
        <f>IF(('OddsRatio_working_3-way'!X392=0),IF(Q392&gt;0,-Q392^(1/3),(-Q392)^(1/3)),'OddsRatio_working_3-way'!AN392-'OddsRatio_working_3-way'!R392/3)</f>
        <v>-0.39994983004116891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9">
        <f t="shared" si="91"/>
        <v>0.5902212137529752</v>
      </c>
      <c r="E393" s="9">
        <f t="shared" si="92"/>
        <v>0.24991091547246644</v>
      </c>
      <c r="F393" s="9">
        <f t="shared" si="93"/>
        <v>0.15986787077455852</v>
      </c>
      <c r="G393" s="9">
        <f t="shared" si="94"/>
        <v>1.0681230820387839</v>
      </c>
      <c r="H393" s="9">
        <f t="shared" si="95"/>
        <v>1.6942800033252094</v>
      </c>
      <c r="I393" s="9">
        <f t="shared" si="96"/>
        <v>4.0014258605289834</v>
      </c>
      <c r="J393" s="9">
        <f t="shared" si="97"/>
        <v>6.2551655636308174</v>
      </c>
      <c r="K393" s="11">
        <f t="shared" si="98"/>
        <v>0.60606060606060608</v>
      </c>
      <c r="L393" s="11">
        <f t="shared" si="99"/>
        <v>0.26246719160104987</v>
      </c>
      <c r="M393" s="11">
        <f t="shared" si="100"/>
        <v>0.16891891891891891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-0.24146497965395619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0.22517148501400469</v>
      </c>
      <c r="Q393" s="11">
        <f>2*'OddsRatio_working_3-way'!K393*'OddsRatio_working_3-way'!L393*'OddsRatio_working_3-way'!M393</f>
        <v>5.3740211220526184E-2</v>
      </c>
      <c r="R393" s="11">
        <f t="shared" si="101"/>
        <v>0</v>
      </c>
      <c r="S393" s="11">
        <f t="shared" si="102"/>
        <v>-0.93252232823450532</v>
      </c>
      <c r="T393" s="11">
        <f t="shared" si="103"/>
        <v>-0.22255902821825904</v>
      </c>
      <c r="U393" s="11">
        <f>'OddsRatio_working_3-way'!S393-'OddsRatio_working_3-way'!R393^2/3</f>
        <v>-0.93252232823450532</v>
      </c>
      <c r="V393" s="11">
        <f>'OddsRatio_working_3-way'!S393*'OddsRatio_working_3-way'!R393/3-2*'OddsRatio_working_3-way'!R393^3/27-'OddsRatio_working_3-way'!T393</f>
        <v>0.22255902821825904</v>
      </c>
      <c r="W393" s="11">
        <f>'OddsRatio_working_3-way'!V393^2+4*'OddsRatio_working_3-way'!U393^3/27</f>
        <v>-7.0603693993699979E-2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0.17330335760968091</v>
      </c>
      <c r="Y393" s="11">
        <f>IF('OddsRatio_working_3-way'!W393&gt;=0,IF('OddsRatio_working_3-way'!V393+SQRT('OddsRatio_working_3-way'!W393)&gt;0,0,PI()),ACOS('OddsRatio_working_3-way'!V393/(2*'OddsRatio_working_3-way'!X393)))</f>
        <v>0.87355114925259791</v>
      </c>
      <c r="Z393" s="11">
        <f>'OddsRatio_working_3-way'!X393^(1/3)*COS('OddsRatio_working_3-way'!Y393/3)</f>
        <v>0.53406154101939196</v>
      </c>
      <c r="AA393" s="11">
        <f>'OddsRatio_working_3-way'!X393^(1/3)*COS(('OddsRatio_working_3-way'!Y393+2*PI())/3)</f>
        <v>-0.40564637158555084</v>
      </c>
      <c r="AB393" s="11">
        <f>'OddsRatio_working_3-way'!X393^(1/3)*COS(('OddsRatio_working_3-way'!Y393+4*PI())/3)</f>
        <v>-0.12841516943384076</v>
      </c>
      <c r="AC393" s="11">
        <f>'OddsRatio_working_3-way'!X393^(1/3)*SIN('OddsRatio_working_3-way'!Y393/3)</f>
        <v>0.16005950919005335</v>
      </c>
      <c r="AD393" s="11">
        <f>'OddsRatio_working_3-way'!X393^(1/3)*SIN(('OddsRatio_working_3-way'!Y393+2*PI())/3)</f>
        <v>0.38248110711203187</v>
      </c>
      <c r="AE393" s="11">
        <f>'OddsRatio_working_3-way'!X393^(1/3)*SIN(('OddsRatio_working_3-way'!Y393+4*PI())/3)</f>
        <v>-0.54254061630208517</v>
      </c>
      <c r="AF393" s="11">
        <f>-'OddsRatio_working_3-way'!U393/(3*'OddsRatio_working_3-way'!X393^(1/3))*COS(('OddsRatio_working_3-way'!Y393)/3)</f>
        <v>0.53406154101939196</v>
      </c>
      <c r="AG393" s="11">
        <f>-'OddsRatio_working_3-way'!U393/(3*'OddsRatio_working_3-way'!X393^(1/3))*COS(('OddsRatio_working_3-way'!Y393+2*PI())/3)</f>
        <v>-0.40564637158555084</v>
      </c>
      <c r="AH393" s="11">
        <f>-'OddsRatio_working_3-way'!U393/(3*'OddsRatio_working_3-way'!X393^(1/3))*COS(('OddsRatio_working_3-way'!Y393+4*PI())/3)</f>
        <v>-0.12841516943384076</v>
      </c>
      <c r="AI393" s="11">
        <f>'OddsRatio_working_3-way'!U393/(3*'OddsRatio_working_3-way'!X393^(1/3))*SIN(('OddsRatio_working_3-way'!Y393)/3)</f>
        <v>-0.16005950919005335</v>
      </c>
      <c r="AJ393" s="11">
        <f>'OddsRatio_working_3-way'!U393/(3*'OddsRatio_working_3-way'!X393^(1/3))*SIN(('OddsRatio_working_3-way'!Y393+2*PI())/3)</f>
        <v>-0.38248110711203187</v>
      </c>
      <c r="AK393" s="11">
        <f>'OddsRatio_working_3-way'!U393/(3*'OddsRatio_working_3-way'!X393^(1/3))*SIN(('OddsRatio_working_3-way'!Y393+4*PI())/3)</f>
        <v>0.54254061630208517</v>
      </c>
      <c r="AL393" s="11">
        <f>'OddsRatio_working_3-way'!Z393+'OddsRatio_working_3-way'!AF393</f>
        <v>1.0681230820387839</v>
      </c>
      <c r="AM393" s="11">
        <f>'OddsRatio_working_3-way'!AA393+'OddsRatio_working_3-way'!AG393</f>
        <v>-0.81129274317110167</v>
      </c>
      <c r="AN393" s="11">
        <f>'OddsRatio_working_3-way'!AB393+'OddsRatio_working_3-way'!AH393</f>
        <v>-0.25683033886768153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1.0681230820387839</v>
      </c>
      <c r="AS393" s="11">
        <f>IF(('OddsRatio_working_3-way'!X393=0),IF(Q393&gt;0,-Q393^(1/3),(-Q393)^(1/3)),'OddsRatio_working_3-way'!AM393-'OddsRatio_working_3-way'!R393/3)</f>
        <v>-0.81129274317110167</v>
      </c>
      <c r="AT393" s="11">
        <f>IF(('OddsRatio_working_3-way'!X393=0),IF(Q393&gt;0,-Q393^(1/3),(-Q393)^(1/3)),'OddsRatio_working_3-way'!AN393-'OddsRatio_working_3-way'!R393/3)</f>
        <v>-0.25683033886768153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9">
        <f t="shared" si="91"/>
        <v>0.24572289971815695</v>
      </c>
      <c r="E394" s="9">
        <f t="shared" si="92"/>
        <v>0.27257015083048897</v>
      </c>
      <c r="F394" s="9">
        <f t="shared" si="93"/>
        <v>0.48170694945135406</v>
      </c>
      <c r="G394" s="9">
        <f t="shared" si="94"/>
        <v>1.0548538739021724</v>
      </c>
      <c r="H394" s="9">
        <f t="shared" si="95"/>
        <v>4.0696247730553212</v>
      </c>
      <c r="I394" s="9">
        <f t="shared" si="96"/>
        <v>3.6687803009724962</v>
      </c>
      <c r="J394" s="9">
        <f t="shared" si="97"/>
        <v>2.0759509513802157</v>
      </c>
      <c r="K394" s="11">
        <f t="shared" si="98"/>
        <v>0.25575447570332482</v>
      </c>
      <c r="L394" s="11">
        <f t="shared" si="99"/>
        <v>0.28328611898016998</v>
      </c>
      <c r="M394" s="11">
        <f t="shared" si="100"/>
        <v>0.49504950495049505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-0.2693461980758981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0.23170194836948899</v>
      </c>
      <c r="Q394" s="11">
        <f>2*'OddsRatio_working_3-way'!K394*'OddsRatio_working_3-way'!L394*'OddsRatio_working_3-way'!M394</f>
        <v>7.1734349340399073E-2</v>
      </c>
      <c r="R394" s="11">
        <f t="shared" si="101"/>
        <v>0</v>
      </c>
      <c r="S394" s="11">
        <f t="shared" si="102"/>
        <v>-0.86023842186997757</v>
      </c>
      <c r="T394" s="11">
        <f t="shared" si="103"/>
        <v>-0.26632768478946678</v>
      </c>
      <c r="U394" s="11">
        <f>'OddsRatio_working_3-way'!S394-'OddsRatio_working_3-way'!R394^2/3</f>
        <v>-0.86023842186997757</v>
      </c>
      <c r="V394" s="11">
        <f>'OddsRatio_working_3-way'!S394*'OddsRatio_working_3-way'!R394/3-2*'OddsRatio_working_3-way'!R394^3/27-'OddsRatio_working_3-way'!T394</f>
        <v>0.26632768478946678</v>
      </c>
      <c r="W394" s="11">
        <f>'OddsRatio_working_3-way'!V394^2+4*'OddsRatio_working_3-way'!U394^3/27</f>
        <v>-2.3378476480419977E-2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0.15354878065759556</v>
      </c>
      <c r="Y394" s="11">
        <f>IF('OddsRatio_working_3-way'!W394&gt;=0,IF('OddsRatio_working_3-way'!V394+SQRT('OddsRatio_working_3-way'!W394)&gt;0,0,PI()),ACOS('OddsRatio_working_3-way'!V394/(2*'OddsRatio_working_3-way'!X394)))</f>
        <v>0.52116186069340298</v>
      </c>
      <c r="Z394" s="11">
        <f>'OddsRatio_working_3-way'!X394^(1/3)*COS('OddsRatio_working_3-way'!Y394/3)</f>
        <v>0.52742693695108633</v>
      </c>
      <c r="AA394" s="11">
        <f>'OddsRatio_working_3-way'!X394^(1/3)*COS(('OddsRatio_working_3-way'!Y394+2*PI())/3)</f>
        <v>-0.34387097031592323</v>
      </c>
      <c r="AB394" s="11">
        <f>'OddsRatio_working_3-way'!X394^(1/3)*COS(('OddsRatio_working_3-way'!Y394+4*PI())/3)</f>
        <v>-0.18355596663516283</v>
      </c>
      <c r="AC394" s="11">
        <f>'OddsRatio_working_3-way'!X394^(1/3)*SIN('OddsRatio_working_3-way'!Y394/3)</f>
        <v>9.2557910530222776E-2</v>
      </c>
      <c r="AD394" s="11">
        <f>'OddsRatio_working_3-way'!X394^(1/3)*SIN(('OddsRatio_working_3-way'!Y394+2*PI())/3)</f>
        <v>0.41048617077474292</v>
      </c>
      <c r="AE394" s="11">
        <f>'OddsRatio_working_3-way'!X394^(1/3)*SIN(('OddsRatio_working_3-way'!Y394+4*PI())/3)</f>
        <v>-0.5030440813049657</v>
      </c>
      <c r="AF394" s="11">
        <f>-'OddsRatio_working_3-way'!U394/(3*'OddsRatio_working_3-way'!X394^(1/3))*COS(('OddsRatio_working_3-way'!Y394)/3)</f>
        <v>0.52742693695108622</v>
      </c>
      <c r="AG394" s="11">
        <f>-'OddsRatio_working_3-way'!U394/(3*'OddsRatio_working_3-way'!X394^(1/3))*COS(('OddsRatio_working_3-way'!Y394+2*PI())/3)</f>
        <v>-0.34387097031592317</v>
      </c>
      <c r="AH394" s="11">
        <f>-'OddsRatio_working_3-way'!U394/(3*'OddsRatio_working_3-way'!X394^(1/3))*COS(('OddsRatio_working_3-way'!Y394+4*PI())/3)</f>
        <v>-0.1835559666351628</v>
      </c>
      <c r="AI394" s="11">
        <f>'OddsRatio_working_3-way'!U394/(3*'OddsRatio_working_3-way'!X394^(1/3))*SIN(('OddsRatio_working_3-way'!Y394)/3)</f>
        <v>-9.2557910530222762E-2</v>
      </c>
      <c r="AJ394" s="11">
        <f>'OddsRatio_working_3-way'!U394/(3*'OddsRatio_working_3-way'!X394^(1/3))*SIN(('OddsRatio_working_3-way'!Y394+2*PI())/3)</f>
        <v>-0.41048617077474281</v>
      </c>
      <c r="AK394" s="11">
        <f>'OddsRatio_working_3-way'!U394/(3*'OddsRatio_working_3-way'!X394^(1/3))*SIN(('OddsRatio_working_3-way'!Y394+4*PI())/3)</f>
        <v>0.50304408130496558</v>
      </c>
      <c r="AL394" s="11">
        <f>'OddsRatio_working_3-way'!Z394+'OddsRatio_working_3-way'!AF394</f>
        <v>1.0548538739021724</v>
      </c>
      <c r="AM394" s="11">
        <f>'OddsRatio_working_3-way'!AA394+'OddsRatio_working_3-way'!AG394</f>
        <v>-0.68774194063184635</v>
      </c>
      <c r="AN394" s="11">
        <f>'OddsRatio_working_3-way'!AB394+'OddsRatio_working_3-way'!AH394</f>
        <v>-0.36711193327032565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1.0548538739021724</v>
      </c>
      <c r="AS394" s="11">
        <f>IF(('OddsRatio_working_3-way'!X394=0),IF(Q394&gt;0,-Q394^(1/3),(-Q394)^(1/3)),'OddsRatio_working_3-way'!AM394-'OddsRatio_working_3-way'!R394/3)</f>
        <v>-0.68774194063184635</v>
      </c>
      <c r="AT394" s="11">
        <f>IF(('OddsRatio_working_3-way'!X394=0),IF(Q394&gt;0,-Q394^(1/3),(-Q394)^(1/3)),'OddsRatio_working_3-way'!AN394-'OddsRatio_working_3-way'!R394/3)</f>
        <v>-0.36711193327032565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9">
        <f t="shared" si="91"/>
        <v>0.52055551052941251</v>
      </c>
      <c r="E395" s="9">
        <f t="shared" si="92"/>
        <v>0.26351616503156572</v>
      </c>
      <c r="F395" s="9">
        <f t="shared" si="93"/>
        <v>0.21592832443902193</v>
      </c>
      <c r="G395" s="9">
        <f t="shared" si="94"/>
        <v>1.058649094926827</v>
      </c>
      <c r="H395" s="9">
        <f t="shared" si="95"/>
        <v>1.9210247125863398</v>
      </c>
      <c r="I395" s="9">
        <f t="shared" si="96"/>
        <v>3.794833610606823</v>
      </c>
      <c r="J395" s="9">
        <f t="shared" si="97"/>
        <v>4.6311663955990152</v>
      </c>
      <c r="K395" s="11">
        <f t="shared" si="98"/>
        <v>0.53475935828876997</v>
      </c>
      <c r="L395" s="11">
        <f t="shared" si="99"/>
        <v>0.27472527472527469</v>
      </c>
      <c r="M395" s="11">
        <f t="shared" si="100"/>
        <v>0.22573363431151244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-0.26125859268868179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0.23015094054796617</v>
      </c>
      <c r="Q395" s="11">
        <f>2*'OddsRatio_working_3-way'!K395*'OddsRatio_working_3-way'!L395*'OddsRatio_working_3-way'!M395</f>
        <v>6.632591946627267E-2</v>
      </c>
      <c r="R395" s="11">
        <f t="shared" si="101"/>
        <v>0</v>
      </c>
      <c r="S395" s="11">
        <f t="shared" si="102"/>
        <v>-0.8809315635494378</v>
      </c>
      <c r="T395" s="11">
        <f t="shared" si="103"/>
        <v>-0.25387076759349791</v>
      </c>
      <c r="U395" s="11">
        <f>'OddsRatio_working_3-way'!S395-'OddsRatio_working_3-way'!R395^2/3</f>
        <v>-0.8809315635494378</v>
      </c>
      <c r="V395" s="11">
        <f>'OddsRatio_working_3-way'!S395*'OddsRatio_working_3-way'!R395/3-2*'OddsRatio_working_3-way'!R395^3/27-'OddsRatio_working_3-way'!T395</f>
        <v>0.25387076759349791</v>
      </c>
      <c r="W395" s="11">
        <f>'OddsRatio_working_3-way'!V395^2+4*'OddsRatio_working_3-way'!U395^3/27</f>
        <v>-3.6829411178759541E-2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0.15912241970985058</v>
      </c>
      <c r="Y395" s="11">
        <f>IF('OddsRatio_working_3-way'!W395&gt;=0,IF('OddsRatio_working_3-way'!V395+SQRT('OddsRatio_working_3-way'!W395)&gt;0,0,PI()),ACOS('OddsRatio_working_3-way'!V395/(2*'OddsRatio_working_3-way'!X395)))</f>
        <v>0.64728896399745051</v>
      </c>
      <c r="Z395" s="11">
        <f>'OddsRatio_working_3-way'!X395^(1/3)*COS('OddsRatio_working_3-way'!Y395/3)</f>
        <v>0.52932454746341351</v>
      </c>
      <c r="AA395" s="11">
        <f>'OddsRatio_working_3-way'!X395^(1/3)*COS(('OddsRatio_working_3-way'!Y395+2*PI())/3)</f>
        <v>-0.36513382929271526</v>
      </c>
      <c r="AB395" s="11">
        <f>'OddsRatio_working_3-way'!X395^(1/3)*COS(('OddsRatio_working_3-way'!Y395+4*PI())/3)</f>
        <v>-0.16419071817069814</v>
      </c>
      <c r="AC395" s="11">
        <f>'OddsRatio_working_3-way'!X395^(1/3)*SIN('OddsRatio_working_3-way'!Y395/3)</f>
        <v>0.11601455929809748</v>
      </c>
      <c r="AD395" s="11">
        <f>'OddsRatio_working_3-way'!X395^(1/3)*SIN(('OddsRatio_working_3-way'!Y395+2*PI())/3)</f>
        <v>0.40040122530096922</v>
      </c>
      <c r="AE395" s="11">
        <f>'OddsRatio_working_3-way'!X395^(1/3)*SIN(('OddsRatio_working_3-way'!Y395+4*PI())/3)</f>
        <v>-0.51641578459906667</v>
      </c>
      <c r="AF395" s="11">
        <f>-'OddsRatio_working_3-way'!U395/(3*'OddsRatio_working_3-way'!X395^(1/3))*COS(('OddsRatio_working_3-way'!Y395)/3)</f>
        <v>0.52932454746341351</v>
      </c>
      <c r="AG395" s="11">
        <f>-'OddsRatio_working_3-way'!U395/(3*'OddsRatio_working_3-way'!X395^(1/3))*COS(('OddsRatio_working_3-way'!Y395+2*PI())/3)</f>
        <v>-0.36513382929271526</v>
      </c>
      <c r="AH395" s="11">
        <f>-'OddsRatio_working_3-way'!U395/(3*'OddsRatio_working_3-way'!X395^(1/3))*COS(('OddsRatio_working_3-way'!Y395+4*PI())/3)</f>
        <v>-0.16419071817069814</v>
      </c>
      <c r="AI395" s="11">
        <f>'OddsRatio_working_3-way'!U395/(3*'OddsRatio_working_3-way'!X395^(1/3))*SIN(('OddsRatio_working_3-way'!Y395)/3)</f>
        <v>-0.11601455929809748</v>
      </c>
      <c r="AJ395" s="11">
        <f>'OddsRatio_working_3-way'!U395/(3*'OddsRatio_working_3-way'!X395^(1/3))*SIN(('OddsRatio_working_3-way'!Y395+2*PI())/3)</f>
        <v>-0.40040122530096922</v>
      </c>
      <c r="AK395" s="11">
        <f>'OddsRatio_working_3-way'!U395/(3*'OddsRatio_working_3-way'!X395^(1/3))*SIN(('OddsRatio_working_3-way'!Y395+4*PI())/3)</f>
        <v>0.51641578459906667</v>
      </c>
      <c r="AL395" s="11">
        <f>'OddsRatio_working_3-way'!Z395+'OddsRatio_working_3-way'!AF395</f>
        <v>1.058649094926827</v>
      </c>
      <c r="AM395" s="11">
        <f>'OddsRatio_working_3-way'!AA395+'OddsRatio_working_3-way'!AG395</f>
        <v>-0.73026765858543052</v>
      </c>
      <c r="AN395" s="11">
        <f>'OddsRatio_working_3-way'!AB395+'OddsRatio_working_3-way'!AH395</f>
        <v>-0.32838143634139627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1.058649094926827</v>
      </c>
      <c r="AS395" s="11">
        <f>IF(('OddsRatio_working_3-way'!X395=0),IF(Q395&gt;0,-Q395^(1/3),(-Q395)^(1/3)),'OddsRatio_working_3-way'!AM395-'OddsRatio_working_3-way'!R395/3)</f>
        <v>-0.73026765858543052</v>
      </c>
      <c r="AT395" s="11">
        <f>IF(('OddsRatio_working_3-way'!X395=0),IF(Q395&gt;0,-Q395^(1/3),(-Q395)^(1/3)),'OddsRatio_working_3-way'!AN395-'OddsRatio_working_3-way'!R395/3)</f>
        <v>-0.32838143634139627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9">
        <f t="shared" si="91"/>
        <v>0.29878268004713937</v>
      </c>
      <c r="E396" s="9">
        <f t="shared" si="92"/>
        <v>0.2969153955812896</v>
      </c>
      <c r="F396" s="9">
        <f t="shared" si="93"/>
        <v>0.40430192437157086</v>
      </c>
      <c r="G396" s="9">
        <f t="shared" si="94"/>
        <v>1.0524279005356068</v>
      </c>
      <c r="H396" s="9">
        <f t="shared" si="95"/>
        <v>3.3469142181944034</v>
      </c>
      <c r="I396" s="9">
        <f t="shared" si="96"/>
        <v>3.3679627762051147</v>
      </c>
      <c r="J396" s="9">
        <f t="shared" si="97"/>
        <v>2.4733990607498493</v>
      </c>
      <c r="K396" s="11">
        <f t="shared" si="98"/>
        <v>0.30959752321981426</v>
      </c>
      <c r="L396" s="11">
        <f t="shared" si="99"/>
        <v>0.30769230769230771</v>
      </c>
      <c r="M396" s="11">
        <f t="shared" si="100"/>
        <v>0.41666666666666669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-0.27881638485353644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0.23338890211955227</v>
      </c>
      <c r="Q396" s="11">
        <f>2*'OddsRatio_working_3-way'!K396*'OddsRatio_working_3-way'!L396*'OddsRatio_working_3-way'!M396</f>
        <v>7.9383980312772898E-2</v>
      </c>
      <c r="R396" s="11">
        <f t="shared" si="101"/>
        <v>0</v>
      </c>
      <c r="S396" s="11">
        <f t="shared" si="102"/>
        <v>-0.8370702541106132</v>
      </c>
      <c r="T396" s="11">
        <f t="shared" si="103"/>
        <v>-0.28471777350701133</v>
      </c>
      <c r="U396" s="11">
        <f>'OddsRatio_working_3-way'!S396-'OddsRatio_working_3-way'!R396^2/3</f>
        <v>-0.8370702541106132</v>
      </c>
      <c r="V396" s="11">
        <f>'OddsRatio_working_3-way'!S396*'OddsRatio_working_3-way'!R396/3-2*'OddsRatio_working_3-way'!R396^3/27-'OddsRatio_working_3-way'!T396</f>
        <v>0.28471777350701133</v>
      </c>
      <c r="W396" s="11">
        <f>'OddsRatio_working_3-way'!V396^2+4*'OddsRatio_working_3-way'!U396^3/27</f>
        <v>-5.8282218862166502E-3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0.14738761179031165</v>
      </c>
      <c r="Y396" s="11">
        <f>IF('OddsRatio_working_3-way'!W396&gt;=0,IF('OddsRatio_working_3-way'!V396+SQRT('OddsRatio_working_3-way'!W396)&gt;0,0,PI()),ACOS('OddsRatio_working_3-way'!V396/(2*'OddsRatio_working_3-way'!X396)))</f>
        <v>0.26197271361149999</v>
      </c>
      <c r="Z396" s="11">
        <f>'OddsRatio_working_3-way'!X396^(1/3)*COS('OddsRatio_working_3-way'!Y396/3)</f>
        <v>0.52621395026780338</v>
      </c>
      <c r="AA396" s="11">
        <f>'OddsRatio_working_3-way'!X396^(1/3)*COS(('OddsRatio_working_3-way'!Y396+2*PI())/3)</f>
        <v>-0.30300337140372346</v>
      </c>
      <c r="AB396" s="11">
        <f>'OddsRatio_working_3-way'!X396^(1/3)*COS(('OddsRatio_working_3-way'!Y396+4*PI())/3)</f>
        <v>-0.22321057886407961</v>
      </c>
      <c r="AC396" s="11">
        <f>'OddsRatio_working_3-way'!X396^(1/3)*SIN('OddsRatio_working_3-way'!Y396/3)</f>
        <v>4.6068390252155332E-2</v>
      </c>
      <c r="AD396" s="11">
        <f>'OddsRatio_working_3-way'!X396^(1/3)*SIN(('OddsRatio_working_3-way'!Y396+2*PI())/3)</f>
        <v>0.43268045363160135</v>
      </c>
      <c r="AE396" s="11">
        <f>'OddsRatio_working_3-way'!X396^(1/3)*SIN(('OddsRatio_working_3-way'!Y396+4*PI())/3)</f>
        <v>-0.47874884388375671</v>
      </c>
      <c r="AF396" s="11">
        <f>-'OddsRatio_working_3-way'!U396/(3*'OddsRatio_working_3-way'!X396^(1/3))*COS(('OddsRatio_working_3-way'!Y396)/3)</f>
        <v>0.52621395026780327</v>
      </c>
      <c r="AG396" s="11">
        <f>-'OddsRatio_working_3-way'!U396/(3*'OddsRatio_working_3-way'!X396^(1/3))*COS(('OddsRatio_working_3-way'!Y396+2*PI())/3)</f>
        <v>-0.30300337140372341</v>
      </c>
      <c r="AH396" s="11">
        <f>-'OddsRatio_working_3-way'!U396/(3*'OddsRatio_working_3-way'!X396^(1/3))*COS(('OddsRatio_working_3-way'!Y396+4*PI())/3)</f>
        <v>-0.22321057886407958</v>
      </c>
      <c r="AI396" s="11">
        <f>'OddsRatio_working_3-way'!U396/(3*'OddsRatio_working_3-way'!X396^(1/3))*SIN(('OddsRatio_working_3-way'!Y396)/3)</f>
        <v>-4.6068390252155325E-2</v>
      </c>
      <c r="AJ396" s="11">
        <f>'OddsRatio_working_3-way'!U396/(3*'OddsRatio_working_3-way'!X396^(1/3))*SIN(('OddsRatio_working_3-way'!Y396+2*PI())/3)</f>
        <v>-0.43268045363160129</v>
      </c>
      <c r="AK396" s="11">
        <f>'OddsRatio_working_3-way'!U396/(3*'OddsRatio_working_3-way'!X396^(1/3))*SIN(('OddsRatio_working_3-way'!Y396+4*PI())/3)</f>
        <v>0.4787488438837566</v>
      </c>
      <c r="AL396" s="11">
        <f>'OddsRatio_working_3-way'!Z396+'OddsRatio_working_3-way'!AF396</f>
        <v>1.0524279005356068</v>
      </c>
      <c r="AM396" s="11">
        <f>'OddsRatio_working_3-way'!AA396+'OddsRatio_working_3-way'!AG396</f>
        <v>-0.60600674280744693</v>
      </c>
      <c r="AN396" s="11">
        <f>'OddsRatio_working_3-way'!AB396+'OddsRatio_working_3-way'!AH396</f>
        <v>-0.44642115772815916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1.0524279005356068</v>
      </c>
      <c r="AS396" s="11">
        <f>IF(('OddsRatio_working_3-way'!X396=0),IF(Q396&gt;0,-Q396^(1/3),(-Q396)^(1/3)),'OddsRatio_working_3-way'!AM396-'OddsRatio_working_3-way'!R396/3)</f>
        <v>-0.60600674280744693</v>
      </c>
      <c r="AT396" s="11">
        <f>IF(('OddsRatio_working_3-way'!X396=0),IF(Q396&gt;0,-Q396^(1/3),(-Q396)^(1/3)),'OddsRatio_working_3-way'!AN396-'OddsRatio_working_3-way'!R396/3)</f>
        <v>-0.44642115772815916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9">
        <f t="shared" si="91"/>
        <v>0.3230567444712561</v>
      </c>
      <c r="E397" s="9">
        <f t="shared" si="92"/>
        <v>0.26754066100881091</v>
      </c>
      <c r="F397" s="9">
        <f t="shared" si="93"/>
        <v>0.40940259451993322</v>
      </c>
      <c r="G397" s="9">
        <f t="shared" si="94"/>
        <v>1.0529806172974543</v>
      </c>
      <c r="H397" s="9">
        <f t="shared" si="95"/>
        <v>3.095431428421934</v>
      </c>
      <c r="I397" s="9">
        <f t="shared" si="96"/>
        <v>3.7377496049733803</v>
      </c>
      <c r="J397" s="9">
        <f t="shared" si="97"/>
        <v>2.4425834456975126</v>
      </c>
      <c r="K397" s="11">
        <f t="shared" si="98"/>
        <v>0.33444816053511706</v>
      </c>
      <c r="L397" s="11">
        <f t="shared" si="99"/>
        <v>0.27777777777777779</v>
      </c>
      <c r="M397" s="11">
        <f t="shared" si="100"/>
        <v>0.42194092827004215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-0.27785931225667071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0.23362764144272127</v>
      </c>
      <c r="Q397" s="11">
        <f>2*'OddsRatio_working_3-way'!K397*'OddsRatio_working_3-way'!L397*'OddsRatio_working_3-way'!M397</f>
        <v>7.839853739688632E-2</v>
      </c>
      <c r="R397" s="11">
        <f t="shared" si="101"/>
        <v>0</v>
      </c>
      <c r="S397" s="11">
        <f t="shared" si="102"/>
        <v>-0.8408127103795221</v>
      </c>
      <c r="T397" s="11">
        <f t="shared" si="103"/>
        <v>-0.2821519162347389</v>
      </c>
      <c r="U397" s="11">
        <f>'OddsRatio_working_3-way'!S397-'OddsRatio_working_3-way'!R397^2/3</f>
        <v>-0.8408127103795221</v>
      </c>
      <c r="V397" s="11">
        <f>'OddsRatio_working_3-way'!S397*'OddsRatio_working_3-way'!R397/3-2*'OddsRatio_working_3-way'!R397^3/27-'OddsRatio_working_3-way'!T397</f>
        <v>0.2821519162347389</v>
      </c>
      <c r="W397" s="11">
        <f>'OddsRatio_working_3-way'!V397^2+4*'OddsRatio_working_3-way'!U397^3/27</f>
        <v>-8.4534088055881057E-3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0.14837714837578866</v>
      </c>
      <c r="Y397" s="11">
        <f>IF('OddsRatio_working_3-way'!W397&gt;=0,IF('OddsRatio_working_3-way'!V397+SQRT('OddsRatio_working_3-way'!W397)&gt;0,0,PI()),ACOS('OddsRatio_working_3-way'!V397/(2*'OddsRatio_working_3-way'!X397)))</f>
        <v>0.31501081720866653</v>
      </c>
      <c r="Z397" s="11">
        <f>'OddsRatio_working_3-way'!X397^(1/3)*COS('OddsRatio_working_3-way'!Y397/3)</f>
        <v>0.52649030864872715</v>
      </c>
      <c r="AA397" s="11">
        <f>'OddsRatio_working_3-way'!X397^(1/3)*COS(('OddsRatio_working_3-way'!Y397+2*PI())/3)</f>
        <v>-0.31129870538051896</v>
      </c>
      <c r="AB397" s="11">
        <f>'OddsRatio_working_3-way'!X397^(1/3)*COS(('OddsRatio_working_3-way'!Y397+4*PI())/3)</f>
        <v>-0.21519160326820838</v>
      </c>
      <c r="AC397" s="11">
        <f>'OddsRatio_working_3-way'!X397^(1/3)*SIN('OddsRatio_working_3-way'!Y397/3)</f>
        <v>5.5487461275577625E-2</v>
      </c>
      <c r="AD397" s="11">
        <f>'OddsRatio_working_3-way'!X397^(1/3)*SIN(('OddsRatio_working_3-way'!Y397+2*PI())/3)</f>
        <v>0.42821025149831898</v>
      </c>
      <c r="AE397" s="11">
        <f>'OddsRatio_working_3-way'!X397^(1/3)*SIN(('OddsRatio_working_3-way'!Y397+4*PI())/3)</f>
        <v>-0.48369771277389639</v>
      </c>
      <c r="AF397" s="11">
        <f>-'OddsRatio_working_3-way'!U397/(3*'OddsRatio_working_3-way'!X397^(1/3))*COS(('OddsRatio_working_3-way'!Y397)/3)</f>
        <v>0.52649030864872703</v>
      </c>
      <c r="AG397" s="11">
        <f>-'OddsRatio_working_3-way'!U397/(3*'OddsRatio_working_3-way'!X397^(1/3))*COS(('OddsRatio_working_3-way'!Y397+2*PI())/3)</f>
        <v>-0.31129870538051885</v>
      </c>
      <c r="AH397" s="11">
        <f>-'OddsRatio_working_3-way'!U397/(3*'OddsRatio_working_3-way'!X397^(1/3))*COS(('OddsRatio_working_3-way'!Y397+4*PI())/3)</f>
        <v>-0.21519160326820833</v>
      </c>
      <c r="AI397" s="11">
        <f>'OddsRatio_working_3-way'!U397/(3*'OddsRatio_working_3-way'!X397^(1/3))*SIN(('OddsRatio_working_3-way'!Y397)/3)</f>
        <v>-5.5487461275577611E-2</v>
      </c>
      <c r="AJ397" s="11">
        <f>'OddsRatio_working_3-way'!U397/(3*'OddsRatio_working_3-way'!X397^(1/3))*SIN(('OddsRatio_working_3-way'!Y397+2*PI())/3)</f>
        <v>-0.42821025149831893</v>
      </c>
      <c r="AK397" s="11">
        <f>'OddsRatio_working_3-way'!U397/(3*'OddsRatio_working_3-way'!X397^(1/3))*SIN(('OddsRatio_working_3-way'!Y397+4*PI())/3)</f>
        <v>0.48369771277389628</v>
      </c>
      <c r="AL397" s="11">
        <f>'OddsRatio_working_3-way'!Z397+'OddsRatio_working_3-way'!AF397</f>
        <v>1.0529806172974543</v>
      </c>
      <c r="AM397" s="11">
        <f>'OddsRatio_working_3-way'!AA397+'OddsRatio_working_3-way'!AG397</f>
        <v>-0.62259741076103781</v>
      </c>
      <c r="AN397" s="11">
        <f>'OddsRatio_working_3-way'!AB397+'OddsRatio_working_3-way'!AH397</f>
        <v>-0.43038320653641671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1.0529806172974543</v>
      </c>
      <c r="AS397" s="11">
        <f>IF(('OddsRatio_working_3-way'!X397=0),IF(Q397&gt;0,-Q397^(1/3),(-Q397)^(1/3)),'OddsRatio_working_3-way'!AM397-'OddsRatio_working_3-way'!R397/3)</f>
        <v>-0.62259741076103781</v>
      </c>
      <c r="AT397" s="11">
        <f>IF(('OddsRatio_working_3-way'!X397=0),IF(Q397&gt;0,-Q397^(1/3),(-Q397)^(1/3)),'OddsRatio_working_3-way'!AN397-'OddsRatio_working_3-way'!R397/3)</f>
        <v>-0.43038320653641671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9">
        <f t="shared" si="91"/>
        <v>0.49857991840682836</v>
      </c>
      <c r="E398" s="9">
        <f t="shared" si="92"/>
        <v>0.27991870504944483</v>
      </c>
      <c r="F398" s="9">
        <f t="shared" si="93"/>
        <v>0.22150137654372698</v>
      </c>
      <c r="G398" s="9">
        <f t="shared" si="94"/>
        <v>1.0586279003974217</v>
      </c>
      <c r="H398" s="9">
        <f t="shared" si="95"/>
        <v>2.0056965053775508</v>
      </c>
      <c r="I398" s="9">
        <f t="shared" si="96"/>
        <v>3.5724657979657346</v>
      </c>
      <c r="J398" s="9">
        <f t="shared" si="97"/>
        <v>4.5146446293194398</v>
      </c>
      <c r="K398" s="11">
        <f t="shared" si="98"/>
        <v>0.51282051282051289</v>
      </c>
      <c r="L398" s="11">
        <f t="shared" si="99"/>
        <v>0.29154518950437314</v>
      </c>
      <c r="M398" s="11">
        <f t="shared" si="100"/>
        <v>0.23148148148148145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-0.26525005606638274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0.23187948358016386</v>
      </c>
      <c r="Q398" s="11">
        <f>2*'OddsRatio_working_3-way'!K398*'OddsRatio_working_3-way'!L398*'OddsRatio_working_3-way'!M398</f>
        <v>6.9217756292586224E-2</v>
      </c>
      <c r="R398" s="11">
        <f t="shared" si="101"/>
        <v>0</v>
      </c>
      <c r="S398" s="11">
        <f t="shared" si="102"/>
        <v>-0.87419202475920532</v>
      </c>
      <c r="T398" s="11">
        <f t="shared" si="103"/>
        <v>-0.26095284321170309</v>
      </c>
      <c r="U398" s="11">
        <f>'OddsRatio_working_3-way'!S398-'OddsRatio_working_3-way'!R398^2/3</f>
        <v>-0.87419202475920532</v>
      </c>
      <c r="V398" s="11">
        <f>'OddsRatio_working_3-way'!S398*'OddsRatio_working_3-way'!R398/3-2*'OddsRatio_working_3-way'!R398^3/27-'OddsRatio_working_3-way'!T398</f>
        <v>0.26095284321170309</v>
      </c>
      <c r="W398" s="11">
        <f>'OddsRatio_working_3-way'!V398^2+4*'OddsRatio_working_3-way'!U398^3/27</f>
        <v>-3.0876616583329367E-2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0.15729987520942368</v>
      </c>
      <c r="Y398" s="11">
        <f>IF('OddsRatio_working_3-way'!W398&gt;=0,IF('OddsRatio_working_3-way'!V398+SQRT('OddsRatio_working_3-way'!W398)&gt;0,0,PI()),ACOS('OddsRatio_working_3-way'!V398/(2*'OddsRatio_working_3-way'!X398)))</f>
        <v>0.59262801874542448</v>
      </c>
      <c r="Z398" s="11">
        <f>'OddsRatio_working_3-way'!X398^(1/3)*COS('OddsRatio_working_3-way'!Y398/3)</f>
        <v>0.52931395019871086</v>
      </c>
      <c r="AA398" s="11">
        <f>'OddsRatio_working_3-way'!X398^(1/3)*COS(('OddsRatio_working_3-way'!Y398+2*PI())/3)</f>
        <v>-0.35640697664474391</v>
      </c>
      <c r="AB398" s="11">
        <f>'OddsRatio_working_3-way'!X398^(1/3)*COS(('OddsRatio_working_3-way'!Y398+4*PI())/3)</f>
        <v>-0.17290697355396703</v>
      </c>
      <c r="AC398" s="11">
        <f>'OddsRatio_working_3-way'!X398^(1/3)*SIN('OddsRatio_working_3-way'!Y398/3)</f>
        <v>0.10594377618075726</v>
      </c>
      <c r="AD398" s="11">
        <f>'OddsRatio_working_3-way'!X398^(1/3)*SIN(('OddsRatio_working_3-way'!Y398+2*PI())/3)</f>
        <v>0.40542743935919617</v>
      </c>
      <c r="AE398" s="11">
        <f>'OddsRatio_working_3-way'!X398^(1/3)*SIN(('OddsRatio_working_3-way'!Y398+4*PI())/3)</f>
        <v>-0.51137121553995346</v>
      </c>
      <c r="AF398" s="11">
        <f>-'OddsRatio_working_3-way'!U398/(3*'OddsRatio_working_3-way'!X398^(1/3))*COS(('OddsRatio_working_3-way'!Y398)/3)</f>
        <v>0.52931395019871086</v>
      </c>
      <c r="AG398" s="11">
        <f>-'OddsRatio_working_3-way'!U398/(3*'OddsRatio_working_3-way'!X398^(1/3))*COS(('OddsRatio_working_3-way'!Y398+2*PI())/3)</f>
        <v>-0.35640697664474391</v>
      </c>
      <c r="AH398" s="11">
        <f>-'OddsRatio_working_3-way'!U398/(3*'OddsRatio_working_3-way'!X398^(1/3))*COS(('OddsRatio_working_3-way'!Y398+4*PI())/3)</f>
        <v>-0.17290697355396703</v>
      </c>
      <c r="AI398" s="11">
        <f>'OddsRatio_working_3-way'!U398/(3*'OddsRatio_working_3-way'!X398^(1/3))*SIN(('OddsRatio_working_3-way'!Y398)/3)</f>
        <v>-0.10594377618075726</v>
      </c>
      <c r="AJ398" s="11">
        <f>'OddsRatio_working_3-way'!U398/(3*'OddsRatio_working_3-way'!X398^(1/3))*SIN(('OddsRatio_working_3-way'!Y398+2*PI())/3)</f>
        <v>-0.40542743935919617</v>
      </c>
      <c r="AK398" s="11">
        <f>'OddsRatio_working_3-way'!U398/(3*'OddsRatio_working_3-way'!X398^(1/3))*SIN(('OddsRatio_working_3-way'!Y398+4*PI())/3)</f>
        <v>0.51137121553995346</v>
      </c>
      <c r="AL398" s="11">
        <f>'OddsRatio_working_3-way'!Z398+'OddsRatio_working_3-way'!AF398</f>
        <v>1.0586279003974217</v>
      </c>
      <c r="AM398" s="11">
        <f>'OddsRatio_working_3-way'!AA398+'OddsRatio_working_3-way'!AG398</f>
        <v>-0.71281395328948782</v>
      </c>
      <c r="AN398" s="11">
        <f>'OddsRatio_working_3-way'!AB398+'OddsRatio_working_3-way'!AH398</f>
        <v>-0.34581394710793406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1.0586279003974217</v>
      </c>
      <c r="AS398" s="11">
        <f>IF(('OddsRatio_working_3-way'!X398=0),IF(Q398&gt;0,-Q398^(1/3),(-Q398)^(1/3)),'OddsRatio_working_3-way'!AM398-'OddsRatio_working_3-way'!R398/3)</f>
        <v>-0.71281395328948782</v>
      </c>
      <c r="AT398" s="11">
        <f>IF(('OddsRatio_working_3-way'!X398=0),IF(Q398&gt;0,-Q398^(1/3),(-Q398)^(1/3)),'OddsRatio_working_3-way'!AN398-'OddsRatio_working_3-way'!R398/3)</f>
        <v>-0.34581394710793406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9">
        <f t="shared" si="91"/>
        <v>0.30773650305001027</v>
      </c>
      <c r="E399" s="9">
        <f t="shared" si="92"/>
        <v>0.30575832243774559</v>
      </c>
      <c r="F399" s="9">
        <f t="shared" si="93"/>
        <v>0.38650517451224425</v>
      </c>
      <c r="G399" s="9">
        <f t="shared" si="94"/>
        <v>1.0511837633529666</v>
      </c>
      <c r="H399" s="9">
        <f t="shared" si="95"/>
        <v>3.2495332535753483</v>
      </c>
      <c r="I399" s="9">
        <f t="shared" si="96"/>
        <v>3.2705569288424083</v>
      </c>
      <c r="J399" s="9">
        <f t="shared" si="97"/>
        <v>2.5872874826629793</v>
      </c>
      <c r="K399" s="11">
        <f t="shared" si="98"/>
        <v>0.31847133757961782</v>
      </c>
      <c r="L399" s="11">
        <f t="shared" si="99"/>
        <v>0.31645569620253161</v>
      </c>
      <c r="M399" s="11">
        <f t="shared" si="100"/>
        <v>0.39840637450199207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-0.28025541950556243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0.23328439045559274</v>
      </c>
      <c r="Q399" s="11">
        <f>2*'OddsRatio_working_3-way'!K399*'OddsRatio_working_3-way'!L399*'OddsRatio_working_3-way'!M399</f>
        <v>8.0304437334111106E-2</v>
      </c>
      <c r="R399" s="11">
        <f t="shared" si="101"/>
        <v>0</v>
      </c>
      <c r="S399" s="11">
        <f t="shared" si="102"/>
        <v>-0.83239921235836289</v>
      </c>
      <c r="T399" s="11">
        <f t="shared" si="103"/>
        <v>-0.28654017637120927</v>
      </c>
      <c r="U399" s="11">
        <f>'OddsRatio_working_3-way'!S399-'OddsRatio_working_3-way'!R399^2/3</f>
        <v>-0.83239921235836289</v>
      </c>
      <c r="V399" s="11">
        <f>'OddsRatio_working_3-way'!S399*'OddsRatio_working_3-way'!R399/3-2*'OddsRatio_working_3-way'!R399^3/27-'OddsRatio_working_3-way'!T399</f>
        <v>0.28654017637120927</v>
      </c>
      <c r="W399" s="11">
        <f>'OddsRatio_working_3-way'!V399^2+4*'OddsRatio_working_3-way'!U399^3/27</f>
        <v>-3.3406234702043486E-3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0.14615565003195058</v>
      </c>
      <c r="Y399" s="11">
        <f>IF('OddsRatio_working_3-way'!W399&gt;=0,IF('OddsRatio_working_3-way'!V399+SQRT('OddsRatio_working_3-way'!W399)&gt;0,0,PI()),ACOS('OddsRatio_working_3-way'!V399/(2*'OddsRatio_working_3-way'!X399)))</f>
        <v>0.1990396104526031</v>
      </c>
      <c r="Z399" s="11">
        <f>'OddsRatio_working_3-way'!X399^(1/3)*COS('OddsRatio_working_3-way'!Y399/3)</f>
        <v>0.5255918816764833</v>
      </c>
      <c r="AA399" s="11">
        <f>'OddsRatio_working_3-way'!X399^(1/3)*COS(('OddsRatio_working_3-way'!Y399+2*PI())/3)</f>
        <v>-0.29303967616344401</v>
      </c>
      <c r="AB399" s="11">
        <f>'OddsRatio_working_3-way'!X399^(1/3)*COS(('OddsRatio_working_3-way'!Y399+4*PI())/3)</f>
        <v>-0.23255220551303937</v>
      </c>
      <c r="AC399" s="11">
        <f>'OddsRatio_working_3-way'!X399^(1/3)*SIN('OddsRatio_working_3-way'!Y399/3)</f>
        <v>3.4922457462610766E-2</v>
      </c>
      <c r="AD399" s="11">
        <f>'OddsRatio_working_3-way'!X399^(1/3)*SIN(('OddsRatio_working_3-way'!Y399+2*PI())/3)</f>
        <v>0.43771469282339398</v>
      </c>
      <c r="AE399" s="11">
        <f>'OddsRatio_working_3-way'!X399^(1/3)*SIN(('OddsRatio_working_3-way'!Y399+4*PI())/3)</f>
        <v>-0.47263715028600467</v>
      </c>
      <c r="AF399" s="11">
        <f>-'OddsRatio_working_3-way'!U399/(3*'OddsRatio_working_3-way'!X399^(1/3))*COS(('OddsRatio_working_3-way'!Y399)/3)</f>
        <v>0.5255918816764833</v>
      </c>
      <c r="AG399" s="11">
        <f>-'OddsRatio_working_3-way'!U399/(3*'OddsRatio_working_3-way'!X399^(1/3))*COS(('OddsRatio_working_3-way'!Y399+2*PI())/3)</f>
        <v>-0.29303967616344401</v>
      </c>
      <c r="AH399" s="11">
        <f>-'OddsRatio_working_3-way'!U399/(3*'OddsRatio_working_3-way'!X399^(1/3))*COS(('OddsRatio_working_3-way'!Y399+4*PI())/3)</f>
        <v>-0.23255220551303937</v>
      </c>
      <c r="AI399" s="11">
        <f>'OddsRatio_working_3-way'!U399/(3*'OddsRatio_working_3-way'!X399^(1/3))*SIN(('OddsRatio_working_3-way'!Y399)/3)</f>
        <v>-3.4922457462610766E-2</v>
      </c>
      <c r="AJ399" s="11">
        <f>'OddsRatio_working_3-way'!U399/(3*'OddsRatio_working_3-way'!X399^(1/3))*SIN(('OddsRatio_working_3-way'!Y399+2*PI())/3)</f>
        <v>-0.43771469282339398</v>
      </c>
      <c r="AK399" s="11">
        <f>'OddsRatio_working_3-way'!U399/(3*'OddsRatio_working_3-way'!X399^(1/3))*SIN(('OddsRatio_working_3-way'!Y399+4*PI())/3)</f>
        <v>0.47263715028600467</v>
      </c>
      <c r="AL399" s="11">
        <f>'OddsRatio_working_3-way'!Z399+'OddsRatio_working_3-way'!AF399</f>
        <v>1.0511837633529666</v>
      </c>
      <c r="AM399" s="11">
        <f>'OddsRatio_working_3-way'!AA399+'OddsRatio_working_3-way'!AG399</f>
        <v>-0.58607935232688801</v>
      </c>
      <c r="AN399" s="11">
        <f>'OddsRatio_working_3-way'!AB399+'OddsRatio_working_3-way'!AH399</f>
        <v>-0.46510441102607875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1.0511837633529666</v>
      </c>
      <c r="AS399" s="11">
        <f>IF(('OddsRatio_working_3-way'!X399=0),IF(Q399&gt;0,-Q399^(1/3),(-Q399)^(1/3)),'OddsRatio_working_3-way'!AM399-'OddsRatio_working_3-way'!R399/3)</f>
        <v>-0.58607935232688801</v>
      </c>
      <c r="AT399" s="11">
        <f>IF(('OddsRatio_working_3-way'!X399=0),IF(Q399&gt;0,-Q399^(1/3),(-Q399)^(1/3)),'OddsRatio_working_3-way'!AN399-'OddsRatio_working_3-way'!R399/3)</f>
        <v>-0.46510441102607875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9">
        <f t="shared" si="91"/>
        <v>0.38039120151613365</v>
      </c>
      <c r="E400" s="9">
        <f t="shared" si="92"/>
        <v>0.31081301551909873</v>
      </c>
      <c r="F400" s="9">
        <f t="shared" si="93"/>
        <v>0.30879578296476778</v>
      </c>
      <c r="G400" s="9">
        <f t="shared" si="94"/>
        <v>1.0508855366049272</v>
      </c>
      <c r="H400" s="9">
        <f t="shared" si="95"/>
        <v>2.628872581737637</v>
      </c>
      <c r="I400" s="9">
        <f t="shared" si="96"/>
        <v>3.2173684822363957</v>
      </c>
      <c r="J400" s="9">
        <f t="shared" si="97"/>
        <v>3.2383861929684952</v>
      </c>
      <c r="K400" s="11">
        <f t="shared" si="98"/>
        <v>0.39215686274509809</v>
      </c>
      <c r="L400" s="11">
        <f t="shared" si="99"/>
        <v>0.32154340836012862</v>
      </c>
      <c r="M400" s="11">
        <f t="shared" si="100"/>
        <v>0.31948881789137379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-0.2806395335837919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0.23325644733510553</v>
      </c>
      <c r="Q400" s="11">
        <f>2*'OddsRatio_working_3-way'!K400*'OddsRatio_working_3-way'!L400*'OddsRatio_working_3-way'!M400</f>
        <v>8.0572175245286884E-2</v>
      </c>
      <c r="R400" s="11">
        <f t="shared" si="101"/>
        <v>0</v>
      </c>
      <c r="S400" s="11">
        <f t="shared" si="102"/>
        <v>-0.83116032996634459</v>
      </c>
      <c r="T400" s="11">
        <f t="shared" si="103"/>
        <v>-0.28710201380530037</v>
      </c>
      <c r="U400" s="11">
        <f>'OddsRatio_working_3-way'!S400-'OddsRatio_working_3-way'!R400^2/3</f>
        <v>-0.83116032996634459</v>
      </c>
      <c r="V400" s="11">
        <f>'OddsRatio_working_3-way'!S400*'OddsRatio_working_3-way'!R400/3-2*'OddsRatio_working_3-way'!R400^3/27-'OddsRatio_working_3-way'!T400</f>
        <v>0.28710201380530037</v>
      </c>
      <c r="W400" s="11">
        <f>'OddsRatio_working_3-way'!V400^2+4*'OddsRatio_working_3-way'!U400^3/27</f>
        <v>-2.6373829954734751E-3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0.14582948032422349</v>
      </c>
      <c r="Y400" s="11">
        <f>IF('OddsRatio_working_3-way'!W400&gt;=0,IF('OddsRatio_working_3-way'!V400+SQRT('OddsRatio_working_3-way'!W400)&gt;0,0,PI()),ACOS('OddsRatio_working_3-way'!V400/(2*'OddsRatio_working_3-way'!X400)))</f>
        <v>0.17700331646530953</v>
      </c>
      <c r="Z400" s="11">
        <f>'OddsRatio_working_3-way'!X400^(1/3)*COS('OddsRatio_working_3-way'!Y400/3)</f>
        <v>0.52544276830246373</v>
      </c>
      <c r="AA400" s="11">
        <f>'OddsRatio_working_3-way'!X400^(1/3)*COS(('OddsRatio_working_3-way'!Y400+2*PI())/3)</f>
        <v>-0.28960084509390577</v>
      </c>
      <c r="AB400" s="11">
        <f>'OddsRatio_working_3-way'!X400^(1/3)*COS(('OddsRatio_working_3-way'!Y400+4*PI())/3)</f>
        <v>-0.23584192320855804</v>
      </c>
      <c r="AC400" s="11">
        <f>'OddsRatio_working_3-way'!X400^(1/3)*SIN('OddsRatio_working_3-way'!Y400/3)</f>
        <v>3.1037728021849519E-2</v>
      </c>
      <c r="AD400" s="11">
        <f>'OddsRatio_working_3-way'!X400^(1/3)*SIN(('OddsRatio_working_3-way'!Y400+2*PI())/3)</f>
        <v>0.43952792157382953</v>
      </c>
      <c r="AE400" s="11">
        <f>'OddsRatio_working_3-way'!X400^(1/3)*SIN(('OddsRatio_working_3-way'!Y400+4*PI())/3)</f>
        <v>-0.47056564959567915</v>
      </c>
      <c r="AF400" s="11">
        <f>-'OddsRatio_working_3-way'!U400/(3*'OddsRatio_working_3-way'!X400^(1/3))*COS(('OddsRatio_working_3-way'!Y400)/3)</f>
        <v>0.52544276830246361</v>
      </c>
      <c r="AG400" s="11">
        <f>-'OddsRatio_working_3-way'!U400/(3*'OddsRatio_working_3-way'!X400^(1/3))*COS(('OddsRatio_working_3-way'!Y400+2*PI())/3)</f>
        <v>-0.28960084509390571</v>
      </c>
      <c r="AH400" s="11">
        <f>-'OddsRatio_working_3-way'!U400/(3*'OddsRatio_working_3-way'!X400^(1/3))*COS(('OddsRatio_working_3-way'!Y400+4*PI())/3)</f>
        <v>-0.23584192320855801</v>
      </c>
      <c r="AI400" s="11">
        <f>'OddsRatio_working_3-way'!U400/(3*'OddsRatio_working_3-way'!X400^(1/3))*SIN(('OddsRatio_working_3-way'!Y400)/3)</f>
        <v>-3.1037728021849512E-2</v>
      </c>
      <c r="AJ400" s="11">
        <f>'OddsRatio_working_3-way'!U400/(3*'OddsRatio_working_3-way'!X400^(1/3))*SIN(('OddsRatio_working_3-way'!Y400+2*PI())/3)</f>
        <v>-0.43952792157382942</v>
      </c>
      <c r="AK400" s="11">
        <f>'OddsRatio_working_3-way'!U400/(3*'OddsRatio_working_3-way'!X400^(1/3))*SIN(('OddsRatio_working_3-way'!Y400+4*PI())/3)</f>
        <v>0.47056564959567904</v>
      </c>
      <c r="AL400" s="11">
        <f>'OddsRatio_working_3-way'!Z400+'OddsRatio_working_3-way'!AF400</f>
        <v>1.0508855366049272</v>
      </c>
      <c r="AM400" s="11">
        <f>'OddsRatio_working_3-way'!AA400+'OddsRatio_working_3-way'!AG400</f>
        <v>-0.57920169018781142</v>
      </c>
      <c r="AN400" s="11">
        <f>'OddsRatio_working_3-way'!AB400+'OddsRatio_working_3-way'!AH400</f>
        <v>-0.47168384641711603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1.0508855366049272</v>
      </c>
      <c r="AS400" s="11">
        <f>IF(('OddsRatio_working_3-way'!X400=0),IF(Q400&gt;0,-Q400^(1/3),(-Q400)^(1/3)),'OddsRatio_working_3-way'!AM400-'OddsRatio_working_3-way'!R400/3)</f>
        <v>-0.57920169018781142</v>
      </c>
      <c r="AT400" s="11">
        <f>IF(('OddsRatio_working_3-way'!X400=0),IF(Q400&gt;0,-Q400^(1/3),(-Q400)^(1/3)),'OddsRatio_working_3-way'!AN400-'OddsRatio_working_3-way'!R400/3)</f>
        <v>-0.47168384641711603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9">
        <f t="shared" si="91"/>
        <v>0.37491027881813982</v>
      </c>
      <c r="E401" s="9">
        <f t="shared" si="92"/>
        <v>0.3151716022838526</v>
      </c>
      <c r="F401" s="9">
        <f t="shared" si="93"/>
        <v>0.30991811889800802</v>
      </c>
      <c r="G401" s="9">
        <f t="shared" si="94"/>
        <v>1.0756805397717424</v>
      </c>
      <c r="H401" s="9">
        <f t="shared" si="95"/>
        <v>2.6673048366462009</v>
      </c>
      <c r="I401" s="9">
        <f t="shared" si="96"/>
        <v>3.1728746903389196</v>
      </c>
      <c r="J401" s="9">
        <f t="shared" si="97"/>
        <v>3.2266587173275059</v>
      </c>
      <c r="K401" s="11">
        <f t="shared" si="98"/>
        <v>0.39215686274509809</v>
      </c>
      <c r="L401" s="11">
        <f t="shared" si="99"/>
        <v>0.33112582781456956</v>
      </c>
      <c r="M401" s="11">
        <f t="shared" si="100"/>
        <v>0.32573289902280134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-0.27413716311642788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0.2385577912593948</v>
      </c>
      <c r="Q401" s="11">
        <f>2*'OddsRatio_working_3-way'!K401*'OddsRatio_working_3-way'!L401*'OddsRatio_working_3-way'!M401</f>
        <v>8.4594961439501723E-2</v>
      </c>
      <c r="R401" s="11">
        <f t="shared" si="101"/>
        <v>0</v>
      </c>
      <c r="S401" s="11">
        <f t="shared" si="102"/>
        <v>-0.87021324853382875</v>
      </c>
      <c r="T401" s="11">
        <f t="shared" si="103"/>
        <v>-0.30858625834532943</v>
      </c>
      <c r="U401" s="11">
        <f>'OddsRatio_working_3-way'!S401-'OddsRatio_working_3-way'!R401^2/3</f>
        <v>-0.87021324853382875</v>
      </c>
      <c r="V401" s="11">
        <f>'OddsRatio_working_3-way'!S401*'OddsRatio_working_3-way'!R401/3-2*'OddsRatio_working_3-way'!R401^3/27-'OddsRatio_working_3-way'!T401</f>
        <v>0.30858625834532943</v>
      </c>
      <c r="W401" s="11">
        <f>'OddsRatio_working_3-way'!V401^2+4*'OddsRatio_working_3-way'!U401^3/27</f>
        <v>-2.4022755522886408E-3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0.15622720185026923</v>
      </c>
      <c r="Y401" s="11">
        <f>IF('OddsRatio_working_3-way'!W401&gt;=0,IF('OddsRatio_working_3-way'!V401+SQRT('OddsRatio_working_3-way'!W401)&gt;0,0,PI()),ACOS('OddsRatio_working_3-way'!V401/(2*'OddsRatio_working_3-way'!X401)))</f>
        <v>0.1575150764913511</v>
      </c>
      <c r="Z401" s="11">
        <f>'OddsRatio_working_3-way'!X401^(1/3)*COS('OddsRatio_working_3-way'!Y401/3)</f>
        <v>0.5378402698858713</v>
      </c>
      <c r="AA401" s="11">
        <f>'OddsRatio_working_3-way'!X401^(1/3)*COS(('OddsRatio_working_3-way'!Y401+2*PI())/3)</f>
        <v>-0.29339859895269416</v>
      </c>
      <c r="AB401" s="11">
        <f>'OddsRatio_working_3-way'!X401^(1/3)*COS(('OddsRatio_working_3-way'!Y401+4*PI())/3)</f>
        <v>-0.24444167093317726</v>
      </c>
      <c r="AC401" s="11">
        <f>'OddsRatio_working_3-way'!X401^(1/3)*SIN('OddsRatio_working_3-way'!Y401/3)</f>
        <v>2.826529557076525E-2</v>
      </c>
      <c r="AD401" s="11">
        <f>'OddsRatio_working_3-way'!X401^(1/3)*SIN(('OddsRatio_working_3-way'!Y401+2*PI())/3)</f>
        <v>0.45165068911406059</v>
      </c>
      <c r="AE401" s="11">
        <f>'OddsRatio_working_3-way'!X401^(1/3)*SIN(('OddsRatio_working_3-way'!Y401+4*PI())/3)</f>
        <v>-0.47991598468482577</v>
      </c>
      <c r="AF401" s="11">
        <f>-'OddsRatio_working_3-way'!U401/(3*'OddsRatio_working_3-way'!X401^(1/3))*COS(('OddsRatio_working_3-way'!Y401)/3)</f>
        <v>0.53784026988587108</v>
      </c>
      <c r="AG401" s="11">
        <f>-'OddsRatio_working_3-way'!U401/(3*'OddsRatio_working_3-way'!X401^(1/3))*COS(('OddsRatio_working_3-way'!Y401+2*PI())/3)</f>
        <v>-0.29339859895269405</v>
      </c>
      <c r="AH401" s="11">
        <f>-'OddsRatio_working_3-way'!U401/(3*'OddsRatio_working_3-way'!X401^(1/3))*COS(('OddsRatio_working_3-way'!Y401+4*PI())/3)</f>
        <v>-0.24444167093317717</v>
      </c>
      <c r="AI401" s="11">
        <f>'OddsRatio_working_3-way'!U401/(3*'OddsRatio_working_3-way'!X401^(1/3))*SIN(('OddsRatio_working_3-way'!Y401)/3)</f>
        <v>-2.8265295570765236E-2</v>
      </c>
      <c r="AJ401" s="11">
        <f>'OddsRatio_working_3-way'!U401/(3*'OddsRatio_working_3-way'!X401^(1/3))*SIN(('OddsRatio_working_3-way'!Y401+2*PI())/3)</f>
        <v>-0.45165068911406037</v>
      </c>
      <c r="AK401" s="11">
        <f>'OddsRatio_working_3-way'!U401/(3*'OddsRatio_working_3-way'!X401^(1/3))*SIN(('OddsRatio_working_3-way'!Y401+4*PI())/3)</f>
        <v>0.47991598468482555</v>
      </c>
      <c r="AL401" s="11">
        <f>'OddsRatio_working_3-way'!Z401+'OddsRatio_working_3-way'!AF401</f>
        <v>1.0756805397717424</v>
      </c>
      <c r="AM401" s="11">
        <f>'OddsRatio_working_3-way'!AA401+'OddsRatio_working_3-way'!AG401</f>
        <v>-0.5867971979053882</v>
      </c>
      <c r="AN401" s="11">
        <f>'OddsRatio_working_3-way'!AB401+'OddsRatio_working_3-way'!AH401</f>
        <v>-0.4888833418663544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1.0756805397717424</v>
      </c>
      <c r="AS401" s="11">
        <f>IF(('OddsRatio_working_3-way'!X401=0),IF(Q401&gt;0,-Q401^(1/3),(-Q401)^(1/3)),'OddsRatio_working_3-way'!AM401-'OddsRatio_working_3-way'!R401/3)</f>
        <v>-0.5867971979053882</v>
      </c>
      <c r="AT401" s="11">
        <f>IF(('OddsRatio_working_3-way'!X401=0),IF(Q401&gt;0,-Q401^(1/3),(-Q401)^(1/3)),'OddsRatio_working_3-way'!AN401-'OddsRatio_working_3-way'!R401/3)</f>
        <v>-0.4888833418663544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9">
        <f t="shared" si="91"/>
        <v>0.31428140777596586</v>
      </c>
      <c r="E402" s="9">
        <f t="shared" si="92"/>
        <v>0.30015631596222669</v>
      </c>
      <c r="F402" s="9">
        <f t="shared" si="93"/>
        <v>0.38556227626180767</v>
      </c>
      <c r="G402" s="9">
        <f t="shared" si="94"/>
        <v>1.0695400889107527</v>
      </c>
      <c r="H402" s="9">
        <f t="shared" si="95"/>
        <v>3.1818617813779353</v>
      </c>
      <c r="I402" s="9">
        <f t="shared" si="96"/>
        <v>3.3315973938254406</v>
      </c>
      <c r="J402" s="9">
        <f t="shared" si="97"/>
        <v>2.5936147324770222</v>
      </c>
      <c r="K402" s="11">
        <f t="shared" si="98"/>
        <v>0.32894736842105265</v>
      </c>
      <c r="L402" s="11">
        <f t="shared" si="99"/>
        <v>0.31446540880503143</v>
      </c>
      <c r="M402" s="11">
        <f t="shared" si="100"/>
        <v>0.40160642570281119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-0.2752788711948092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0.23721167357280826</v>
      </c>
      <c r="Q402" s="11">
        <f>2*'OddsRatio_working_3-way'!K402*'OddsRatio_working_3-way'!L402*'OddsRatio_working_3-way'!M402</f>
        <v>8.308640055089607E-2</v>
      </c>
      <c r="R402" s="11">
        <f t="shared" si="101"/>
        <v>0</v>
      </c>
      <c r="S402" s="11">
        <f t="shared" si="102"/>
        <v>-0.86171405943080326</v>
      </c>
      <c r="T402" s="11">
        <f t="shared" si="103"/>
        <v>-0.30182629051867016</v>
      </c>
      <c r="U402" s="11">
        <f>'OddsRatio_working_3-way'!S402-'OddsRatio_working_3-way'!R402^2/3</f>
        <v>-0.86171405943080326</v>
      </c>
      <c r="V402" s="11">
        <f>'OddsRatio_working_3-way'!S402*'OddsRatio_working_3-way'!R402/3-2*'OddsRatio_working_3-way'!R402^3/27-'OddsRatio_working_3-way'!T402</f>
        <v>0.30182629051867016</v>
      </c>
      <c r="W402" s="11">
        <f>'OddsRatio_working_3-way'!V402^2+4*'OddsRatio_working_3-way'!U402^3/27</f>
        <v>-3.6959629651144021E-3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0.1539440422794717</v>
      </c>
      <c r="Y402" s="11">
        <f>IF('OddsRatio_working_3-way'!W402&gt;=0,IF('OddsRatio_working_3-way'!V402+SQRT('OddsRatio_working_3-way'!W402)&gt;0,0,PI()),ACOS('OddsRatio_working_3-way'!V402/(2*'OddsRatio_working_3-way'!X402)))</f>
        <v>0.19876241944861373</v>
      </c>
      <c r="Z402" s="11">
        <f>'OddsRatio_working_3-way'!X402^(1/3)*COS('OddsRatio_working_3-way'!Y402/3)</f>
        <v>0.53477004445537635</v>
      </c>
      <c r="AA402" s="11">
        <f>'OddsRatio_working_3-way'!X402^(1/3)*COS(('OddsRatio_working_3-way'!Y402+2*PI())/3)</f>
        <v>-0.29811390965624435</v>
      </c>
      <c r="AB402" s="11">
        <f>'OddsRatio_working_3-way'!X402^(1/3)*COS(('OddsRatio_working_3-way'!Y402+4*PI())/3)</f>
        <v>-0.23665613479913222</v>
      </c>
      <c r="AC402" s="11">
        <f>'OddsRatio_working_3-way'!X402^(1/3)*SIN('OddsRatio_working_3-way'!Y402/3)</f>
        <v>3.5482662857549217E-2</v>
      </c>
      <c r="AD402" s="11">
        <f>'OddsRatio_working_3-way'!X402^(1/3)*SIN(('OddsRatio_working_3-way'!Y402+2*PI())/3)</f>
        <v>0.44538311225251503</v>
      </c>
      <c r="AE402" s="11">
        <f>'OddsRatio_working_3-way'!X402^(1/3)*SIN(('OddsRatio_working_3-way'!Y402+4*PI())/3)</f>
        <v>-0.48086577511006406</v>
      </c>
      <c r="AF402" s="11">
        <f>-'OddsRatio_working_3-way'!U402/(3*'OddsRatio_working_3-way'!X402^(1/3))*COS(('OddsRatio_working_3-way'!Y402)/3)</f>
        <v>0.53477004445537635</v>
      </c>
      <c r="AG402" s="11">
        <f>-'OddsRatio_working_3-way'!U402/(3*'OddsRatio_working_3-way'!X402^(1/3))*COS(('OddsRatio_working_3-way'!Y402+2*PI())/3)</f>
        <v>-0.29811390965624435</v>
      </c>
      <c r="AH402" s="11">
        <f>-'OddsRatio_working_3-way'!U402/(3*'OddsRatio_working_3-way'!X402^(1/3))*COS(('OddsRatio_working_3-way'!Y402+4*PI())/3)</f>
        <v>-0.23665613479913222</v>
      </c>
      <c r="AI402" s="11">
        <f>'OddsRatio_working_3-way'!U402/(3*'OddsRatio_working_3-way'!X402^(1/3))*SIN(('OddsRatio_working_3-way'!Y402)/3)</f>
        <v>-3.5482662857549217E-2</v>
      </c>
      <c r="AJ402" s="11">
        <f>'OddsRatio_working_3-way'!U402/(3*'OddsRatio_working_3-way'!X402^(1/3))*SIN(('OddsRatio_working_3-way'!Y402+2*PI())/3)</f>
        <v>-0.44538311225251503</v>
      </c>
      <c r="AK402" s="11">
        <f>'OddsRatio_working_3-way'!U402/(3*'OddsRatio_working_3-way'!X402^(1/3))*SIN(('OddsRatio_working_3-way'!Y402+4*PI())/3)</f>
        <v>0.48086577511006406</v>
      </c>
      <c r="AL402" s="11">
        <f>'OddsRatio_working_3-way'!Z402+'OddsRatio_working_3-way'!AF402</f>
        <v>1.0695400889107527</v>
      </c>
      <c r="AM402" s="11">
        <f>'OddsRatio_working_3-way'!AA402+'OddsRatio_working_3-way'!AG402</f>
        <v>-0.59622781931248869</v>
      </c>
      <c r="AN402" s="11">
        <f>'OddsRatio_working_3-way'!AB402+'OddsRatio_working_3-way'!AH402</f>
        <v>-0.47331226959826445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1.0695400889107527</v>
      </c>
      <c r="AS402" s="11">
        <f>IF(('OddsRatio_working_3-way'!X402=0),IF(Q402&gt;0,-Q402^(1/3),(-Q402)^(1/3)),'OddsRatio_working_3-way'!AM402-'OddsRatio_working_3-way'!R402/3)</f>
        <v>-0.59622781931248869</v>
      </c>
      <c r="AT402" s="11">
        <f>IF(('OddsRatio_working_3-way'!X402=0),IF(Q402&gt;0,-Q402^(1/3),(-Q402)^(1/3)),'OddsRatio_working_3-way'!AN402-'OddsRatio_working_3-way'!R402/3)</f>
        <v>-0.47331226959826445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9">
        <f t="shared" si="91"/>
        <v>0.47010472060338937</v>
      </c>
      <c r="E403" s="9">
        <f t="shared" si="92"/>
        <v>0.26722993184800131</v>
      </c>
      <c r="F403" s="9">
        <f t="shared" si="93"/>
        <v>0.26266534754860937</v>
      </c>
      <c r="G403" s="9">
        <f t="shared" si="94"/>
        <v>1.0838323237289287</v>
      </c>
      <c r="H403" s="9">
        <f t="shared" si="95"/>
        <v>2.1271856166780858</v>
      </c>
      <c r="I403" s="9">
        <f t="shared" si="96"/>
        <v>3.74209577903419</v>
      </c>
      <c r="J403" s="9">
        <f t="shared" si="97"/>
        <v>3.8071257184579248</v>
      </c>
      <c r="K403" s="11">
        <f t="shared" si="98"/>
        <v>0.49019607843137253</v>
      </c>
      <c r="L403" s="11">
        <f t="shared" si="99"/>
        <v>0.28328611898016998</v>
      </c>
      <c r="M403" s="11">
        <f t="shared" si="100"/>
        <v>0.2785515320334262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-0.26360540033795055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0.23827659797338019</v>
      </c>
      <c r="Q403" s="11">
        <f>2*'OddsRatio_working_3-way'!K403*'OddsRatio_working_3-way'!L403*'OddsRatio_working_3-way'!M403</f>
        <v>7.7362531809539017E-2</v>
      </c>
      <c r="R403" s="11">
        <f t="shared" si="101"/>
        <v>0</v>
      </c>
      <c r="S403" s="11">
        <f t="shared" si="102"/>
        <v>-0.90391394739220809</v>
      </c>
      <c r="T403" s="11">
        <f t="shared" si="103"/>
        <v>-0.29347855434811948</v>
      </c>
      <c r="U403" s="11">
        <f>'OddsRatio_working_3-way'!S403-'OddsRatio_working_3-way'!R403^2/3</f>
        <v>-0.90391394739220809</v>
      </c>
      <c r="V403" s="11">
        <f>'OddsRatio_working_3-way'!S403*'OddsRatio_working_3-way'!R403/3-2*'OddsRatio_working_3-way'!R403^3/27-'OddsRatio_working_3-way'!T403</f>
        <v>0.29347855434811948</v>
      </c>
      <c r="W403" s="11">
        <f>'OddsRatio_working_3-way'!V403^2+4*'OddsRatio_working_3-way'!U403^3/27</f>
        <v>-2.3285495675230347E-2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0.16538981040068071</v>
      </c>
      <c r="Y403" s="11">
        <f>IF('OddsRatio_working_3-way'!W403&gt;=0,IF('OddsRatio_working_3-way'!V403+SQRT('OddsRatio_working_3-way'!W403)&gt;0,0,PI()),ACOS('OddsRatio_working_3-way'!V403/(2*'OddsRatio_working_3-way'!X403)))</f>
        <v>0.47948444773746468</v>
      </c>
      <c r="Z403" s="11">
        <f>'OddsRatio_working_3-way'!X403^(1/3)*COS('OddsRatio_working_3-way'!Y403/3)</f>
        <v>0.54191616186446434</v>
      </c>
      <c r="AA403" s="11">
        <f>'OddsRatio_working_3-way'!X403^(1/3)*COS(('OddsRatio_working_3-way'!Y403+2*PI())/3)</f>
        <v>-0.34661283610742116</v>
      </c>
      <c r="AB403" s="11">
        <f>'OddsRatio_working_3-way'!X403^(1/3)*COS(('OddsRatio_working_3-way'!Y403+4*PI())/3)</f>
        <v>-0.19530332575704309</v>
      </c>
      <c r="AC403" s="11">
        <f>'OddsRatio_working_3-way'!X403^(1/3)*SIN('OddsRatio_working_3-way'!Y403/3)</f>
        <v>8.7358586531741306E-2</v>
      </c>
      <c r="AD403" s="11">
        <f>'OddsRatio_working_3-way'!X403^(1/3)*SIN(('OddsRatio_working_3-way'!Y403+2*PI())/3)</f>
        <v>0.42563386963011535</v>
      </c>
      <c r="AE403" s="11">
        <f>'OddsRatio_working_3-way'!X403^(1/3)*SIN(('OddsRatio_working_3-way'!Y403+4*PI())/3)</f>
        <v>-0.51299245616185662</v>
      </c>
      <c r="AF403" s="11">
        <f>-'OddsRatio_working_3-way'!U403/(3*'OddsRatio_working_3-way'!X403^(1/3))*COS(('OddsRatio_working_3-way'!Y403)/3)</f>
        <v>0.54191616186446423</v>
      </c>
      <c r="AG403" s="11">
        <f>-'OddsRatio_working_3-way'!U403/(3*'OddsRatio_working_3-way'!X403^(1/3))*COS(('OddsRatio_working_3-way'!Y403+2*PI())/3)</f>
        <v>-0.34661283610742111</v>
      </c>
      <c r="AH403" s="11">
        <f>-'OddsRatio_working_3-way'!U403/(3*'OddsRatio_working_3-way'!X403^(1/3))*COS(('OddsRatio_working_3-way'!Y403+4*PI())/3)</f>
        <v>-0.19530332575704307</v>
      </c>
      <c r="AI403" s="11">
        <f>'OddsRatio_working_3-way'!U403/(3*'OddsRatio_working_3-way'!X403^(1/3))*SIN(('OddsRatio_working_3-way'!Y403)/3)</f>
        <v>-8.7358586531741292E-2</v>
      </c>
      <c r="AJ403" s="11">
        <f>'OddsRatio_working_3-way'!U403/(3*'OddsRatio_working_3-way'!X403^(1/3))*SIN(('OddsRatio_working_3-way'!Y403+2*PI())/3)</f>
        <v>-0.42563386963011529</v>
      </c>
      <c r="AK403" s="11">
        <f>'OddsRatio_working_3-way'!U403/(3*'OddsRatio_working_3-way'!X403^(1/3))*SIN(('OddsRatio_working_3-way'!Y403+4*PI())/3)</f>
        <v>0.51299245616185651</v>
      </c>
      <c r="AL403" s="11">
        <f>'OddsRatio_working_3-way'!Z403+'OddsRatio_working_3-way'!AF403</f>
        <v>1.0838323237289287</v>
      </c>
      <c r="AM403" s="11">
        <f>'OddsRatio_working_3-way'!AA403+'OddsRatio_working_3-way'!AG403</f>
        <v>-0.69322567221484221</v>
      </c>
      <c r="AN403" s="11">
        <f>'OddsRatio_working_3-way'!AB403+'OddsRatio_working_3-way'!AH403</f>
        <v>-0.39060665151408613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1.0838323237289287</v>
      </c>
      <c r="AS403" s="11">
        <f>IF(('OddsRatio_working_3-way'!X403=0),IF(Q403&gt;0,-Q403^(1/3),(-Q403)^(1/3)),'OddsRatio_working_3-way'!AM403-'OddsRatio_working_3-way'!R403/3)</f>
        <v>-0.69322567221484221</v>
      </c>
      <c r="AT403" s="11">
        <f>IF(('OddsRatio_working_3-way'!X403=0),IF(Q403&gt;0,-Q403^(1/3),(-Q403)^(1/3)),'OddsRatio_working_3-way'!AN403-'OddsRatio_working_3-way'!R403/3)</f>
        <v>-0.39060665151408613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9">
        <f t="shared" si="91"/>
        <v>0.44596334740710902</v>
      </c>
      <c r="E404" s="9">
        <f t="shared" si="92"/>
        <v>0.29987378673301307</v>
      </c>
      <c r="F404" s="9">
        <f t="shared" si="93"/>
        <v>0.25416286585987796</v>
      </c>
      <c r="G404" s="9">
        <f t="shared" si="94"/>
        <v>1.0709799510123936</v>
      </c>
      <c r="H404" s="9">
        <f t="shared" si="95"/>
        <v>2.2423367431743766</v>
      </c>
      <c r="I404" s="9">
        <f t="shared" si="96"/>
        <v>3.3347362932070186</v>
      </c>
      <c r="J404" s="9">
        <f t="shared" si="97"/>
        <v>3.9344850657739596</v>
      </c>
      <c r="K404" s="11">
        <f t="shared" si="98"/>
        <v>0.46296296296296291</v>
      </c>
      <c r="L404" s="11">
        <f t="shared" si="99"/>
        <v>0.31446540880503143</v>
      </c>
      <c r="M404" s="11">
        <f t="shared" si="100"/>
        <v>0.26737967914438499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-0.26971964060384346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0.23667430252705868</v>
      </c>
      <c r="Q404" s="11">
        <f>2*'OddsRatio_working_3-way'!K404*'OddsRatio_working_3-way'!L404*'OddsRatio_working_3-way'!M404</f>
        <v>7.7853388989164038E-2</v>
      </c>
      <c r="R404" s="11">
        <f t="shared" si="101"/>
        <v>0</v>
      </c>
      <c r="S404" s="11">
        <f t="shared" si="102"/>
        <v>-0.87748264085328209</v>
      </c>
      <c r="T404" s="11">
        <f t="shared" si="103"/>
        <v>-0.28864560554384278</v>
      </c>
      <c r="U404" s="11">
        <f>'OddsRatio_working_3-way'!S404-'OddsRatio_working_3-way'!R404^2/3</f>
        <v>-0.87748264085328209</v>
      </c>
      <c r="V404" s="11">
        <f>'OddsRatio_working_3-way'!S404*'OddsRatio_working_3-way'!R404/3-2*'OddsRatio_working_3-way'!R404^3/27-'OddsRatio_working_3-way'!T404</f>
        <v>0.28864560554384278</v>
      </c>
      <c r="W404" s="11">
        <f>'OddsRatio_working_3-way'!V404^2+4*'OddsRatio_working_3-way'!U404^3/27</f>
        <v>-1.6778586283764593E-2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0.1581888680371791</v>
      </c>
      <c r="Y404" s="11">
        <f>IF('OddsRatio_working_3-way'!W404&gt;=0,IF('OddsRatio_working_3-way'!V404+SQRT('OddsRatio_working_3-way'!W404)&gt;0,0,PI()),ACOS('OddsRatio_working_3-way'!V404/(2*'OddsRatio_working_3-way'!X404)))</f>
        <v>0.42182105296690842</v>
      </c>
      <c r="Z404" s="11">
        <f>'OddsRatio_working_3-way'!X404^(1/3)*COS('OddsRatio_working_3-way'!Y404/3)</f>
        <v>0.53548997550619692</v>
      </c>
      <c r="AA404" s="11">
        <f>'OddsRatio_working_3-way'!X404^(1/3)*COS(('OddsRatio_working_3-way'!Y404+2*PI())/3)</f>
        <v>-0.33338434189830651</v>
      </c>
      <c r="AB404" s="11">
        <f>'OddsRatio_working_3-way'!X404^(1/3)*COS(('OddsRatio_working_3-way'!Y404+4*PI())/3)</f>
        <v>-0.20210563360789052</v>
      </c>
      <c r="AC404" s="11">
        <f>'OddsRatio_working_3-way'!X404^(1/3)*SIN('OddsRatio_working_3-way'!Y404/3)</f>
        <v>7.5793797570338189E-2</v>
      </c>
      <c r="AD404" s="11">
        <f>'OddsRatio_working_3-way'!X404^(1/3)*SIN(('OddsRatio_working_3-way'!Y404+2*PI())/3)</f>
        <v>0.42585102347510428</v>
      </c>
      <c r="AE404" s="11">
        <f>'OddsRatio_working_3-way'!X404^(1/3)*SIN(('OddsRatio_working_3-way'!Y404+4*PI())/3)</f>
        <v>-0.50164482104544239</v>
      </c>
      <c r="AF404" s="11">
        <f>-'OddsRatio_working_3-way'!U404/(3*'OddsRatio_working_3-way'!X404^(1/3))*COS(('OddsRatio_working_3-way'!Y404)/3)</f>
        <v>0.53548997550619681</v>
      </c>
      <c r="AG404" s="11">
        <f>-'OddsRatio_working_3-way'!U404/(3*'OddsRatio_working_3-way'!X404^(1/3))*COS(('OddsRatio_working_3-way'!Y404+2*PI())/3)</f>
        <v>-0.33338434189830646</v>
      </c>
      <c r="AH404" s="11">
        <f>-'OddsRatio_working_3-way'!U404/(3*'OddsRatio_working_3-way'!X404^(1/3))*COS(('OddsRatio_working_3-way'!Y404+4*PI())/3)</f>
        <v>-0.20210563360789047</v>
      </c>
      <c r="AI404" s="11">
        <f>'OddsRatio_working_3-way'!U404/(3*'OddsRatio_working_3-way'!X404^(1/3))*SIN(('OddsRatio_working_3-way'!Y404)/3)</f>
        <v>-7.5793797570338176E-2</v>
      </c>
      <c r="AJ404" s="11">
        <f>'OddsRatio_working_3-way'!U404/(3*'OddsRatio_working_3-way'!X404^(1/3))*SIN(('OddsRatio_working_3-way'!Y404+2*PI())/3)</f>
        <v>-0.42585102347510423</v>
      </c>
      <c r="AK404" s="11">
        <f>'OddsRatio_working_3-way'!U404/(3*'OddsRatio_working_3-way'!X404^(1/3))*SIN(('OddsRatio_working_3-way'!Y404+4*PI())/3)</f>
        <v>0.50164482104544228</v>
      </c>
      <c r="AL404" s="11">
        <f>'OddsRatio_working_3-way'!Z404+'OddsRatio_working_3-way'!AF404</f>
        <v>1.0709799510123936</v>
      </c>
      <c r="AM404" s="11">
        <f>'OddsRatio_working_3-way'!AA404+'OddsRatio_working_3-way'!AG404</f>
        <v>-0.66676868379661292</v>
      </c>
      <c r="AN404" s="11">
        <f>'OddsRatio_working_3-way'!AB404+'OddsRatio_working_3-way'!AH404</f>
        <v>-0.40421126721578099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1.0709799510123936</v>
      </c>
      <c r="AS404" s="11">
        <f>IF(('OddsRatio_working_3-way'!X404=0),IF(Q404&gt;0,-Q404^(1/3),(-Q404)^(1/3)),'OddsRatio_working_3-way'!AM404-'OddsRatio_working_3-way'!R404/3)</f>
        <v>-0.66676868379661292</v>
      </c>
      <c r="AT404" s="11">
        <f>IF(('OddsRatio_working_3-way'!X404=0),IF(Q404&gt;0,-Q404^(1/3),(-Q404)^(1/3)),'OddsRatio_working_3-way'!AN404-'OddsRatio_working_3-way'!R404/3)</f>
        <v>-0.40421126721578099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9">
        <f t="shared" si="91"/>
        <v>0.18107535294060603</v>
      </c>
      <c r="E405" s="9">
        <f t="shared" si="92"/>
        <v>0.23904245640627547</v>
      </c>
      <c r="F405" s="9">
        <f t="shared" si="93"/>
        <v>0.57988219065311841</v>
      </c>
      <c r="G405" s="9">
        <f t="shared" si="94"/>
        <v>1.0977094065557162</v>
      </c>
      <c r="H405" s="9">
        <f t="shared" si="95"/>
        <v>5.5225627550095506</v>
      </c>
      <c r="I405" s="9">
        <f t="shared" si="96"/>
        <v>4.1833572790115765</v>
      </c>
      <c r="J405" s="9">
        <f t="shared" si="97"/>
        <v>1.7244882083267723</v>
      </c>
      <c r="K405" s="11">
        <f t="shared" si="98"/>
        <v>0.1953125</v>
      </c>
      <c r="L405" s="11">
        <f t="shared" si="99"/>
        <v>0.25641025641025644</v>
      </c>
      <c r="M405" s="11">
        <f t="shared" si="100"/>
        <v>0.60240963855421692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-0.23790112372567174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0.23169601482854496</v>
      </c>
      <c r="Q405" s="11">
        <f>2*'OddsRatio_working_3-way'!K405*'OddsRatio_working_3-way'!L405*'OddsRatio_working_3-way'!M405</f>
        <v>6.0337503861600264E-2</v>
      </c>
      <c r="R405" s="11">
        <f t="shared" si="101"/>
        <v>0</v>
      </c>
      <c r="S405" s="11">
        <f t="shared" si="102"/>
        <v>-0.97391727790120908</v>
      </c>
      <c r="T405" s="11">
        <f t="shared" si="103"/>
        <v>-0.25362429112010659</v>
      </c>
      <c r="U405" s="11">
        <f>'OddsRatio_working_3-way'!S405-'OddsRatio_working_3-way'!R405^2/3</f>
        <v>-0.97391727790120908</v>
      </c>
      <c r="V405" s="11">
        <f>'OddsRatio_working_3-way'!S405*'OddsRatio_working_3-way'!R405/3-2*'OddsRatio_working_3-way'!R405^3/27-'OddsRatio_working_3-way'!T405</f>
        <v>0.25362429112010659</v>
      </c>
      <c r="W405" s="11">
        <f>'OddsRatio_working_3-way'!V405^2+4*'OddsRatio_working_3-way'!U405^3/27</f>
        <v>-7.2530276670140947E-2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0.184969968992481</v>
      </c>
      <c r="Y405" s="11">
        <f>IF('OddsRatio_working_3-way'!W405&gt;=0,IF('OddsRatio_working_3-way'!V405+SQRT('OddsRatio_working_3-way'!W405)&gt;0,0,PI()),ACOS('OddsRatio_working_3-way'!V405/(2*'OddsRatio_working_3-way'!X405)))</f>
        <v>0.81539299564776579</v>
      </c>
      <c r="Z405" s="11">
        <f>'OddsRatio_working_3-way'!X405^(1/3)*COS('OddsRatio_working_3-way'!Y405/3)</f>
        <v>0.54885470327785812</v>
      </c>
      <c r="AA405" s="11">
        <f>'OddsRatio_working_3-way'!X405^(1/3)*COS(('OddsRatio_working_3-way'!Y405+2*PI())/3)</f>
        <v>-0.40689699152910541</v>
      </c>
      <c r="AB405" s="11">
        <f>'OddsRatio_working_3-way'!X405^(1/3)*COS(('OddsRatio_working_3-way'!Y405+4*PI())/3)</f>
        <v>-0.14195771174875257</v>
      </c>
      <c r="AC405" s="11">
        <f>'OddsRatio_working_3-way'!X405^(1/3)*SIN('OddsRatio_working_3-way'!Y405/3)</f>
        <v>0.15296276450009219</v>
      </c>
      <c r="AD405" s="11">
        <f>'OddsRatio_working_3-way'!X405^(1/3)*SIN(('OddsRatio_working_3-way'!Y405+2*PI())/3)</f>
        <v>0.39884073377514923</v>
      </c>
      <c r="AE405" s="11">
        <f>'OddsRatio_working_3-way'!X405^(1/3)*SIN(('OddsRatio_working_3-way'!Y405+4*PI())/3)</f>
        <v>-0.55180349827524144</v>
      </c>
      <c r="AF405" s="11">
        <f>-'OddsRatio_working_3-way'!U405/(3*'OddsRatio_working_3-way'!X405^(1/3))*COS(('OddsRatio_working_3-way'!Y405)/3)</f>
        <v>0.54885470327785824</v>
      </c>
      <c r="AG405" s="11">
        <f>-'OddsRatio_working_3-way'!U405/(3*'OddsRatio_working_3-way'!X405^(1/3))*COS(('OddsRatio_working_3-way'!Y405+2*PI())/3)</f>
        <v>-0.40689699152910552</v>
      </c>
      <c r="AH405" s="11">
        <f>-'OddsRatio_working_3-way'!U405/(3*'OddsRatio_working_3-way'!X405^(1/3))*COS(('OddsRatio_working_3-way'!Y405+4*PI())/3)</f>
        <v>-0.1419577117487526</v>
      </c>
      <c r="AI405" s="11">
        <f>'OddsRatio_working_3-way'!U405/(3*'OddsRatio_working_3-way'!X405^(1/3))*SIN(('OddsRatio_working_3-way'!Y405)/3)</f>
        <v>-0.15296276450009222</v>
      </c>
      <c r="AJ405" s="11">
        <f>'OddsRatio_working_3-way'!U405/(3*'OddsRatio_working_3-way'!X405^(1/3))*SIN(('OddsRatio_working_3-way'!Y405+2*PI())/3)</f>
        <v>-0.39884073377514928</v>
      </c>
      <c r="AK405" s="11">
        <f>'OddsRatio_working_3-way'!U405/(3*'OddsRatio_working_3-way'!X405^(1/3))*SIN(('OddsRatio_working_3-way'!Y405+4*PI())/3)</f>
        <v>0.55180349827524156</v>
      </c>
      <c r="AL405" s="11">
        <f>'OddsRatio_working_3-way'!Z405+'OddsRatio_working_3-way'!AF405</f>
        <v>1.0977094065557162</v>
      </c>
      <c r="AM405" s="11">
        <f>'OddsRatio_working_3-way'!AA405+'OddsRatio_working_3-way'!AG405</f>
        <v>-0.81379398305821093</v>
      </c>
      <c r="AN405" s="11">
        <f>'OddsRatio_working_3-way'!AB405+'OddsRatio_working_3-way'!AH405</f>
        <v>-0.2839154234975052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1.0977094065557162</v>
      </c>
      <c r="AS405" s="11">
        <f>IF(('OddsRatio_working_3-way'!X405=0),IF(Q405&gt;0,-Q405^(1/3),(-Q405)^(1/3)),'OddsRatio_working_3-way'!AM405-'OddsRatio_working_3-way'!R405/3)</f>
        <v>-0.81379398305821093</v>
      </c>
      <c r="AT405" s="11">
        <f>IF(('OddsRatio_working_3-way'!X405=0),IF(Q405&gt;0,-Q405^(1/3),(-Q405)^(1/3)),'OddsRatio_working_3-way'!AN405-'OddsRatio_working_3-way'!R405/3)</f>
        <v>-0.2839154234975052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9">
        <f t="shared" si="91"/>
        <v>0.50838058168776434</v>
      </c>
      <c r="E406" s="9">
        <f t="shared" si="92"/>
        <v>0.26986826184821089</v>
      </c>
      <c r="F406" s="9">
        <f t="shared" si="93"/>
        <v>0.22175115646402485</v>
      </c>
      <c r="G406" s="9">
        <f t="shared" si="94"/>
        <v>1.086550880948896</v>
      </c>
      <c r="H406" s="9">
        <f t="shared" si="95"/>
        <v>1.9670302840445173</v>
      </c>
      <c r="I406" s="9">
        <f t="shared" si="96"/>
        <v>3.7055116935627517</v>
      </c>
      <c r="J406" s="9">
        <f t="shared" si="97"/>
        <v>4.5095593454649334</v>
      </c>
      <c r="K406" s="11">
        <f t="shared" si="98"/>
        <v>0.52910052910052918</v>
      </c>
      <c r="L406" s="11">
        <f t="shared" si="99"/>
        <v>0.28653295128939826</v>
      </c>
      <c r="M406" s="11">
        <f t="shared" si="100"/>
        <v>0.23640661938534277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-0.25654542696140781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0.23690480043315232</v>
      </c>
      <c r="Q406" s="11">
        <f>2*'OddsRatio_working_3-way'!K406*'OddsRatio_working_3-way'!L406*'OddsRatio_working_3-way'!M406</f>
        <v>7.1680726303525649E-2</v>
      </c>
      <c r="R406" s="11">
        <f t="shared" si="101"/>
        <v>0</v>
      </c>
      <c r="S406" s="11">
        <f t="shared" si="102"/>
        <v>-0.92344191529397235</v>
      </c>
      <c r="T406" s="11">
        <f t="shared" si="103"/>
        <v>-0.27940753866685997</v>
      </c>
      <c r="U406" s="11">
        <f>'OddsRatio_working_3-way'!S406-'OddsRatio_working_3-way'!R406^2/3</f>
        <v>-0.92344191529397235</v>
      </c>
      <c r="V406" s="11">
        <f>'OddsRatio_working_3-way'!S406*'OddsRatio_working_3-way'!R406/3-2*'OddsRatio_working_3-way'!R406^3/27-'OddsRatio_working_3-way'!T406</f>
        <v>0.27940753866685997</v>
      </c>
      <c r="W406" s="11">
        <f>'OddsRatio_working_3-way'!V406^2+4*'OddsRatio_working_3-way'!U406^3/27</f>
        <v>-3.8592234625805633E-2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0.17077822408732216</v>
      </c>
      <c r="Y406" s="11">
        <f>IF('OddsRatio_working_3-way'!W406&gt;=0,IF('OddsRatio_working_3-way'!V406+SQRT('OddsRatio_working_3-way'!W406)&gt;0,0,PI()),ACOS('OddsRatio_working_3-way'!V406/(2*'OddsRatio_working_3-way'!X406)))</f>
        <v>0.61279778029730936</v>
      </c>
      <c r="Z406" s="11">
        <f>'OddsRatio_working_3-way'!X406^(1/3)*COS('OddsRatio_working_3-way'!Y406/3)</f>
        <v>0.54327544047444798</v>
      </c>
      <c r="AA406" s="11">
        <f>'OddsRatio_working_3-way'!X406^(1/3)*COS(('OddsRatio_working_3-way'!Y406+2*PI())/3)</f>
        <v>-0.36910220431457363</v>
      </c>
      <c r="AB406" s="11">
        <f>'OddsRatio_working_3-way'!X406^(1/3)*COS(('OddsRatio_working_3-way'!Y406+4*PI())/3)</f>
        <v>-0.17417323615987435</v>
      </c>
      <c r="AC406" s="11">
        <f>'OddsRatio_working_3-way'!X406^(1/3)*SIN('OddsRatio_working_3-way'!Y406/3)</f>
        <v>0.11254229223697165</v>
      </c>
      <c r="AD406" s="11">
        <f>'OddsRatio_working_3-way'!X406^(1/3)*SIN(('OddsRatio_working_3-way'!Y406+2*PI())/3)</f>
        <v>0.41421918658456686</v>
      </c>
      <c r="AE406" s="11">
        <f>'OddsRatio_working_3-way'!X406^(1/3)*SIN(('OddsRatio_working_3-way'!Y406+4*PI())/3)</f>
        <v>-0.52676147882153845</v>
      </c>
      <c r="AF406" s="11">
        <f>-'OddsRatio_working_3-way'!U406/(3*'OddsRatio_working_3-way'!X406^(1/3))*COS(('OddsRatio_working_3-way'!Y406)/3)</f>
        <v>0.54327544047444787</v>
      </c>
      <c r="AG406" s="11">
        <f>-'OddsRatio_working_3-way'!U406/(3*'OddsRatio_working_3-way'!X406^(1/3))*COS(('OddsRatio_working_3-way'!Y406+2*PI())/3)</f>
        <v>-0.36910220431457358</v>
      </c>
      <c r="AH406" s="11">
        <f>-'OddsRatio_working_3-way'!U406/(3*'OddsRatio_working_3-way'!X406^(1/3))*COS(('OddsRatio_working_3-way'!Y406+4*PI())/3)</f>
        <v>-0.17417323615987432</v>
      </c>
      <c r="AI406" s="11">
        <f>'OddsRatio_working_3-way'!U406/(3*'OddsRatio_working_3-way'!X406^(1/3))*SIN(('OddsRatio_working_3-way'!Y406)/3)</f>
        <v>-0.11254229223697164</v>
      </c>
      <c r="AJ406" s="11">
        <f>'OddsRatio_working_3-way'!U406/(3*'OddsRatio_working_3-way'!X406^(1/3))*SIN(('OddsRatio_working_3-way'!Y406+2*PI())/3)</f>
        <v>-0.4142191865845668</v>
      </c>
      <c r="AK406" s="11">
        <f>'OddsRatio_working_3-way'!U406/(3*'OddsRatio_working_3-way'!X406^(1/3))*SIN(('OddsRatio_working_3-way'!Y406+4*PI())/3)</f>
        <v>0.52676147882153834</v>
      </c>
      <c r="AL406" s="11">
        <f>'OddsRatio_working_3-way'!Z406+'OddsRatio_working_3-way'!AF406</f>
        <v>1.086550880948896</v>
      </c>
      <c r="AM406" s="11">
        <f>'OddsRatio_working_3-way'!AA406+'OddsRatio_working_3-way'!AG406</f>
        <v>-0.73820440862914727</v>
      </c>
      <c r="AN406" s="11">
        <f>'OddsRatio_working_3-way'!AB406+'OddsRatio_working_3-way'!AH406</f>
        <v>-0.34834647231974869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1.086550880948896</v>
      </c>
      <c r="AS406" s="11">
        <f>IF(('OddsRatio_working_3-way'!X406=0),IF(Q406&gt;0,-Q406^(1/3),(-Q406)^(1/3)),'OddsRatio_working_3-way'!AM406-'OddsRatio_working_3-way'!R406/3)</f>
        <v>-0.73820440862914727</v>
      </c>
      <c r="AT406" s="11">
        <f>IF(('OddsRatio_working_3-way'!X406=0),IF(Q406&gt;0,-Q406^(1/3),(-Q406)^(1/3)),'OddsRatio_working_3-way'!AN406-'OddsRatio_working_3-way'!R406/3)</f>
        <v>-0.34834647231974869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9">
        <f t="shared" si="91"/>
        <v>0.61290981961117041</v>
      </c>
      <c r="E407" s="9">
        <f t="shared" si="92"/>
        <v>0.23797471690685754</v>
      </c>
      <c r="F407" s="9">
        <f t="shared" si="93"/>
        <v>0.14911546348197233</v>
      </c>
      <c r="G407" s="9">
        <f t="shared" si="94"/>
        <v>1.1080024465268807</v>
      </c>
      <c r="H407" s="9">
        <f t="shared" si="95"/>
        <v>1.6315613945203216</v>
      </c>
      <c r="I407" s="9">
        <f t="shared" si="96"/>
        <v>4.2021270704626845</v>
      </c>
      <c r="J407" s="9">
        <f t="shared" si="97"/>
        <v>6.7062125996134361</v>
      </c>
      <c r="K407" s="11">
        <f t="shared" si="98"/>
        <v>0.63694267515923564</v>
      </c>
      <c r="L407" s="11">
        <f t="shared" si="99"/>
        <v>0.25706940874035988</v>
      </c>
      <c r="M407" s="11">
        <f t="shared" si="100"/>
        <v>0.16260162601626016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-0.22586844292296349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0.22923386766656295</v>
      </c>
      <c r="Q407" s="11">
        <f>2*'OddsRatio_working_3-way'!K407*'OddsRatio_working_3-way'!L407*'OddsRatio_working_3-way'!M407</f>
        <v>5.3248285172256202E-2</v>
      </c>
      <c r="R407" s="11">
        <f t="shared" si="101"/>
        <v>0</v>
      </c>
      <c r="S407" s="11">
        <f t="shared" si="102"/>
        <v>-1.014899933341938</v>
      </c>
      <c r="T407" s="11">
        <f t="shared" si="103"/>
        <v>-0.23574911343599023</v>
      </c>
      <c r="U407" s="11">
        <f>'OddsRatio_working_3-way'!S407-'OddsRatio_working_3-way'!R407^2/3</f>
        <v>-1.014899933341938</v>
      </c>
      <c r="V407" s="11">
        <f>'OddsRatio_working_3-way'!S407*'OddsRatio_working_3-way'!R407/3-2*'OddsRatio_working_3-way'!R407^3/27-'OddsRatio_working_3-way'!T407</f>
        <v>0.23574911343599023</v>
      </c>
      <c r="W407" s="11">
        <f>'OddsRatio_working_3-way'!V407^2+4*'OddsRatio_working_3-way'!U407^3/27</f>
        <v>-9.9291856546915025E-2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0.19676731247387763</v>
      </c>
      <c r="Y407" s="11">
        <f>IF('OddsRatio_working_3-way'!W407&gt;=0,IF('OddsRatio_working_3-way'!V407+SQRT('OddsRatio_working_3-way'!W407)&gt;0,0,PI()),ACOS('OddsRatio_working_3-way'!V407/(2*'OddsRatio_working_3-way'!X407)))</f>
        <v>0.92847521973328218</v>
      </c>
      <c r="Z407" s="11">
        <f>'OddsRatio_working_3-way'!X407^(1/3)*COS('OddsRatio_working_3-way'!Y407/3)</f>
        <v>0.55400122326344037</v>
      </c>
      <c r="AA407" s="11">
        <f>'OddsRatio_working_3-way'!X407^(1/3)*COS(('OddsRatio_working_3-way'!Y407+2*PI())/3)</f>
        <v>-0.43041823383478783</v>
      </c>
      <c r="AB407" s="11">
        <f>'OddsRatio_working_3-way'!X407^(1/3)*COS(('OddsRatio_working_3-way'!Y407+4*PI())/3)</f>
        <v>-0.12358298942865249</v>
      </c>
      <c r="AC407" s="11">
        <f>'OddsRatio_working_3-way'!X407^(1/3)*SIN('OddsRatio_working_3-way'!Y407/3)</f>
        <v>0.17715141095474685</v>
      </c>
      <c r="AD407" s="11">
        <f>'OddsRatio_working_3-way'!X407^(1/3)*SIN(('OddsRatio_working_3-way'!Y407+2*PI())/3)</f>
        <v>0.39120342759642057</v>
      </c>
      <c r="AE407" s="11">
        <f>'OddsRatio_working_3-way'!X407^(1/3)*SIN(('OddsRatio_working_3-way'!Y407+4*PI())/3)</f>
        <v>-0.56835483855116742</v>
      </c>
      <c r="AF407" s="11">
        <f>-'OddsRatio_working_3-way'!U407/(3*'OddsRatio_working_3-way'!X407^(1/3))*COS(('OddsRatio_working_3-way'!Y407)/3)</f>
        <v>0.55400122326344037</v>
      </c>
      <c r="AG407" s="11">
        <f>-'OddsRatio_working_3-way'!U407/(3*'OddsRatio_working_3-way'!X407^(1/3))*COS(('OddsRatio_working_3-way'!Y407+2*PI())/3)</f>
        <v>-0.43041823383478783</v>
      </c>
      <c r="AH407" s="11">
        <f>-'OddsRatio_working_3-way'!U407/(3*'OddsRatio_working_3-way'!X407^(1/3))*COS(('OddsRatio_working_3-way'!Y407+4*PI())/3)</f>
        <v>-0.12358298942865249</v>
      </c>
      <c r="AI407" s="11">
        <f>'OddsRatio_working_3-way'!U407/(3*'OddsRatio_working_3-way'!X407^(1/3))*SIN(('OddsRatio_working_3-way'!Y407)/3)</f>
        <v>-0.17715141095474685</v>
      </c>
      <c r="AJ407" s="11">
        <f>'OddsRatio_working_3-way'!U407/(3*'OddsRatio_working_3-way'!X407^(1/3))*SIN(('OddsRatio_working_3-way'!Y407+2*PI())/3)</f>
        <v>-0.39120342759642057</v>
      </c>
      <c r="AK407" s="11">
        <f>'OddsRatio_working_3-way'!U407/(3*'OddsRatio_working_3-way'!X407^(1/3))*SIN(('OddsRatio_working_3-way'!Y407+4*PI())/3)</f>
        <v>0.56835483855116742</v>
      </c>
      <c r="AL407" s="11">
        <f>'OddsRatio_working_3-way'!Z407+'OddsRatio_working_3-way'!AF407</f>
        <v>1.1080024465268807</v>
      </c>
      <c r="AM407" s="11">
        <f>'OddsRatio_working_3-way'!AA407+'OddsRatio_working_3-way'!AG407</f>
        <v>-0.86083646766957567</v>
      </c>
      <c r="AN407" s="11">
        <f>'OddsRatio_working_3-way'!AB407+'OddsRatio_working_3-way'!AH407</f>
        <v>-0.24716597885730499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1.1080024465268807</v>
      </c>
      <c r="AS407" s="11">
        <f>IF(('OddsRatio_working_3-way'!X407=0),IF(Q407&gt;0,-Q407^(1/3),(-Q407)^(1/3)),'OddsRatio_working_3-way'!AM407-'OddsRatio_working_3-way'!R407/3)</f>
        <v>-0.86083646766957567</v>
      </c>
      <c r="AT407" s="11">
        <f>IF(('OddsRatio_working_3-way'!X407=0),IF(Q407&gt;0,-Q407^(1/3),(-Q407)^(1/3)),'OddsRatio_working_3-way'!AN407-'OddsRatio_working_3-way'!R407/3)</f>
        <v>-0.24716597885730499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9">
        <f t="shared" si="91"/>
        <v>0.19349780768207017</v>
      </c>
      <c r="E408" s="9">
        <f t="shared" si="92"/>
        <v>0.24431315281005636</v>
      </c>
      <c r="F408" s="9">
        <f t="shared" si="93"/>
        <v>0.56218903950787347</v>
      </c>
      <c r="G408" s="9">
        <f t="shared" si="94"/>
        <v>1.0968466339409615</v>
      </c>
      <c r="H408" s="9">
        <f t="shared" si="95"/>
        <v>5.1680172089756535</v>
      </c>
      <c r="I408" s="9">
        <f t="shared" si="96"/>
        <v>4.0931075077135111</v>
      </c>
      <c r="J408" s="9">
        <f t="shared" si="97"/>
        <v>1.7787611100980829</v>
      </c>
      <c r="K408" s="11">
        <f t="shared" si="98"/>
        <v>0.20833333333333334</v>
      </c>
      <c r="L408" s="11">
        <f t="shared" si="99"/>
        <v>0.26178010471204188</v>
      </c>
      <c r="M408" s="11">
        <f t="shared" si="100"/>
        <v>0.58479532163742687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-0.2426556137289122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0.23377779818948186</v>
      </c>
      <c r="Q408" s="11">
        <f>2*'OddsRatio_working_3-way'!K408*'OddsRatio_working_3-way'!L408*'OddsRatio_working_3-way'!M408</f>
        <v>6.3786575222232425E-2</v>
      </c>
      <c r="R408" s="11">
        <f t="shared" si="101"/>
        <v>0</v>
      </c>
      <c r="S408" s="11">
        <f t="shared" si="102"/>
        <v>-0.96341392888874855</v>
      </c>
      <c r="T408" s="11">
        <f t="shared" si="103"/>
        <v>-0.26286873912380587</v>
      </c>
      <c r="U408" s="11">
        <f>'OddsRatio_working_3-way'!S408-'OddsRatio_working_3-way'!R408^2/3</f>
        <v>-0.96341392888874855</v>
      </c>
      <c r="V408" s="11">
        <f>'OddsRatio_working_3-way'!S408*'OddsRatio_working_3-way'!R408/3-2*'OddsRatio_working_3-way'!R408^3/27-'OddsRatio_working_3-way'!T408</f>
        <v>0.26286873912380587</v>
      </c>
      <c r="W408" s="11">
        <f>'OddsRatio_working_3-way'!V408^2+4*'OddsRatio_working_3-way'!U408^3/27</f>
        <v>-6.3375349920758994E-2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0.1819857988479448</v>
      </c>
      <c r="Y408" s="11">
        <f>IF('OddsRatio_working_3-way'!W408&gt;=0,IF('OddsRatio_working_3-way'!V408+SQRT('OddsRatio_working_3-way'!W408)&gt;0,0,PI()),ACOS('OddsRatio_working_3-way'!V408/(2*'OddsRatio_working_3-way'!X408)))</f>
        <v>0.76378505442125477</v>
      </c>
      <c r="Z408" s="11">
        <f>'OddsRatio_working_3-way'!X408^(1/3)*COS('OddsRatio_working_3-way'!Y408/3)</f>
        <v>0.54842331697048075</v>
      </c>
      <c r="AA408" s="11">
        <f>'OddsRatio_working_3-way'!X408^(1/3)*COS(('OddsRatio_working_3-way'!Y408+2*PI())/3)</f>
        <v>-0.39781336265839817</v>
      </c>
      <c r="AB408" s="11">
        <f>'OddsRatio_working_3-way'!X408^(1/3)*COS(('OddsRatio_working_3-way'!Y408+4*PI())/3)</f>
        <v>-0.15060995431208232</v>
      </c>
      <c r="AC408" s="11">
        <f>'OddsRatio_working_3-way'!X408^(1/3)*SIN('OddsRatio_working_3-way'!Y408/3)</f>
        <v>0.14272295435333837</v>
      </c>
      <c r="AD408" s="11">
        <f>'OddsRatio_working_3-way'!X408^(1/3)*SIN(('OddsRatio_working_3-way'!Y408+2*PI())/3)</f>
        <v>0.40358704734749273</v>
      </c>
      <c r="AE408" s="11">
        <f>'OddsRatio_working_3-way'!X408^(1/3)*SIN(('OddsRatio_working_3-way'!Y408+4*PI())/3)</f>
        <v>-0.54631000170083099</v>
      </c>
      <c r="AF408" s="11">
        <f>-'OddsRatio_working_3-way'!U408/(3*'OddsRatio_working_3-way'!X408^(1/3))*COS(('OddsRatio_working_3-way'!Y408)/3)</f>
        <v>0.54842331697048075</v>
      </c>
      <c r="AG408" s="11">
        <f>-'OddsRatio_working_3-way'!U408/(3*'OddsRatio_working_3-way'!X408^(1/3))*COS(('OddsRatio_working_3-way'!Y408+2*PI())/3)</f>
        <v>-0.39781336265839817</v>
      </c>
      <c r="AH408" s="11">
        <f>-'OddsRatio_working_3-way'!U408/(3*'OddsRatio_working_3-way'!X408^(1/3))*COS(('OddsRatio_working_3-way'!Y408+4*PI())/3)</f>
        <v>-0.15060995431208232</v>
      </c>
      <c r="AI408" s="11">
        <f>'OddsRatio_working_3-way'!U408/(3*'OddsRatio_working_3-way'!X408^(1/3))*SIN(('OddsRatio_working_3-way'!Y408)/3)</f>
        <v>-0.14272295435333837</v>
      </c>
      <c r="AJ408" s="11">
        <f>'OddsRatio_working_3-way'!U408/(3*'OddsRatio_working_3-way'!X408^(1/3))*SIN(('OddsRatio_working_3-way'!Y408+2*PI())/3)</f>
        <v>-0.40358704734749273</v>
      </c>
      <c r="AK408" s="11">
        <f>'OddsRatio_working_3-way'!U408/(3*'OddsRatio_working_3-way'!X408^(1/3))*SIN(('OddsRatio_working_3-way'!Y408+4*PI())/3)</f>
        <v>0.54631000170083099</v>
      </c>
      <c r="AL408" s="11">
        <f>'OddsRatio_working_3-way'!Z408+'OddsRatio_working_3-way'!AF408</f>
        <v>1.0968466339409615</v>
      </c>
      <c r="AM408" s="11">
        <f>'OddsRatio_working_3-way'!AA408+'OddsRatio_working_3-way'!AG408</f>
        <v>-0.79562672531679635</v>
      </c>
      <c r="AN408" s="11">
        <f>'OddsRatio_working_3-way'!AB408+'OddsRatio_working_3-way'!AH408</f>
        <v>-0.30121990862416465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1.0968466339409615</v>
      </c>
      <c r="AS408" s="11">
        <f>IF(('OddsRatio_working_3-way'!X408=0),IF(Q408&gt;0,-Q408^(1/3),(-Q408)^(1/3)),'OddsRatio_working_3-way'!AM408-'OddsRatio_working_3-way'!R408/3)</f>
        <v>-0.79562672531679635</v>
      </c>
      <c r="AT408" s="11">
        <f>IF(('OddsRatio_working_3-way'!X408=0),IF(Q408&gt;0,-Q408^(1/3),(-Q408)^(1/3)),'OddsRatio_working_3-way'!AN408-'OddsRatio_working_3-way'!R408/3)</f>
        <v>-0.30121990862416465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9">
        <f t="shared" si="91"/>
        <v>0.40417520525948425</v>
      </c>
      <c r="E409" s="9">
        <f t="shared" si="92"/>
        <v>0.33561486529599255</v>
      </c>
      <c r="F409" s="9">
        <f t="shared" si="93"/>
        <v>0.26020992944452326</v>
      </c>
      <c r="G409" s="9">
        <f t="shared" si="94"/>
        <v>1.0529818097751349</v>
      </c>
      <c r="H409" s="9">
        <f t="shared" si="95"/>
        <v>2.474174533685189</v>
      </c>
      <c r="I409" s="9">
        <f t="shared" si="96"/>
        <v>2.9796058023772543</v>
      </c>
      <c r="J409" s="9">
        <f t="shared" si="97"/>
        <v>3.8430508863928652</v>
      </c>
      <c r="K409" s="11">
        <f t="shared" si="98"/>
        <v>0.41666666666666669</v>
      </c>
      <c r="L409" s="11">
        <f t="shared" si="99"/>
        <v>0.34722222222222221</v>
      </c>
      <c r="M409" s="11">
        <f t="shared" si="100"/>
        <v>0.27027027027027023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-0.27787162162162171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0.23382757757757752</v>
      </c>
      <c r="Q409" s="11">
        <f>2*'OddsRatio_working_3-way'!K409*'OddsRatio_working_3-way'!L409*'OddsRatio_working_3-way'!M409</f>
        <v>7.8203203203203189E-2</v>
      </c>
      <c r="R409" s="11">
        <f t="shared" si="101"/>
        <v>0</v>
      </c>
      <c r="S409" s="11">
        <f t="shared" si="102"/>
        <v>-0.84149499043116016</v>
      </c>
      <c r="T409" s="11">
        <f t="shared" si="103"/>
        <v>-0.28143645164921749</v>
      </c>
      <c r="U409" s="11">
        <f>'OddsRatio_working_3-way'!S409-'OddsRatio_working_3-way'!R409^2/3</f>
        <v>-0.84149499043116016</v>
      </c>
      <c r="V409" s="11">
        <f>'OddsRatio_working_3-way'!S409*'OddsRatio_working_3-way'!R409/3-2*'OddsRatio_working_3-way'!R409^3/27-'OddsRatio_working_3-way'!T409</f>
        <v>0.28143645164921749</v>
      </c>
      <c r="W409" s="11">
        <f>'OddsRatio_working_3-way'!V409^2+4*'OddsRatio_working_3-way'!U409^3/27</f>
        <v>-9.0711875759686283E-3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0.14855778664619954</v>
      </c>
      <c r="Y409" s="11">
        <f>IF('OddsRatio_working_3-way'!W409&gt;=0,IF('OddsRatio_working_3-way'!V409+SQRT('OddsRatio_working_3-way'!W409)&gt;0,0,PI()),ACOS('OddsRatio_working_3-way'!V409/(2*'OddsRatio_working_3-way'!X409)))</f>
        <v>0.32631854499664459</v>
      </c>
      <c r="Z409" s="11">
        <f>'OddsRatio_working_3-way'!X409^(1/3)*COS('OddsRatio_working_3-way'!Y409/3)</f>
        <v>0.52649090488756756</v>
      </c>
      <c r="AA409" s="11">
        <f>'OddsRatio_working_3-way'!X409^(1/3)*COS(('OddsRatio_working_3-way'!Y409+2*PI())/3)</f>
        <v>-0.31303744889695695</v>
      </c>
      <c r="AB409" s="11">
        <f>'OddsRatio_working_3-way'!X409^(1/3)*COS(('OddsRatio_working_3-way'!Y409+4*PI())/3)</f>
        <v>-0.21345345599061069</v>
      </c>
      <c r="AC409" s="11">
        <f>'OddsRatio_working_3-way'!X409^(1/3)*SIN('OddsRatio_working_3-way'!Y409/3)</f>
        <v>5.749484511145677E-2</v>
      </c>
      <c r="AD409" s="11">
        <f>'OddsRatio_working_3-way'!X409^(1/3)*SIN(('OddsRatio_working_3-way'!Y409+2*PI())/3)</f>
        <v>0.42720707593836171</v>
      </c>
      <c r="AE409" s="11">
        <f>'OddsRatio_working_3-way'!X409^(1/3)*SIN(('OddsRatio_working_3-way'!Y409+4*PI())/3)</f>
        <v>-0.48470192104981857</v>
      </c>
      <c r="AF409" s="11">
        <f>-'OddsRatio_working_3-way'!U409/(3*'OddsRatio_working_3-way'!X409^(1/3))*COS(('OddsRatio_working_3-way'!Y409)/3)</f>
        <v>0.52649090488756745</v>
      </c>
      <c r="AG409" s="11">
        <f>-'OddsRatio_working_3-way'!U409/(3*'OddsRatio_working_3-way'!X409^(1/3))*COS(('OddsRatio_working_3-way'!Y409+2*PI())/3)</f>
        <v>-0.31303744889695689</v>
      </c>
      <c r="AH409" s="11">
        <f>-'OddsRatio_working_3-way'!U409/(3*'OddsRatio_working_3-way'!X409^(1/3))*COS(('OddsRatio_working_3-way'!Y409+4*PI())/3)</f>
        <v>-0.21345345599061066</v>
      </c>
      <c r="AI409" s="11">
        <f>'OddsRatio_working_3-way'!U409/(3*'OddsRatio_working_3-way'!X409^(1/3))*SIN(('OddsRatio_working_3-way'!Y409)/3)</f>
        <v>-5.7494845111456763E-2</v>
      </c>
      <c r="AJ409" s="11">
        <f>'OddsRatio_working_3-way'!U409/(3*'OddsRatio_working_3-way'!X409^(1/3))*SIN(('OddsRatio_working_3-way'!Y409+2*PI())/3)</f>
        <v>-0.4272070759383616</v>
      </c>
      <c r="AK409" s="11">
        <f>'OddsRatio_working_3-way'!U409/(3*'OddsRatio_working_3-way'!X409^(1/3))*SIN(('OddsRatio_working_3-way'!Y409+4*PI())/3)</f>
        <v>0.48470192104981846</v>
      </c>
      <c r="AL409" s="11">
        <f>'OddsRatio_working_3-way'!Z409+'OddsRatio_working_3-way'!AF409</f>
        <v>1.0529818097751349</v>
      </c>
      <c r="AM409" s="11">
        <f>'OddsRatio_working_3-way'!AA409+'OddsRatio_working_3-way'!AG409</f>
        <v>-0.6260748977939139</v>
      </c>
      <c r="AN409" s="11">
        <f>'OddsRatio_working_3-way'!AB409+'OddsRatio_working_3-way'!AH409</f>
        <v>-0.42690691198122133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1.0529818097751349</v>
      </c>
      <c r="AS409" s="11">
        <f>IF(('OddsRatio_working_3-way'!X409=0),IF(Q409&gt;0,-Q409^(1/3),(-Q409)^(1/3)),'OddsRatio_working_3-way'!AM409-'OddsRatio_working_3-way'!R409/3)</f>
        <v>-0.6260748977939139</v>
      </c>
      <c r="AT409" s="11">
        <f>IF(('OddsRatio_working_3-way'!X409=0),IF(Q409&gt;0,-Q409^(1/3),(-Q409)^(1/3)),'OddsRatio_working_3-way'!AN409-'OddsRatio_working_3-way'!R409/3)</f>
        <v>-0.42690691198122133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9">
        <f t="shared" si="91"/>
        <v>0.3020000010179566</v>
      </c>
      <c r="E410" s="9">
        <f t="shared" si="92"/>
        <v>0.31292094187341174</v>
      </c>
      <c r="F410" s="9">
        <f t="shared" si="93"/>
        <v>0.38507905710863172</v>
      </c>
      <c r="G410" s="9">
        <f t="shared" si="94"/>
        <v>1.0505719395383546</v>
      </c>
      <c r="H410" s="9">
        <f t="shared" si="95"/>
        <v>3.31125826698438</v>
      </c>
      <c r="I410" s="9">
        <f t="shared" si="96"/>
        <v>3.1956953536351604</v>
      </c>
      <c r="J410" s="9">
        <f t="shared" si="97"/>
        <v>2.5968693480982989</v>
      </c>
      <c r="K410" s="11">
        <f t="shared" si="98"/>
        <v>0.3125</v>
      </c>
      <c r="L410" s="11">
        <f t="shared" si="99"/>
        <v>0.3236245954692557</v>
      </c>
      <c r="M410" s="11">
        <f t="shared" si="100"/>
        <v>0.3968253968253968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-0.28048107052961413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0.23316702624955055</v>
      </c>
      <c r="Q410" s="11">
        <f>2*'OddsRatio_working_3-way'!K410*'OddsRatio_working_3-way'!L410*'OddsRatio_working_3-way'!M410</f>
        <v>8.0264036574716202E-2</v>
      </c>
      <c r="R410" s="11">
        <f t="shared" si="101"/>
        <v>0</v>
      </c>
      <c r="S410" s="11">
        <f t="shared" si="102"/>
        <v>-0.83131109635768452</v>
      </c>
      <c r="T410" s="11">
        <f t="shared" si="103"/>
        <v>-0.28616560976168143</v>
      </c>
      <c r="U410" s="11">
        <f>'OddsRatio_working_3-way'!S410-'OddsRatio_working_3-way'!R410^2/3</f>
        <v>-0.83131109635768452</v>
      </c>
      <c r="V410" s="11">
        <f>'OddsRatio_working_3-way'!S410*'OddsRatio_working_3-way'!R410/3-2*'OddsRatio_working_3-way'!R410^3/27-'OddsRatio_working_3-way'!T410</f>
        <v>0.28616560976168143</v>
      </c>
      <c r="W410" s="11">
        <f>'OddsRatio_working_3-way'!V410^2+4*'OddsRatio_working_3-way'!U410^3/27</f>
        <v>-3.2204919883292021E-3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0.14586916072169276</v>
      </c>
      <c r="Y410" s="11">
        <f>IF('OddsRatio_working_3-way'!W410&gt;=0,IF('OddsRatio_working_3-way'!V410+SQRT('OddsRatio_working_3-way'!W410)&gt;0,0,PI()),ACOS('OddsRatio_working_3-way'!V410/(2*'OddsRatio_working_3-way'!X410)))</f>
        <v>0.19576961834025552</v>
      </c>
      <c r="Z410" s="11">
        <f>'OddsRatio_working_3-way'!X410^(1/3)*COS('OddsRatio_working_3-way'!Y410/3)</f>
        <v>0.52528596976917741</v>
      </c>
      <c r="AA410" s="11">
        <f>'OddsRatio_working_3-way'!X410^(1/3)*COS(('OddsRatio_working_3-way'!Y410+2*PI())/3)</f>
        <v>-0.29237111234264235</v>
      </c>
      <c r="AB410" s="11">
        <f>'OddsRatio_working_3-way'!X410^(1/3)*COS(('OddsRatio_working_3-way'!Y410+4*PI())/3)</f>
        <v>-0.23291485742653523</v>
      </c>
      <c r="AC410" s="11">
        <f>'OddsRatio_working_3-way'!X410^(1/3)*SIN('OddsRatio_working_3-way'!Y410/3)</f>
        <v>3.432708478082161E-2</v>
      </c>
      <c r="AD410" s="11">
        <f>'OddsRatio_working_3-way'!X410^(1/3)*SIN(('OddsRatio_working_3-way'!Y410+2*PI())/3)</f>
        <v>0.43774745168124157</v>
      </c>
      <c r="AE410" s="11">
        <f>'OddsRatio_working_3-way'!X410^(1/3)*SIN(('OddsRatio_working_3-way'!Y410+4*PI())/3)</f>
        <v>-0.47207453646206304</v>
      </c>
      <c r="AF410" s="11">
        <f>-'OddsRatio_working_3-way'!U410/(3*'OddsRatio_working_3-way'!X410^(1/3))*COS(('OddsRatio_working_3-way'!Y410)/3)</f>
        <v>0.52528596976917719</v>
      </c>
      <c r="AG410" s="11">
        <f>-'OddsRatio_working_3-way'!U410/(3*'OddsRatio_working_3-way'!X410^(1/3))*COS(('OddsRatio_working_3-way'!Y410+2*PI())/3)</f>
        <v>-0.29237111234264224</v>
      </c>
      <c r="AH410" s="11">
        <f>-'OddsRatio_working_3-way'!U410/(3*'OddsRatio_working_3-way'!X410^(1/3))*COS(('OddsRatio_working_3-way'!Y410+4*PI())/3)</f>
        <v>-0.23291485742653512</v>
      </c>
      <c r="AI410" s="11">
        <f>'OddsRatio_working_3-way'!U410/(3*'OddsRatio_working_3-way'!X410^(1/3))*SIN(('OddsRatio_working_3-way'!Y410)/3)</f>
        <v>-3.4327084780821596E-2</v>
      </c>
      <c r="AJ410" s="11">
        <f>'OddsRatio_working_3-way'!U410/(3*'OddsRatio_working_3-way'!X410^(1/3))*SIN(('OddsRatio_working_3-way'!Y410+2*PI())/3)</f>
        <v>-0.43774745168124141</v>
      </c>
      <c r="AK410" s="11">
        <f>'OddsRatio_working_3-way'!U410/(3*'OddsRatio_working_3-way'!X410^(1/3))*SIN(('OddsRatio_working_3-way'!Y410+4*PI())/3)</f>
        <v>0.47207453646206282</v>
      </c>
      <c r="AL410" s="11">
        <f>'OddsRatio_working_3-way'!Z410+'OddsRatio_working_3-way'!AF410</f>
        <v>1.0505719395383546</v>
      </c>
      <c r="AM410" s="11">
        <f>'OddsRatio_working_3-way'!AA410+'OddsRatio_working_3-way'!AG410</f>
        <v>-0.58474222468528458</v>
      </c>
      <c r="AN410" s="11">
        <f>'OddsRatio_working_3-way'!AB410+'OddsRatio_working_3-way'!AH410</f>
        <v>-0.46582971485307034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1.0505719395383546</v>
      </c>
      <c r="AS410" s="11">
        <f>IF(('OddsRatio_working_3-way'!X410=0),IF(Q410&gt;0,-Q410^(1/3),(-Q410)^(1/3)),'OddsRatio_working_3-way'!AM410-'OddsRatio_working_3-way'!R410/3)</f>
        <v>-0.58474222468528458</v>
      </c>
      <c r="AT410" s="11">
        <f>IF(('OddsRatio_working_3-way'!X410=0),IF(Q410&gt;0,-Q410^(1/3),(-Q410)^(1/3)),'OddsRatio_working_3-way'!AN410-'OddsRatio_working_3-way'!R410/3)</f>
        <v>-0.46582971485307034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9">
        <f t="shared" si="91"/>
        <v>0.14069797645408644</v>
      </c>
      <c r="E411" s="9">
        <f t="shared" si="92"/>
        <v>0.22271933860089715</v>
      </c>
      <c r="F411" s="9">
        <f t="shared" si="93"/>
        <v>0.63658268494501646</v>
      </c>
      <c r="G411" s="9">
        <f t="shared" si="94"/>
        <v>1.0771468710820802</v>
      </c>
      <c r="H411" s="9">
        <f t="shared" si="95"/>
        <v>7.1074227590353942</v>
      </c>
      <c r="I411" s="9">
        <f t="shared" si="96"/>
        <v>4.4899558623059406</v>
      </c>
      <c r="J411" s="9">
        <f t="shared" si="97"/>
        <v>1.5708878416735024</v>
      </c>
      <c r="K411" s="11">
        <f t="shared" si="98"/>
        <v>0.14992503748125938</v>
      </c>
      <c r="L411" s="11">
        <f t="shared" si="99"/>
        <v>0.23584905660377356</v>
      </c>
      <c r="M411" s="11">
        <f t="shared" si="100"/>
        <v>0.65359477124183007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-0.2250198430196666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0.21816690618804549</v>
      </c>
      <c r="Q411" s="11">
        <f>2*'OddsRatio_working_3-way'!K411*'OddsRatio_working_3-way'!L411*'OddsRatio_working_3-way'!M411</f>
        <v>4.6221802158484204E-2</v>
      </c>
      <c r="R411" s="11">
        <f t="shared" si="101"/>
        <v>0</v>
      </c>
      <c r="S411" s="11">
        <f t="shared" si="102"/>
        <v>-0.96954518881687168</v>
      </c>
      <c r="T411" s="11">
        <f t="shared" si="103"/>
        <v>-0.20541211627476091</v>
      </c>
      <c r="U411" s="11">
        <f>'OddsRatio_working_3-way'!S411-'OddsRatio_working_3-way'!R411^2/3</f>
        <v>-0.96954518881687168</v>
      </c>
      <c r="V411" s="11">
        <f>'OddsRatio_working_3-way'!S411*'OddsRatio_working_3-way'!R411/3-2*'OddsRatio_working_3-way'!R411^3/27-'OddsRatio_working_3-way'!T411</f>
        <v>0.20541211627476091</v>
      </c>
      <c r="W411" s="11">
        <f>'OddsRatio_working_3-way'!V411^2+4*'OddsRatio_working_3-way'!U411^3/27</f>
        <v>-9.2826574535250395E-2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0.18372582293170323</v>
      </c>
      <c r="Y411" s="11">
        <f>IF('OddsRatio_working_3-way'!W411&gt;=0,IF('OddsRatio_working_3-way'!V411+SQRT('OddsRatio_working_3-way'!W411)&gt;0,0,PI()),ACOS('OddsRatio_working_3-way'!V411/(2*'OddsRatio_working_3-way'!X411)))</f>
        <v>0.97759523243241309</v>
      </c>
      <c r="Z411" s="11">
        <f>'OddsRatio_working_3-way'!X411^(1/3)*COS('OddsRatio_working_3-way'!Y411/3)</f>
        <v>0.5385734355410402</v>
      </c>
      <c r="AA411" s="11">
        <f>'OddsRatio_working_3-way'!X411^(1/3)*COS(('OddsRatio_working_3-way'!Y411+2*PI())/3)</f>
        <v>-0.42689473819257434</v>
      </c>
      <c r="AB411" s="11">
        <f>'OddsRatio_working_3-way'!X411^(1/3)*COS(('OddsRatio_working_3-way'!Y411+4*PI())/3)</f>
        <v>-0.11167869734846556</v>
      </c>
      <c r="AC411" s="11">
        <f>'OddsRatio_working_3-way'!X411^(1/3)*SIN('OddsRatio_working_3-way'!Y411/3)</f>
        <v>0.18199006603423423</v>
      </c>
      <c r="AD411" s="11">
        <f>'OddsRatio_working_3-way'!X411^(1/3)*SIN(('OddsRatio_working_3-way'!Y411+2*PI())/3)</f>
        <v>0.37542324396488475</v>
      </c>
      <c r="AE411" s="11">
        <f>'OddsRatio_working_3-way'!X411^(1/3)*SIN(('OddsRatio_working_3-way'!Y411+4*PI())/3)</f>
        <v>-0.55741330999911887</v>
      </c>
      <c r="AF411" s="11">
        <f>-'OddsRatio_working_3-way'!U411/(3*'OddsRatio_working_3-way'!X411^(1/3))*COS(('OddsRatio_working_3-way'!Y411)/3)</f>
        <v>0.53857343554104009</v>
      </c>
      <c r="AG411" s="11">
        <f>-'OddsRatio_working_3-way'!U411/(3*'OddsRatio_working_3-way'!X411^(1/3))*COS(('OddsRatio_working_3-way'!Y411+2*PI())/3)</f>
        <v>-0.42689473819257429</v>
      </c>
      <c r="AH411" s="11">
        <f>-'OddsRatio_working_3-way'!U411/(3*'OddsRatio_working_3-way'!X411^(1/3))*COS(('OddsRatio_working_3-way'!Y411+4*PI())/3)</f>
        <v>-0.11167869734846554</v>
      </c>
      <c r="AI411" s="11">
        <f>'OddsRatio_working_3-way'!U411/(3*'OddsRatio_working_3-way'!X411^(1/3))*SIN(('OddsRatio_working_3-way'!Y411)/3)</f>
        <v>-0.1819900660342342</v>
      </c>
      <c r="AJ411" s="11">
        <f>'OddsRatio_working_3-way'!U411/(3*'OddsRatio_working_3-way'!X411^(1/3))*SIN(('OddsRatio_working_3-way'!Y411+2*PI())/3)</f>
        <v>-0.37542324396488463</v>
      </c>
      <c r="AK411" s="11">
        <f>'OddsRatio_working_3-way'!U411/(3*'OddsRatio_working_3-way'!X411^(1/3))*SIN(('OddsRatio_working_3-way'!Y411+4*PI())/3)</f>
        <v>0.55741330999911876</v>
      </c>
      <c r="AL411" s="11">
        <f>'OddsRatio_working_3-way'!Z411+'OddsRatio_working_3-way'!AF411</f>
        <v>1.0771468710820802</v>
      </c>
      <c r="AM411" s="11">
        <f>'OddsRatio_working_3-way'!AA411+'OddsRatio_working_3-way'!AG411</f>
        <v>-0.85378947638514857</v>
      </c>
      <c r="AN411" s="11">
        <f>'OddsRatio_working_3-way'!AB411+'OddsRatio_working_3-way'!AH411</f>
        <v>-0.22335739469693111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1.0771468710820802</v>
      </c>
      <c r="AS411" s="11">
        <f>IF(('OddsRatio_working_3-way'!X411=0),IF(Q411&gt;0,-Q411^(1/3),(-Q411)^(1/3)),'OddsRatio_working_3-way'!AM411-'OddsRatio_working_3-way'!R411/3)</f>
        <v>-0.85378947638514857</v>
      </c>
      <c r="AT411" s="11">
        <f>IF(('OddsRatio_working_3-way'!X411=0),IF(Q411&gt;0,-Q411^(1/3),(-Q411)^(1/3)),'OddsRatio_working_3-way'!AN411-'OddsRatio_working_3-way'!R411/3)</f>
        <v>-0.22335739469693111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9">
        <f t="shared" si="91"/>
        <v>0.2320642803147373</v>
      </c>
      <c r="E412" s="9">
        <f t="shared" si="92"/>
        <v>0.26902705014400141</v>
      </c>
      <c r="F412" s="9">
        <f t="shared" si="93"/>
        <v>0.49890866954126134</v>
      </c>
      <c r="G412" s="9">
        <f t="shared" si="94"/>
        <v>1.0572367059939347</v>
      </c>
      <c r="H412" s="9">
        <f t="shared" si="95"/>
        <v>4.3091508897610158</v>
      </c>
      <c r="I412" s="9">
        <f t="shared" si="96"/>
        <v>3.7170983344044126</v>
      </c>
      <c r="J412" s="9">
        <f t="shared" si="97"/>
        <v>2.0043748706942379</v>
      </c>
      <c r="K412" s="11">
        <f t="shared" si="98"/>
        <v>0.24213075060532688</v>
      </c>
      <c r="L412" s="11">
        <f t="shared" si="99"/>
        <v>0.28011204481792717</v>
      </c>
      <c r="M412" s="11">
        <f t="shared" si="100"/>
        <v>0.51282051282051289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-0.26579584463076844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0.23129634296134796</v>
      </c>
      <c r="Q412" s="11">
        <f>2*'OddsRatio_working_3-way'!K412*'OddsRatio_working_3-way'!L412*'OddsRatio_working_3-way'!M412</f>
        <v>6.9562809913187362E-2</v>
      </c>
      <c r="R412" s="11">
        <f t="shared" si="101"/>
        <v>0</v>
      </c>
      <c r="S412" s="11">
        <f t="shared" si="102"/>
        <v>-0.87020300592981192</v>
      </c>
      <c r="T412" s="11">
        <f t="shared" si="103"/>
        <v>-0.26171518975332692</v>
      </c>
      <c r="U412" s="11">
        <f>'OddsRatio_working_3-way'!S412-'OddsRatio_working_3-way'!R412^2/3</f>
        <v>-0.87020300592981192</v>
      </c>
      <c r="V412" s="11">
        <f>'OddsRatio_working_3-way'!S412*'OddsRatio_working_3-way'!R412/3-2*'OddsRatio_working_3-way'!R412^3/27-'OddsRatio_working_3-way'!T412</f>
        <v>0.26171518975332692</v>
      </c>
      <c r="W412" s="11">
        <f>'OddsRatio_working_3-way'!V412^2+4*'OddsRatio_working_3-way'!U412^3/27</f>
        <v>-2.9129466583485836E-2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0.15622444361487237</v>
      </c>
      <c r="Y412" s="11">
        <f>IF('OddsRatio_working_3-way'!W412&gt;=0,IF('OddsRatio_working_3-way'!V412+SQRT('OddsRatio_working_3-way'!W412)&gt;0,0,PI()),ACOS('OddsRatio_working_3-way'!V412/(2*'OddsRatio_working_3-way'!X412)))</f>
        <v>0.57787445326638143</v>
      </c>
      <c r="Z412" s="11">
        <f>'OddsRatio_working_3-way'!X412^(1/3)*COS('OddsRatio_working_3-way'!Y412/3)</f>
        <v>0.52861835299696736</v>
      </c>
      <c r="AA412" s="11">
        <f>'OddsRatio_working_3-way'!X412^(1/3)*COS(('OddsRatio_working_3-way'!Y412+2*PI())/3)</f>
        <v>-0.35359931670742906</v>
      </c>
      <c r="AB412" s="11">
        <f>'OddsRatio_working_3-way'!X412^(1/3)*COS(('OddsRatio_working_3-way'!Y412+4*PI())/3)</f>
        <v>-0.17501903628953822</v>
      </c>
      <c r="AC412" s="11">
        <f>'OddsRatio_working_3-way'!X412^(1/3)*SIN('OddsRatio_working_3-way'!Y412/3)</f>
        <v>0.10310337297122814</v>
      </c>
      <c r="AD412" s="11">
        <f>'OddsRatio_working_3-way'!X412^(1/3)*SIN(('OddsRatio_working_3-way'!Y412+2*PI())/3)</f>
        <v>0.40624523611644958</v>
      </c>
      <c r="AE412" s="11">
        <f>'OddsRatio_working_3-way'!X412^(1/3)*SIN(('OddsRatio_working_3-way'!Y412+4*PI())/3)</f>
        <v>-0.50934860908767765</v>
      </c>
      <c r="AF412" s="11">
        <f>-'OddsRatio_working_3-way'!U412/(3*'OddsRatio_working_3-way'!X412^(1/3))*COS(('OddsRatio_working_3-way'!Y412)/3)</f>
        <v>0.52861835299696736</v>
      </c>
      <c r="AG412" s="11">
        <f>-'OddsRatio_working_3-way'!U412/(3*'OddsRatio_working_3-way'!X412^(1/3))*COS(('OddsRatio_working_3-way'!Y412+2*PI())/3)</f>
        <v>-0.35359931670742906</v>
      </c>
      <c r="AH412" s="11">
        <f>-'OddsRatio_working_3-way'!U412/(3*'OddsRatio_working_3-way'!X412^(1/3))*COS(('OddsRatio_working_3-way'!Y412+4*PI())/3)</f>
        <v>-0.17501903628953822</v>
      </c>
      <c r="AI412" s="11">
        <f>'OddsRatio_working_3-way'!U412/(3*'OddsRatio_working_3-way'!X412^(1/3))*SIN(('OddsRatio_working_3-way'!Y412)/3)</f>
        <v>-0.10310337297122814</v>
      </c>
      <c r="AJ412" s="11">
        <f>'OddsRatio_working_3-way'!U412/(3*'OddsRatio_working_3-way'!X412^(1/3))*SIN(('OddsRatio_working_3-way'!Y412+2*PI())/3)</f>
        <v>-0.40624523611644958</v>
      </c>
      <c r="AK412" s="11">
        <f>'OddsRatio_working_3-way'!U412/(3*'OddsRatio_working_3-way'!X412^(1/3))*SIN(('OddsRatio_working_3-way'!Y412+4*PI())/3)</f>
        <v>0.50934860908767765</v>
      </c>
      <c r="AL412" s="11">
        <f>'OddsRatio_working_3-way'!Z412+'OddsRatio_working_3-way'!AF412</f>
        <v>1.0572367059939347</v>
      </c>
      <c r="AM412" s="11">
        <f>'OddsRatio_working_3-way'!AA412+'OddsRatio_working_3-way'!AG412</f>
        <v>-0.70719863341485811</v>
      </c>
      <c r="AN412" s="11">
        <f>'OddsRatio_working_3-way'!AB412+'OddsRatio_working_3-way'!AH412</f>
        <v>-0.35003807257907643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1.0572367059939347</v>
      </c>
      <c r="AS412" s="11">
        <f>IF(('OddsRatio_working_3-way'!X412=0),IF(Q412&gt;0,-Q412^(1/3),(-Q412)^(1/3)),'OddsRatio_working_3-way'!AM412-'OddsRatio_working_3-way'!R412/3)</f>
        <v>-0.70719863341485811</v>
      </c>
      <c r="AT412" s="11">
        <f>IF(('OddsRatio_working_3-way'!X412=0),IF(Q412&gt;0,-Q412^(1/3),(-Q412)^(1/3)),'OddsRatio_working_3-way'!AN412-'OddsRatio_working_3-way'!R412/3)</f>
        <v>-0.35003807257907643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9">
        <f t="shared" si="91"/>
        <v>0.38011083243982446</v>
      </c>
      <c r="E413" s="9">
        <f t="shared" si="92"/>
        <v>0.32104847333865777</v>
      </c>
      <c r="F413" s="9">
        <f t="shared" si="93"/>
        <v>0.29884069422151766</v>
      </c>
      <c r="G413" s="9">
        <f t="shared" si="94"/>
        <v>1.0521365377384404</v>
      </c>
      <c r="H413" s="9">
        <f t="shared" si="95"/>
        <v>2.6308116334945821</v>
      </c>
      <c r="I413" s="9">
        <f t="shared" si="96"/>
        <v>3.1147944408542654</v>
      </c>
      <c r="J413" s="9">
        <f t="shared" si="97"/>
        <v>3.346264479156722</v>
      </c>
      <c r="K413" s="11">
        <f t="shared" si="98"/>
        <v>0.39215686274509809</v>
      </c>
      <c r="L413" s="11">
        <f t="shared" si="99"/>
        <v>0.33222591362126247</v>
      </c>
      <c r="M413" s="11">
        <f t="shared" si="100"/>
        <v>0.30959752321981426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-0.28023567408099381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0.23354435013259395</v>
      </c>
      <c r="Q413" s="11">
        <f>2*'OddsRatio_working_3-way'!K413*'OddsRatio_working_3-way'!L413*'OddsRatio_working_3-way'!M413</f>
        <v>8.0671623534574771E-2</v>
      </c>
      <c r="R413" s="11">
        <f t="shared" si="101"/>
        <v>0</v>
      </c>
      <c r="S413" s="11">
        <f t="shared" si="102"/>
        <v>-0.83338550988727755</v>
      </c>
      <c r="T413" s="11">
        <f t="shared" si="103"/>
        <v>-0.28787064244810967</v>
      </c>
      <c r="U413" s="11">
        <f>'OddsRatio_working_3-way'!S413-'OddsRatio_working_3-way'!R413^2/3</f>
        <v>-0.83338550988727755</v>
      </c>
      <c r="V413" s="11">
        <f>'OddsRatio_working_3-way'!S413*'OddsRatio_working_3-way'!R413/3-2*'OddsRatio_working_3-way'!R413^3/27-'OddsRatio_working_3-way'!T413</f>
        <v>0.28787064244810967</v>
      </c>
      <c r="W413" s="11">
        <f>'OddsRatio_working_3-way'!V413^2+4*'OddsRatio_working_3-way'!U413^3/27</f>
        <v>-2.8804801296797439E-3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0.1464154934707792</v>
      </c>
      <c r="Y413" s="11">
        <f>IF('OddsRatio_working_3-way'!W413&gt;=0,IF('OddsRatio_working_3-way'!V413+SQRT('OddsRatio_working_3-way'!W413)&gt;0,0,PI()),ACOS('OddsRatio_working_3-way'!V413/(2*'OddsRatio_working_3-way'!X413)))</f>
        <v>0.18432208200983169</v>
      </c>
      <c r="Z413" s="11">
        <f>'OddsRatio_working_3-way'!X413^(1/3)*COS('OddsRatio_working_3-way'!Y413/3)</f>
        <v>0.5260682688692202</v>
      </c>
      <c r="AA413" s="11">
        <f>'OddsRatio_working_3-way'!X413^(1/3)*COS(('OddsRatio_working_3-way'!Y413+2*PI())/3)</f>
        <v>-0.29106108286867582</v>
      </c>
      <c r="AB413" s="11">
        <f>'OddsRatio_working_3-way'!X413^(1/3)*COS(('OddsRatio_working_3-way'!Y413+4*PI())/3)</f>
        <v>-0.23500718600054454</v>
      </c>
      <c r="AC413" s="11">
        <f>'OddsRatio_working_3-way'!X413^(1/3)*SIN('OddsRatio_working_3-way'!Y413/3)</f>
        <v>3.2362732445943281E-2</v>
      </c>
      <c r="AD413" s="11">
        <f>'OddsRatio_working_3-way'!X413^(1/3)*SIN(('OddsRatio_working_3-way'!Y413+2*PI())/3)</f>
        <v>0.43940711874267552</v>
      </c>
      <c r="AE413" s="11">
        <f>'OddsRatio_working_3-way'!X413^(1/3)*SIN(('OddsRatio_working_3-way'!Y413+4*PI())/3)</f>
        <v>-0.47176985118861858</v>
      </c>
      <c r="AF413" s="11">
        <f>-'OddsRatio_working_3-way'!U413/(3*'OddsRatio_working_3-way'!X413^(1/3))*COS(('OddsRatio_working_3-way'!Y413)/3)</f>
        <v>0.5260682688692202</v>
      </c>
      <c r="AG413" s="11">
        <f>-'OddsRatio_working_3-way'!U413/(3*'OddsRatio_working_3-way'!X413^(1/3))*COS(('OddsRatio_working_3-way'!Y413+2*PI())/3)</f>
        <v>-0.29106108286867582</v>
      </c>
      <c r="AH413" s="11">
        <f>-'OddsRatio_working_3-way'!U413/(3*'OddsRatio_working_3-way'!X413^(1/3))*COS(('OddsRatio_working_3-way'!Y413+4*PI())/3)</f>
        <v>-0.23500718600054454</v>
      </c>
      <c r="AI413" s="11">
        <f>'OddsRatio_working_3-way'!U413/(3*'OddsRatio_working_3-way'!X413^(1/3))*SIN(('OddsRatio_working_3-way'!Y413)/3)</f>
        <v>-3.2362732445943281E-2</v>
      </c>
      <c r="AJ413" s="11">
        <f>'OddsRatio_working_3-way'!U413/(3*'OddsRatio_working_3-way'!X413^(1/3))*SIN(('OddsRatio_working_3-way'!Y413+2*PI())/3)</f>
        <v>-0.43940711874267552</v>
      </c>
      <c r="AK413" s="11">
        <f>'OddsRatio_working_3-way'!U413/(3*'OddsRatio_working_3-way'!X413^(1/3))*SIN(('OddsRatio_working_3-way'!Y413+4*PI())/3)</f>
        <v>0.47176985118861858</v>
      </c>
      <c r="AL413" s="11">
        <f>'OddsRatio_working_3-way'!Z413+'OddsRatio_working_3-way'!AF413</f>
        <v>1.0521365377384404</v>
      </c>
      <c r="AM413" s="11">
        <f>'OddsRatio_working_3-way'!AA413+'OddsRatio_working_3-way'!AG413</f>
        <v>-0.58212216573735165</v>
      </c>
      <c r="AN413" s="11">
        <f>'OddsRatio_working_3-way'!AB413+'OddsRatio_working_3-way'!AH413</f>
        <v>-0.47001437200108909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1.0521365377384404</v>
      </c>
      <c r="AS413" s="11">
        <f>IF(('OddsRatio_working_3-way'!X413=0),IF(Q413&gt;0,-Q413^(1/3),(-Q413)^(1/3)),'OddsRatio_working_3-way'!AM413-'OddsRatio_working_3-way'!R413/3)</f>
        <v>-0.58212216573735165</v>
      </c>
      <c r="AT413" s="11">
        <f>IF(('OddsRatio_working_3-way'!X413=0),IF(Q413&gt;0,-Q413^(1/3),(-Q413)^(1/3)),'OddsRatio_working_3-way'!AN413-'OddsRatio_working_3-way'!R413/3)</f>
        <v>-0.47001437200108909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9">
        <f t="shared" si="91"/>
        <v>0.41323411416112538</v>
      </c>
      <c r="E414" s="9">
        <f t="shared" si="92"/>
        <v>0.32775942544429709</v>
      </c>
      <c r="F414" s="9">
        <f t="shared" si="93"/>
        <v>0.25900646039457759</v>
      </c>
      <c r="G414" s="9">
        <f t="shared" si="94"/>
        <v>1.0518042485432666</v>
      </c>
      <c r="H414" s="9">
        <f t="shared" si="95"/>
        <v>2.4199357355334099</v>
      </c>
      <c r="I414" s="9">
        <f t="shared" si="96"/>
        <v>3.0510182846593699</v>
      </c>
      <c r="J414" s="9">
        <f t="shared" si="97"/>
        <v>3.8609075560376849</v>
      </c>
      <c r="K414" s="11">
        <f t="shared" si="98"/>
        <v>0.42553191489361702</v>
      </c>
      <c r="L414" s="11">
        <f t="shared" si="99"/>
        <v>0.33898305084745761</v>
      </c>
      <c r="M414" s="11">
        <f t="shared" si="100"/>
        <v>0.26881720430107525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-0.27765433965775976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0.23343376413883488</v>
      </c>
      <c r="Q414" s="11">
        <f>2*'OddsRatio_working_3-way'!K414*'OddsRatio_working_3-way'!L414*'OddsRatio_working_3-way'!M414</f>
        <v>7.7552745561074707E-2</v>
      </c>
      <c r="R414" s="11">
        <f t="shared" si="101"/>
        <v>0</v>
      </c>
      <c r="S414" s="11">
        <f t="shared" si="102"/>
        <v>-0.8407351544606444</v>
      </c>
      <c r="T414" s="11">
        <f t="shared" si="103"/>
        <v>-0.27931400480420077</v>
      </c>
      <c r="U414" s="11">
        <f>'OddsRatio_working_3-way'!S414-'OddsRatio_working_3-way'!R414^2/3</f>
        <v>-0.8407351544606444</v>
      </c>
      <c r="V414" s="11">
        <f>'OddsRatio_working_3-way'!S414*'OddsRatio_working_3-way'!R414/3-2*'OddsRatio_working_3-way'!R414^3/27-'OddsRatio_working_3-way'!T414</f>
        <v>0.27931400480420077</v>
      </c>
      <c r="W414" s="11">
        <f>'OddsRatio_working_3-way'!V414^2+4*'OddsRatio_working_3-way'!U414^3/27</f>
        <v>-1.0022432986735483E-2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0.14835661955782137</v>
      </c>
      <c r="Y414" s="11">
        <f>IF('OddsRatio_working_3-way'!W414&gt;=0,IF('OddsRatio_working_3-way'!V414+SQRT('OddsRatio_working_3-way'!W414)&gt;0,0,PI()),ACOS('OddsRatio_working_3-way'!V414/(2*'OddsRatio_working_3-way'!X414)))</f>
        <v>0.34415734609812176</v>
      </c>
      <c r="Z414" s="11">
        <f>'OddsRatio_working_3-way'!X414^(1/3)*COS('OddsRatio_working_3-way'!Y414/3)</f>
        <v>0.5259021242716333</v>
      </c>
      <c r="AA414" s="11">
        <f>'OddsRatio_working_3-way'!X414^(1/3)*COS(('OddsRatio_working_3-way'!Y414+2*PI())/3)</f>
        <v>-0.31542968044936215</v>
      </c>
      <c r="AB414" s="11">
        <f>'OddsRatio_working_3-way'!X414^(1/3)*COS(('OddsRatio_working_3-way'!Y414+4*PI())/3)</f>
        <v>-0.21047244382227109</v>
      </c>
      <c r="AC414" s="11">
        <f>'OddsRatio_working_3-way'!X414^(1/3)*SIN('OddsRatio_working_3-way'!Y414/3)</f>
        <v>6.0597088820050257E-2</v>
      </c>
      <c r="AD414" s="11">
        <f>'OddsRatio_working_3-way'!X414^(1/3)*SIN(('OddsRatio_working_3-way'!Y414+2*PI())/3)</f>
        <v>0.42514605511341014</v>
      </c>
      <c r="AE414" s="11">
        <f>'OddsRatio_working_3-way'!X414^(1/3)*SIN(('OddsRatio_working_3-way'!Y414+4*PI())/3)</f>
        <v>-0.48574314393346041</v>
      </c>
      <c r="AF414" s="11">
        <f>-'OddsRatio_working_3-way'!U414/(3*'OddsRatio_working_3-way'!X414^(1/3))*COS(('OddsRatio_working_3-way'!Y414)/3)</f>
        <v>0.52590212427163319</v>
      </c>
      <c r="AG414" s="11">
        <f>-'OddsRatio_working_3-way'!U414/(3*'OddsRatio_working_3-way'!X414^(1/3))*COS(('OddsRatio_working_3-way'!Y414+2*PI())/3)</f>
        <v>-0.31542968044936209</v>
      </c>
      <c r="AH414" s="11">
        <f>-'OddsRatio_working_3-way'!U414/(3*'OddsRatio_working_3-way'!X414^(1/3))*COS(('OddsRatio_working_3-way'!Y414+4*PI())/3)</f>
        <v>-0.21047244382227104</v>
      </c>
      <c r="AI414" s="11">
        <f>'OddsRatio_working_3-way'!U414/(3*'OddsRatio_working_3-way'!X414^(1/3))*SIN(('OddsRatio_working_3-way'!Y414)/3)</f>
        <v>-6.0597088820050243E-2</v>
      </c>
      <c r="AJ414" s="11">
        <f>'OddsRatio_working_3-way'!U414/(3*'OddsRatio_working_3-way'!X414^(1/3))*SIN(('OddsRatio_working_3-way'!Y414+2*PI())/3)</f>
        <v>-0.42514605511341008</v>
      </c>
      <c r="AK414" s="11">
        <f>'OddsRatio_working_3-way'!U414/(3*'OddsRatio_working_3-way'!X414^(1/3))*SIN(('OddsRatio_working_3-way'!Y414+4*PI())/3)</f>
        <v>0.4857431439334603</v>
      </c>
      <c r="AL414" s="11">
        <f>'OddsRatio_working_3-way'!Z414+'OddsRatio_working_3-way'!AF414</f>
        <v>1.0518042485432666</v>
      </c>
      <c r="AM414" s="11">
        <f>'OddsRatio_working_3-way'!AA414+'OddsRatio_working_3-way'!AG414</f>
        <v>-0.6308593608987243</v>
      </c>
      <c r="AN414" s="11">
        <f>'OddsRatio_working_3-way'!AB414+'OddsRatio_working_3-way'!AH414</f>
        <v>-0.42094488764454213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1.0518042485432666</v>
      </c>
      <c r="AS414" s="11">
        <f>IF(('OddsRatio_working_3-way'!X414=0),IF(Q414&gt;0,-Q414^(1/3),(-Q414)^(1/3)),'OddsRatio_working_3-way'!AM414-'OddsRatio_working_3-way'!R414/3)</f>
        <v>-0.6308593608987243</v>
      </c>
      <c r="AT414" s="11">
        <f>IF(('OddsRatio_working_3-way'!X414=0),IF(Q414&gt;0,-Q414^(1/3),(-Q414)^(1/3)),'OddsRatio_working_3-way'!AN414-'OddsRatio_working_3-way'!R414/3)</f>
        <v>-0.42094488764454213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9">
        <f t="shared" si="91"/>
        <v>0.30588644231387363</v>
      </c>
      <c r="E415" s="9">
        <f t="shared" si="92"/>
        <v>0.31815509595552133</v>
      </c>
      <c r="F415" s="9">
        <f t="shared" si="93"/>
        <v>0.37595846173060482</v>
      </c>
      <c r="G415" s="9">
        <f t="shared" si="94"/>
        <v>1.0505495662648321</v>
      </c>
      <c r="H415" s="9">
        <f t="shared" si="95"/>
        <v>3.2691870631320379</v>
      </c>
      <c r="I415" s="9">
        <f t="shared" si="96"/>
        <v>3.1431211151802576</v>
      </c>
      <c r="J415" s="9">
        <f t="shared" si="97"/>
        <v>2.6598683146984352</v>
      </c>
      <c r="K415" s="11">
        <f t="shared" si="98"/>
        <v>0.31645569620253161</v>
      </c>
      <c r="L415" s="11">
        <f t="shared" si="99"/>
        <v>0.32894736842105265</v>
      </c>
      <c r="M415" s="11">
        <f t="shared" si="100"/>
        <v>0.38759689922480617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-0.280905752753978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0.23321015963517863</v>
      </c>
      <c r="Q415" s="11">
        <f>2*'OddsRatio_working_3-way'!K415*'OddsRatio_working_3-way'!L415*'OddsRatio_working_3-way'!M415</f>
        <v>8.0695556967189816E-2</v>
      </c>
      <c r="R415" s="11">
        <f t="shared" si="101"/>
        <v>0</v>
      </c>
      <c r="S415" s="11">
        <f t="shared" si="102"/>
        <v>-0.83020784497577749</v>
      </c>
      <c r="T415" s="11">
        <f t="shared" si="103"/>
        <v>-0.28726915051064955</v>
      </c>
      <c r="U415" s="11">
        <f>'OddsRatio_working_3-way'!S415-'OddsRatio_working_3-way'!R415^2/3</f>
        <v>-0.83020784497577749</v>
      </c>
      <c r="V415" s="11">
        <f>'OddsRatio_working_3-way'!S415*'OddsRatio_working_3-way'!R415/3-2*'OddsRatio_working_3-way'!R415^3/27-'OddsRatio_working_3-way'!T415</f>
        <v>0.28726915051064955</v>
      </c>
      <c r="W415" s="11">
        <f>'OddsRatio_working_3-way'!V415^2+4*'OddsRatio_working_3-way'!U415^3/27</f>
        <v>-2.2492738000390589E-3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0.14557887779065795</v>
      </c>
      <c r="Y415" s="11">
        <f>IF('OddsRatio_working_3-way'!W415&gt;=0,IF('OddsRatio_working_3-way'!V415+SQRT('OddsRatio_working_3-way'!W415)&gt;0,0,PI()),ACOS('OddsRatio_working_3-way'!V415/(2*'OddsRatio_working_3-way'!X415)))</f>
        <v>0.16361845255041318</v>
      </c>
      <c r="Z415" s="11">
        <f>'OddsRatio_working_3-way'!X415^(1/3)*COS('OddsRatio_working_3-way'!Y415/3)</f>
        <v>0.52527478313241593</v>
      </c>
      <c r="AA415" s="11">
        <f>'OddsRatio_working_3-way'!X415^(1/3)*COS(('OddsRatio_working_3-way'!Y415+2*PI())/3)</f>
        <v>-0.28747210311757143</v>
      </c>
      <c r="AB415" s="11">
        <f>'OddsRatio_working_3-way'!X415^(1/3)*COS(('OddsRatio_working_3-way'!Y415+4*PI())/3)</f>
        <v>-0.23780268001484461</v>
      </c>
      <c r="AC415" s="11">
        <f>'OddsRatio_working_3-way'!X415^(1/3)*SIN('OddsRatio_working_3-way'!Y415/3)</f>
        <v>2.8676654798852834E-2</v>
      </c>
      <c r="AD415" s="11">
        <f>'OddsRatio_working_3-way'!X415^(1/3)*SIN(('OddsRatio_working_3-way'!Y415+2*PI())/3)</f>
        <v>0.44056297876060752</v>
      </c>
      <c r="AE415" s="11">
        <f>'OddsRatio_working_3-way'!X415^(1/3)*SIN(('OddsRatio_working_3-way'!Y415+4*PI())/3)</f>
        <v>-0.4692396335594603</v>
      </c>
      <c r="AF415" s="11">
        <f>-'OddsRatio_working_3-way'!U415/(3*'OddsRatio_working_3-way'!X415^(1/3))*COS(('OddsRatio_working_3-way'!Y415)/3)</f>
        <v>0.52527478313241605</v>
      </c>
      <c r="AG415" s="11">
        <f>-'OddsRatio_working_3-way'!U415/(3*'OddsRatio_working_3-way'!X415^(1/3))*COS(('OddsRatio_working_3-way'!Y415+2*PI())/3)</f>
        <v>-0.28747210311757149</v>
      </c>
      <c r="AH415" s="11">
        <f>-'OddsRatio_working_3-way'!U415/(3*'OddsRatio_working_3-way'!X415^(1/3))*COS(('OddsRatio_working_3-way'!Y415+4*PI())/3)</f>
        <v>-0.23780268001484467</v>
      </c>
      <c r="AI415" s="11">
        <f>'OddsRatio_working_3-way'!U415/(3*'OddsRatio_working_3-way'!X415^(1/3))*SIN(('OddsRatio_working_3-way'!Y415)/3)</f>
        <v>-2.8676654798852837E-2</v>
      </c>
      <c r="AJ415" s="11">
        <f>'OddsRatio_working_3-way'!U415/(3*'OddsRatio_working_3-way'!X415^(1/3))*SIN(('OddsRatio_working_3-way'!Y415+2*PI())/3)</f>
        <v>-0.44056297876060763</v>
      </c>
      <c r="AK415" s="11">
        <f>'OddsRatio_working_3-way'!U415/(3*'OddsRatio_working_3-way'!X415^(1/3))*SIN(('OddsRatio_working_3-way'!Y415+4*PI())/3)</f>
        <v>0.46923963355946041</v>
      </c>
      <c r="AL415" s="11">
        <f>'OddsRatio_working_3-way'!Z415+'OddsRatio_working_3-way'!AF415</f>
        <v>1.0505495662648321</v>
      </c>
      <c r="AM415" s="11">
        <f>'OddsRatio_working_3-way'!AA415+'OddsRatio_working_3-way'!AG415</f>
        <v>-0.57494420623514286</v>
      </c>
      <c r="AN415" s="11">
        <f>'OddsRatio_working_3-way'!AB415+'OddsRatio_working_3-way'!AH415</f>
        <v>-0.47560536002968928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1.0505495662648321</v>
      </c>
      <c r="AS415" s="11">
        <f>IF(('OddsRatio_working_3-way'!X415=0),IF(Q415&gt;0,-Q415^(1/3),(-Q415)^(1/3)),'OddsRatio_working_3-way'!AM415-'OddsRatio_working_3-way'!R415/3)</f>
        <v>-0.57494420623514286</v>
      </c>
      <c r="AT415" s="11">
        <f>IF(('OddsRatio_working_3-way'!X415=0),IF(Q415&gt;0,-Q415^(1/3),(-Q415)^(1/3)),'OddsRatio_working_3-way'!AN415-'OddsRatio_working_3-way'!R415/3)</f>
        <v>-0.47560536002968928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9">
        <f t="shared" si="91"/>
        <v>0.59742050182972162</v>
      </c>
      <c r="E416" s="9">
        <f t="shared" si="92"/>
        <v>0.25166389801285821</v>
      </c>
      <c r="F416" s="9">
        <f t="shared" si="93"/>
        <v>0.15091560015742014</v>
      </c>
      <c r="G416" s="9">
        <f t="shared" si="94"/>
        <v>1.0696236143614852</v>
      </c>
      <c r="H416" s="9">
        <f t="shared" si="95"/>
        <v>1.673862877047736</v>
      </c>
      <c r="I416" s="9">
        <f t="shared" si="96"/>
        <v>3.9735536479249287</v>
      </c>
      <c r="J416" s="9">
        <f t="shared" si="97"/>
        <v>6.6262202115414146</v>
      </c>
      <c r="K416" s="11">
        <f t="shared" si="98"/>
        <v>0.61349693251533743</v>
      </c>
      <c r="L416" s="11">
        <f t="shared" si="99"/>
        <v>0.26455026455026459</v>
      </c>
      <c r="M416" s="11">
        <f t="shared" si="100"/>
        <v>0.15974440894568689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-0.23884565880684971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0.22478398181567588</v>
      </c>
      <c r="Q416" s="11">
        <f>2*'OddsRatio_working_3-way'!K416*'OddsRatio_working_3-way'!L416*'OddsRatio_working_3-way'!M416</f>
        <v>5.1853283002462731E-2</v>
      </c>
      <c r="R416" s="11">
        <f t="shared" si="101"/>
        <v>0</v>
      </c>
      <c r="S416" s="11">
        <f t="shared" si="102"/>
        <v>-0.94112651215258103</v>
      </c>
      <c r="T416" s="11">
        <f t="shared" si="103"/>
        <v>-0.21709954144234864</v>
      </c>
      <c r="U416" s="11">
        <f>'OddsRatio_working_3-way'!S416-'OddsRatio_working_3-way'!R416^2/3</f>
        <v>-0.94112651215258103</v>
      </c>
      <c r="V416" s="11">
        <f>'OddsRatio_working_3-way'!S416*'OddsRatio_working_3-way'!R416/3-2*'OddsRatio_working_3-way'!R416^3/27-'OddsRatio_working_3-way'!T416</f>
        <v>0.21709954144234864</v>
      </c>
      <c r="W416" s="11">
        <f>'OddsRatio_working_3-way'!V416^2+4*'OddsRatio_working_3-way'!U416^3/27</f>
        <v>-7.6360194810291632E-2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0.1757074313345694</v>
      </c>
      <c r="Y416" s="11">
        <f>IF('OddsRatio_working_3-way'!W416&gt;=0,IF('OddsRatio_working_3-way'!V416+SQRT('OddsRatio_working_3-way'!W416)&gt;0,0,PI()),ACOS('OddsRatio_working_3-way'!V416/(2*'OddsRatio_working_3-way'!X416)))</f>
        <v>0.90487100227408457</v>
      </c>
      <c r="Z416" s="11">
        <f>'OddsRatio_working_3-way'!X416^(1/3)*COS('OddsRatio_working_3-way'!Y416/3)</f>
        <v>0.53481180718074262</v>
      </c>
      <c r="AA416" s="11">
        <f>'OddsRatio_working_3-way'!X416^(1/3)*COS(('OddsRatio_working_3-way'!Y416+2*PI())/3)</f>
        <v>-0.41150266348869907</v>
      </c>
      <c r="AB416" s="11">
        <f>'OddsRatio_working_3-way'!X416^(1/3)*COS(('OddsRatio_working_3-way'!Y416+4*PI())/3)</f>
        <v>-0.12330914369204368</v>
      </c>
      <c r="AC416" s="11">
        <f>'OddsRatio_working_3-way'!X416^(1/3)*SIN('OddsRatio_working_3-way'!Y416/3)</f>
        <v>0.16638860623330473</v>
      </c>
      <c r="AD416" s="11">
        <f>'OddsRatio_working_3-way'!X416^(1/3)*SIN(('OddsRatio_working_3-way'!Y416+2*PI())/3)</f>
        <v>0.37996630814573562</v>
      </c>
      <c r="AE416" s="11">
        <f>'OddsRatio_working_3-way'!X416^(1/3)*SIN(('OddsRatio_working_3-way'!Y416+4*PI())/3)</f>
        <v>-0.54635491437904038</v>
      </c>
      <c r="AF416" s="11">
        <f>-'OddsRatio_working_3-way'!U416/(3*'OddsRatio_working_3-way'!X416^(1/3))*COS(('OddsRatio_working_3-way'!Y416)/3)</f>
        <v>0.53481180718074273</v>
      </c>
      <c r="AG416" s="11">
        <f>-'OddsRatio_working_3-way'!U416/(3*'OddsRatio_working_3-way'!X416^(1/3))*COS(('OddsRatio_working_3-way'!Y416+2*PI())/3)</f>
        <v>-0.41150266348869918</v>
      </c>
      <c r="AH416" s="11">
        <f>-'OddsRatio_working_3-way'!U416/(3*'OddsRatio_working_3-way'!X416^(1/3))*COS(('OddsRatio_working_3-way'!Y416+4*PI())/3)</f>
        <v>-0.12330914369204371</v>
      </c>
      <c r="AI416" s="11">
        <f>'OddsRatio_working_3-way'!U416/(3*'OddsRatio_working_3-way'!X416^(1/3))*SIN(('OddsRatio_working_3-way'!Y416)/3)</f>
        <v>-0.16638860623330476</v>
      </c>
      <c r="AJ416" s="11">
        <f>'OddsRatio_working_3-way'!U416/(3*'OddsRatio_working_3-way'!X416^(1/3))*SIN(('OddsRatio_working_3-way'!Y416+2*PI())/3)</f>
        <v>-0.37996630814573568</v>
      </c>
      <c r="AK416" s="11">
        <f>'OddsRatio_working_3-way'!U416/(3*'OddsRatio_working_3-way'!X416^(1/3))*SIN(('OddsRatio_working_3-way'!Y416+4*PI())/3)</f>
        <v>0.54635491437904049</v>
      </c>
      <c r="AL416" s="11">
        <f>'OddsRatio_working_3-way'!Z416+'OddsRatio_working_3-way'!AF416</f>
        <v>1.0696236143614852</v>
      </c>
      <c r="AM416" s="11">
        <f>'OddsRatio_working_3-way'!AA416+'OddsRatio_working_3-way'!AG416</f>
        <v>-0.82300532697739825</v>
      </c>
      <c r="AN416" s="11">
        <f>'OddsRatio_working_3-way'!AB416+'OddsRatio_working_3-way'!AH416</f>
        <v>-0.24661828738408739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1.0696236143614852</v>
      </c>
      <c r="AS416" s="11">
        <f>IF(('OddsRatio_working_3-way'!X416=0),IF(Q416&gt;0,-Q416^(1/3),(-Q416)^(1/3)),'OddsRatio_working_3-way'!AM416-'OddsRatio_working_3-way'!R416/3)</f>
        <v>-0.82300532697739825</v>
      </c>
      <c r="AT416" s="11">
        <f>IF(('OddsRatio_working_3-way'!X416=0),IF(Q416&gt;0,-Q416^(1/3),(-Q416)^(1/3)),'OddsRatio_working_3-way'!AN416-'OddsRatio_working_3-way'!R416/3)</f>
        <v>-0.24661828738408739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9">
        <f t="shared" si="91"/>
        <v>0.42571630740927374</v>
      </c>
      <c r="E417" s="9">
        <f t="shared" si="92"/>
        <v>0.29755539791190844</v>
      </c>
      <c r="F417" s="9">
        <f t="shared" si="93"/>
        <v>0.27672829467881793</v>
      </c>
      <c r="G417" s="9">
        <f t="shared" si="94"/>
        <v>1.0538922917161697</v>
      </c>
      <c r="H417" s="9">
        <f t="shared" si="95"/>
        <v>2.3489821333966971</v>
      </c>
      <c r="I417" s="9">
        <f t="shared" si="96"/>
        <v>3.3607187334442208</v>
      </c>
      <c r="J417" s="9">
        <f t="shared" si="97"/>
        <v>3.6136528834561008</v>
      </c>
      <c r="K417" s="11">
        <f t="shared" si="98"/>
        <v>0.43859649122807021</v>
      </c>
      <c r="L417" s="11">
        <f t="shared" si="99"/>
        <v>0.30864197530864196</v>
      </c>
      <c r="M417" s="11">
        <f t="shared" si="100"/>
        <v>0.28735632183908044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-0.27659897579908332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0.23339532313115696</v>
      </c>
      <c r="Q417" s="11">
        <f>2*'OddsRatio_working_3-way'!K417*'OddsRatio_working_3-way'!L417*'OddsRatio_working_3-way'!M417</f>
        <v>7.7798441043718983E-2</v>
      </c>
      <c r="R417" s="11">
        <f t="shared" si="101"/>
        <v>0</v>
      </c>
      <c r="S417" s="11">
        <f t="shared" si="102"/>
        <v>-0.8438040034562212</v>
      </c>
      <c r="T417" s="11">
        <f t="shared" si="103"/>
        <v>-0.28126800115207373</v>
      </c>
      <c r="U417" s="11">
        <f>'OddsRatio_working_3-way'!S417-'OddsRatio_working_3-way'!R417^2/3</f>
        <v>-0.8438040034562212</v>
      </c>
      <c r="V417" s="11">
        <f>'OddsRatio_working_3-way'!S417*'OddsRatio_working_3-way'!R417/3-2*'OddsRatio_working_3-way'!R417^3/27-'OddsRatio_working_3-way'!T417</f>
        <v>0.28126800115207373</v>
      </c>
      <c r="W417" s="11">
        <f>'OddsRatio_working_3-way'!V417^2+4*'OddsRatio_working_3-way'!U417^3/27</f>
        <v>-9.8946574651503638E-3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0.14916965671445492</v>
      </c>
      <c r="Y417" s="11">
        <f>IF('OddsRatio_working_3-way'!W417&gt;=0,IF('OddsRatio_working_3-way'!V417+SQRT('OddsRatio_working_3-way'!W417)&gt;0,0,PI()),ACOS('OddsRatio_working_3-way'!V417/(2*'OddsRatio_working_3-way'!X417)))</f>
        <v>0.33992740898779505</v>
      </c>
      <c r="Z417" s="11">
        <f>'OddsRatio_working_3-way'!X417^(1/3)*COS('OddsRatio_working_3-way'!Y417/3)</f>
        <v>0.52694614585808497</v>
      </c>
      <c r="AA417" s="11">
        <f>'OddsRatio_working_3-way'!X417^(1/3)*COS(('OddsRatio_working_3-way'!Y417+2*PI())/3)</f>
        <v>-0.31540399231275534</v>
      </c>
      <c r="AB417" s="11">
        <f>'OddsRatio_working_3-way'!X417^(1/3)*COS(('OddsRatio_working_3-way'!Y417+4*PI())/3)</f>
        <v>-0.21154215354532976</v>
      </c>
      <c r="AC417" s="11">
        <f>'OddsRatio_working_3-way'!X417^(1/3)*SIN('OddsRatio_working_3-way'!Y417/3)</f>
        <v>5.9964660570902696E-2</v>
      </c>
      <c r="AD417" s="11">
        <f>'OddsRatio_working_3-way'!X417^(1/3)*SIN(('OddsRatio_working_3-way'!Y417+2*PI())/3)</f>
        <v>0.4263664184539504</v>
      </c>
      <c r="AE417" s="11">
        <f>'OddsRatio_working_3-way'!X417^(1/3)*SIN(('OddsRatio_working_3-way'!Y417+4*PI())/3)</f>
        <v>-0.48633107902485306</v>
      </c>
      <c r="AF417" s="11">
        <f>-'OddsRatio_working_3-way'!U417/(3*'OddsRatio_working_3-way'!X417^(1/3))*COS(('OddsRatio_working_3-way'!Y417)/3)</f>
        <v>0.52694614585808486</v>
      </c>
      <c r="AG417" s="11">
        <f>-'OddsRatio_working_3-way'!U417/(3*'OddsRatio_working_3-way'!X417^(1/3))*COS(('OddsRatio_working_3-way'!Y417+2*PI())/3)</f>
        <v>-0.31540399231275529</v>
      </c>
      <c r="AH417" s="11">
        <f>-'OddsRatio_working_3-way'!U417/(3*'OddsRatio_working_3-way'!X417^(1/3))*COS(('OddsRatio_working_3-way'!Y417+4*PI())/3)</f>
        <v>-0.21154215354532974</v>
      </c>
      <c r="AI417" s="11">
        <f>'OddsRatio_working_3-way'!U417/(3*'OddsRatio_working_3-way'!X417^(1/3))*SIN(('OddsRatio_working_3-way'!Y417)/3)</f>
        <v>-5.9964660570902682E-2</v>
      </c>
      <c r="AJ417" s="11">
        <f>'OddsRatio_working_3-way'!U417/(3*'OddsRatio_working_3-way'!X417^(1/3))*SIN(('OddsRatio_working_3-way'!Y417+2*PI())/3)</f>
        <v>-0.42636641845395029</v>
      </c>
      <c r="AK417" s="11">
        <f>'OddsRatio_working_3-way'!U417/(3*'OddsRatio_working_3-way'!X417^(1/3))*SIN(('OddsRatio_working_3-way'!Y417+4*PI())/3)</f>
        <v>0.48633107902485295</v>
      </c>
      <c r="AL417" s="11">
        <f>'OddsRatio_working_3-way'!Z417+'OddsRatio_working_3-way'!AF417</f>
        <v>1.0538922917161697</v>
      </c>
      <c r="AM417" s="11">
        <f>'OddsRatio_working_3-way'!AA417+'OddsRatio_working_3-way'!AG417</f>
        <v>-0.63080798462551058</v>
      </c>
      <c r="AN417" s="11">
        <f>'OddsRatio_working_3-way'!AB417+'OddsRatio_working_3-way'!AH417</f>
        <v>-0.42308430709065947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1.0538922917161697</v>
      </c>
      <c r="AS417" s="11">
        <f>IF(('OddsRatio_working_3-way'!X417=0),IF(Q417&gt;0,-Q417^(1/3),(-Q417)^(1/3)),'OddsRatio_working_3-way'!AM417-'OddsRatio_working_3-way'!R417/3)</f>
        <v>-0.63080798462551058</v>
      </c>
      <c r="AT417" s="11">
        <f>IF(('OddsRatio_working_3-way'!X417=0),IF(Q417&gt;0,-Q417^(1/3),(-Q417)^(1/3)),'OddsRatio_working_3-way'!AN417-'OddsRatio_working_3-way'!R417/3)</f>
        <v>-0.42308430709065947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9">
        <f t="shared" si="91"/>
        <v>0.19330750740041283</v>
      </c>
      <c r="E418" s="9">
        <f t="shared" si="92"/>
        <v>0.25392269548518859</v>
      </c>
      <c r="F418" s="9">
        <f t="shared" si="93"/>
        <v>0.55276979711439833</v>
      </c>
      <c r="G418" s="9">
        <f t="shared" si="94"/>
        <v>1.0645675583985343</v>
      </c>
      <c r="H418" s="9">
        <f t="shared" si="95"/>
        <v>5.1731048289222539</v>
      </c>
      <c r="I418" s="9">
        <f t="shared" si="96"/>
        <v>3.9382064611799557</v>
      </c>
      <c r="J418" s="9">
        <f t="shared" si="97"/>
        <v>1.8090713443828865</v>
      </c>
      <c r="K418" s="11">
        <f t="shared" si="98"/>
        <v>0.2032520325203252</v>
      </c>
      <c r="L418" s="11">
        <f t="shared" si="99"/>
        <v>0.26595744680851063</v>
      </c>
      <c r="M418" s="11">
        <f t="shared" si="100"/>
        <v>0.56818181818181823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-0.25254753031089305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0.22851111006274474</v>
      </c>
      <c r="Q418" s="11">
        <f>2*'OddsRatio_working_3-way'!K418*'OddsRatio_working_3-way'!L418*'OddsRatio_working_3-way'!M418</f>
        <v>6.1427717758802354E-2</v>
      </c>
      <c r="R418" s="11">
        <f t="shared" si="101"/>
        <v>0</v>
      </c>
      <c r="S418" s="11">
        <f t="shared" si="102"/>
        <v>-0.90482417223182188</v>
      </c>
      <c r="T418" s="11">
        <f t="shared" si="103"/>
        <v>-0.24323230436339299</v>
      </c>
      <c r="U418" s="11">
        <f>'OddsRatio_working_3-way'!S418-'OddsRatio_working_3-way'!R418^2/3</f>
        <v>-0.90482417223182188</v>
      </c>
      <c r="V418" s="11">
        <f>'OddsRatio_working_3-way'!S418*'OddsRatio_working_3-way'!R418/3-2*'OddsRatio_working_3-way'!R418^3/27-'OddsRatio_working_3-way'!T418</f>
        <v>0.24323230436339299</v>
      </c>
      <c r="W418" s="11">
        <f>'OddsRatio_working_3-way'!V418^2+4*'OddsRatio_working_3-way'!U418^3/27</f>
        <v>-5.0584073805390782E-2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0.16563969005896279</v>
      </c>
      <c r="Y418" s="11">
        <f>IF('OddsRatio_working_3-way'!W418&gt;=0,IF('OddsRatio_working_3-way'!V418+SQRT('OddsRatio_working_3-way'!W418)&gt;0,0,PI()),ACOS('OddsRatio_working_3-way'!V418/(2*'OddsRatio_working_3-way'!X418)))</f>
        <v>0.74627766711868426</v>
      </c>
      <c r="Z418" s="11">
        <f>'OddsRatio_working_3-way'!X418^(1/3)*COS('OddsRatio_working_3-way'!Y418/3)</f>
        <v>0.53228377919926717</v>
      </c>
      <c r="AA418" s="11">
        <f>'OddsRatio_working_3-way'!X418^(1/3)*COS(('OddsRatio_working_3-way'!Y418+2*PI())/3)</f>
        <v>-0.38323811865490609</v>
      </c>
      <c r="AB418" s="11">
        <f>'OddsRatio_working_3-way'!X418^(1/3)*COS(('OddsRatio_working_3-way'!Y418+4*PI())/3)</f>
        <v>-0.14904566054436114</v>
      </c>
      <c r="AC418" s="11">
        <f>'OddsRatio_working_3-way'!X418^(1/3)*SIN('OddsRatio_working_3-way'!Y418/3)</f>
        <v>0.1352110787323034</v>
      </c>
      <c r="AD418" s="11">
        <f>'OddsRatio_working_3-way'!X418^(1/3)*SIN(('OddsRatio_working_3-way'!Y418+2*PI())/3)</f>
        <v>0.39336573544280062</v>
      </c>
      <c r="AE418" s="11">
        <f>'OddsRatio_working_3-way'!X418^(1/3)*SIN(('OddsRatio_working_3-way'!Y418+4*PI())/3)</f>
        <v>-0.52857681417510394</v>
      </c>
      <c r="AF418" s="11">
        <f>-'OddsRatio_working_3-way'!U418/(3*'OddsRatio_working_3-way'!X418^(1/3))*COS(('OddsRatio_working_3-way'!Y418)/3)</f>
        <v>0.53228377919926706</v>
      </c>
      <c r="AG418" s="11">
        <f>-'OddsRatio_working_3-way'!U418/(3*'OddsRatio_working_3-way'!X418^(1/3))*COS(('OddsRatio_working_3-way'!Y418+2*PI())/3)</f>
        <v>-0.38323811865490603</v>
      </c>
      <c r="AH418" s="11">
        <f>-'OddsRatio_working_3-way'!U418/(3*'OddsRatio_working_3-way'!X418^(1/3))*COS(('OddsRatio_working_3-way'!Y418+4*PI())/3)</f>
        <v>-0.14904566054436111</v>
      </c>
      <c r="AI418" s="11">
        <f>'OddsRatio_working_3-way'!U418/(3*'OddsRatio_working_3-way'!X418^(1/3))*SIN(('OddsRatio_working_3-way'!Y418)/3)</f>
        <v>-0.13521107873230337</v>
      </c>
      <c r="AJ418" s="11">
        <f>'OddsRatio_working_3-way'!U418/(3*'OddsRatio_working_3-way'!X418^(1/3))*SIN(('OddsRatio_working_3-way'!Y418+2*PI())/3)</f>
        <v>-0.39336573544280051</v>
      </c>
      <c r="AK418" s="11">
        <f>'OddsRatio_working_3-way'!U418/(3*'OddsRatio_working_3-way'!X418^(1/3))*SIN(('OddsRatio_working_3-way'!Y418+4*PI())/3)</f>
        <v>0.52857681417510383</v>
      </c>
      <c r="AL418" s="11">
        <f>'OddsRatio_working_3-way'!Z418+'OddsRatio_working_3-way'!AF418</f>
        <v>1.0645675583985343</v>
      </c>
      <c r="AM418" s="11">
        <f>'OddsRatio_working_3-way'!AA418+'OddsRatio_working_3-way'!AG418</f>
        <v>-0.76647623730981218</v>
      </c>
      <c r="AN418" s="11">
        <f>'OddsRatio_working_3-way'!AB418+'OddsRatio_working_3-way'!AH418</f>
        <v>-0.29809132108872227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1.0645675583985343</v>
      </c>
      <c r="AS418" s="11">
        <f>IF(('OddsRatio_working_3-way'!X418=0),IF(Q418&gt;0,-Q418^(1/3),(-Q418)^(1/3)),'OddsRatio_working_3-way'!AM418-'OddsRatio_working_3-way'!R418/3)</f>
        <v>-0.76647623730981218</v>
      </c>
      <c r="AT418" s="11">
        <f>IF(('OddsRatio_working_3-way'!X418=0),IF(Q418&gt;0,-Q418^(1/3),(-Q418)^(1/3)),'OddsRatio_working_3-way'!AN418-'OddsRatio_working_3-way'!R418/3)</f>
        <v>-0.29809132108872227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9">
        <f t="shared" si="91"/>
        <v>0.67361265132286274</v>
      </c>
      <c r="E419" s="9">
        <f t="shared" si="92"/>
        <v>0.21481991928709995</v>
      </c>
      <c r="F419" s="9">
        <f t="shared" si="93"/>
        <v>0.1115674293900373</v>
      </c>
      <c r="G419" s="9">
        <f t="shared" si="94"/>
        <v>1.0533319306312046</v>
      </c>
      <c r="H419" s="9">
        <f t="shared" si="95"/>
        <v>1.4845326880903542</v>
      </c>
      <c r="I419" s="9">
        <f t="shared" si="96"/>
        <v>4.6550617992902792</v>
      </c>
      <c r="J419" s="9">
        <f t="shared" si="97"/>
        <v>8.9631893955719075</v>
      </c>
      <c r="K419" s="11">
        <f t="shared" si="98"/>
        <v>0.68493150684931503</v>
      </c>
      <c r="L419" s="11">
        <f t="shared" si="99"/>
        <v>0.2237136465324385</v>
      </c>
      <c r="M419" s="11">
        <f t="shared" si="100"/>
        <v>0.11682242990654206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-0.21601054785069085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0.20567707389080453</v>
      </c>
      <c r="Q419" s="11">
        <f>2*'OddsRatio_working_3-way'!K419*'OddsRatio_working_3-way'!L419*'OddsRatio_working_3-way'!M419</f>
        <v>3.5801057248181813E-2</v>
      </c>
      <c r="R419" s="11">
        <f t="shared" si="101"/>
        <v>0</v>
      </c>
      <c r="S419" s="11">
        <f t="shared" si="102"/>
        <v>-0.95216217882550369</v>
      </c>
      <c r="T419" s="11">
        <f t="shared" si="103"/>
        <v>-0.16573754200617993</v>
      </c>
      <c r="U419" s="11">
        <f>'OddsRatio_working_3-way'!S419-'OddsRatio_working_3-way'!R419^2/3</f>
        <v>-0.95216217882550369</v>
      </c>
      <c r="V419" s="11">
        <f>'OddsRatio_working_3-way'!S419*'OddsRatio_working_3-way'!R419/3-2*'OddsRatio_working_3-way'!R419^3/27-'OddsRatio_working_3-way'!T419</f>
        <v>0.16573754200617993</v>
      </c>
      <c r="W419" s="11">
        <f>'OddsRatio_working_3-way'!V419^2+4*'OddsRatio_working_3-way'!U419^3/27</f>
        <v>-0.10041883503308366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0.17880699641186718</v>
      </c>
      <c r="Y419" s="11">
        <f>IF('OddsRatio_working_3-way'!W419&gt;=0,IF('OddsRatio_working_3-way'!V419+SQRT('OddsRatio_working_3-way'!W419)&gt;0,0,PI()),ACOS('OddsRatio_working_3-way'!V419/(2*'OddsRatio_working_3-way'!X419)))</f>
        <v>1.0889074907777436</v>
      </c>
      <c r="Z419" s="11">
        <f>'OddsRatio_working_3-way'!X419^(1/3)*COS('OddsRatio_working_3-way'!Y419/3)</f>
        <v>0.52666596531560228</v>
      </c>
      <c r="AA419" s="11">
        <f>'OddsRatio_working_3-way'!X419^(1/3)*COS(('OddsRatio_working_3-way'!Y419+2*PI())/3)</f>
        <v>-0.43656047885864846</v>
      </c>
      <c r="AB419" s="11">
        <f>'OddsRatio_working_3-way'!X419^(1/3)*COS(('OddsRatio_working_3-way'!Y419+4*PI())/3)</f>
        <v>-9.0105486456954195E-2</v>
      </c>
      <c r="AC419" s="11">
        <f>'OddsRatio_working_3-way'!X419^(1/3)*SIN('OddsRatio_working_3-way'!Y419/3)</f>
        <v>0.20002588312520819</v>
      </c>
      <c r="AD419" s="11">
        <f>'OddsRatio_working_3-way'!X419^(1/3)*SIN(('OddsRatio_working_3-way'!Y419+2*PI())/3)</f>
        <v>0.35609316370936156</v>
      </c>
      <c r="AE419" s="11">
        <f>'OddsRatio_working_3-way'!X419^(1/3)*SIN(('OddsRatio_working_3-way'!Y419+4*PI())/3)</f>
        <v>-0.5561190468345697</v>
      </c>
      <c r="AF419" s="11">
        <f>-'OddsRatio_working_3-way'!U419/(3*'OddsRatio_working_3-way'!X419^(1/3))*COS(('OddsRatio_working_3-way'!Y419)/3)</f>
        <v>0.52666596531560217</v>
      </c>
      <c r="AG419" s="11">
        <f>-'OddsRatio_working_3-way'!U419/(3*'OddsRatio_working_3-way'!X419^(1/3))*COS(('OddsRatio_working_3-way'!Y419+2*PI())/3)</f>
        <v>-0.4365604788586484</v>
      </c>
      <c r="AH419" s="11">
        <f>-'OddsRatio_working_3-way'!U419/(3*'OddsRatio_working_3-way'!X419^(1/3))*COS(('OddsRatio_working_3-way'!Y419+4*PI())/3)</f>
        <v>-9.0105486456954181E-2</v>
      </c>
      <c r="AI419" s="11">
        <f>'OddsRatio_working_3-way'!U419/(3*'OddsRatio_working_3-way'!X419^(1/3))*SIN(('OddsRatio_working_3-way'!Y419)/3)</f>
        <v>-0.20002588312520814</v>
      </c>
      <c r="AJ419" s="11">
        <f>'OddsRatio_working_3-way'!U419/(3*'OddsRatio_working_3-way'!X419^(1/3))*SIN(('OddsRatio_working_3-way'!Y419+2*PI())/3)</f>
        <v>-0.3560931637093615</v>
      </c>
      <c r="AK419" s="11">
        <f>'OddsRatio_working_3-way'!U419/(3*'OddsRatio_working_3-way'!X419^(1/3))*SIN(('OddsRatio_working_3-way'!Y419+4*PI())/3)</f>
        <v>0.55611904683456959</v>
      </c>
      <c r="AL419" s="11">
        <f>'OddsRatio_working_3-way'!Z419+'OddsRatio_working_3-way'!AF419</f>
        <v>1.0533319306312046</v>
      </c>
      <c r="AM419" s="11">
        <f>'OddsRatio_working_3-way'!AA419+'OddsRatio_working_3-way'!AG419</f>
        <v>-0.87312095771729692</v>
      </c>
      <c r="AN419" s="11">
        <f>'OddsRatio_working_3-way'!AB419+'OddsRatio_working_3-way'!AH419</f>
        <v>-0.18021097291390836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1.0533319306312046</v>
      </c>
      <c r="AS419" s="11">
        <f>IF(('OddsRatio_working_3-way'!X419=0),IF(Q419&gt;0,-Q419^(1/3),(-Q419)^(1/3)),'OddsRatio_working_3-way'!AM419-'OddsRatio_working_3-way'!R419/3)</f>
        <v>-0.87312095771729692</v>
      </c>
      <c r="AT419" s="11">
        <f>IF(('OddsRatio_working_3-way'!X419=0),IF(Q419&gt;0,-Q419^(1/3),(-Q419)^(1/3)),'OddsRatio_working_3-way'!AN419-'OddsRatio_working_3-way'!R419/3)</f>
        <v>-0.18021097291390836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9">
        <f t="shared" si="91"/>
        <v>0.77863504665178851</v>
      </c>
      <c r="E420" s="9">
        <f t="shared" si="92"/>
        <v>0.15205358487959425</v>
      </c>
      <c r="F420" s="9">
        <f t="shared" si="93"/>
        <v>6.9311368468617116E-2</v>
      </c>
      <c r="G420" s="9">
        <f t="shared" si="94"/>
        <v>1.0934566461977462</v>
      </c>
      <c r="H420" s="9">
        <f t="shared" si="95"/>
        <v>1.284298728011414</v>
      </c>
      <c r="I420" s="9">
        <f t="shared" si="96"/>
        <v>6.5766288956085051</v>
      </c>
      <c r="J420" s="9">
        <f t="shared" si="97"/>
        <v>14.42764761530832</v>
      </c>
      <c r="K420" s="11">
        <f t="shared" si="98"/>
        <v>0.79365079365079361</v>
      </c>
      <c r="L420" s="11">
        <f t="shared" si="99"/>
        <v>0.16393442622950821</v>
      </c>
      <c r="M420" s="11">
        <f t="shared" si="100"/>
        <v>7.5301204819277115E-2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-0.15953039323570617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0.17282243729014415</v>
      </c>
      <c r="Q420" s="11">
        <f>2*'OddsRatio_working_3-way'!K420*'OddsRatio_working_3-way'!L420*'OddsRatio_working_3-way'!M420</f>
        <v>1.9594380645141064E-2</v>
      </c>
      <c r="R420" s="11">
        <f t="shared" si="101"/>
        <v>0</v>
      </c>
      <c r="S420" s="11">
        <f t="shared" si="102"/>
        <v>-1.0833198225418963</v>
      </c>
      <c r="T420" s="11">
        <f t="shared" si="103"/>
        <v>-0.12282537670543045</v>
      </c>
      <c r="U420" s="11">
        <f>'OddsRatio_working_3-way'!S420-'OddsRatio_working_3-way'!R420^2/3</f>
        <v>-1.0833198225418963</v>
      </c>
      <c r="V420" s="11">
        <f>'OddsRatio_working_3-way'!S420*'OddsRatio_working_3-way'!R420/3-2*'OddsRatio_working_3-way'!R420^3/27-'OddsRatio_working_3-way'!T420</f>
        <v>0.12282537670543045</v>
      </c>
      <c r="W420" s="11">
        <f>'OddsRatio_working_3-way'!V420^2+4*'OddsRatio_working_3-way'!U420^3/27</f>
        <v>-0.17326421844982734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0.21699671173352963</v>
      </c>
      <c r="Y420" s="11">
        <f>IF('OddsRatio_working_3-way'!W420&gt;=0,IF('OddsRatio_working_3-way'!V420+SQRT('OddsRatio_working_3-way'!W420)&gt;0,0,PI()),ACOS('OddsRatio_working_3-way'!V420/(2*'OddsRatio_working_3-way'!X420)))</f>
        <v>1.2838632036080102</v>
      </c>
      <c r="Z420" s="11">
        <f>'OddsRatio_working_3-way'!X420^(1/3)*COS('OddsRatio_working_3-way'!Y420/3)</f>
        <v>0.54672832309887309</v>
      </c>
      <c r="AA420" s="11">
        <f>'OddsRatio_working_3-way'!X420^(1/3)*COS(('OddsRatio_working_3-way'!Y420+2*PI())/3)</f>
        <v>-0.48934115378841281</v>
      </c>
      <c r="AB420" s="11">
        <f>'OddsRatio_working_3-way'!X420^(1/3)*COS(('OddsRatio_working_3-way'!Y420+4*PI())/3)</f>
        <v>-5.7387169310460097E-2</v>
      </c>
      <c r="AC420" s="11">
        <f>'OddsRatio_working_3-way'!X420^(1/3)*SIN('OddsRatio_working_3-way'!Y420/3)</f>
        <v>0.24938874921587734</v>
      </c>
      <c r="AD420" s="11">
        <f>'OddsRatio_working_3-way'!X420^(1/3)*SIN(('OddsRatio_working_3-way'!Y420+2*PI())/3)</f>
        <v>0.34878624216415183</v>
      </c>
      <c r="AE420" s="11">
        <f>'OddsRatio_working_3-way'!X420^(1/3)*SIN(('OddsRatio_working_3-way'!Y420+4*PI())/3)</f>
        <v>-0.59817499138002928</v>
      </c>
      <c r="AF420" s="11">
        <f>-'OddsRatio_working_3-way'!U420/(3*'OddsRatio_working_3-way'!X420^(1/3))*COS(('OddsRatio_working_3-way'!Y420)/3)</f>
        <v>0.54672832309887298</v>
      </c>
      <c r="AG420" s="11">
        <f>-'OddsRatio_working_3-way'!U420/(3*'OddsRatio_working_3-way'!X420^(1/3))*COS(('OddsRatio_working_3-way'!Y420+2*PI())/3)</f>
        <v>-0.48934115378841275</v>
      </c>
      <c r="AH420" s="11">
        <f>-'OddsRatio_working_3-way'!U420/(3*'OddsRatio_working_3-way'!X420^(1/3))*COS(('OddsRatio_working_3-way'!Y420+4*PI())/3)</f>
        <v>-5.738716931046009E-2</v>
      </c>
      <c r="AI420" s="11">
        <f>'OddsRatio_working_3-way'!U420/(3*'OddsRatio_working_3-way'!X420^(1/3))*SIN(('OddsRatio_working_3-way'!Y420)/3)</f>
        <v>-0.24938874921587728</v>
      </c>
      <c r="AJ420" s="11">
        <f>'OddsRatio_working_3-way'!U420/(3*'OddsRatio_working_3-way'!X420^(1/3))*SIN(('OddsRatio_working_3-way'!Y420+2*PI())/3)</f>
        <v>-0.34878624216415177</v>
      </c>
      <c r="AK420" s="11">
        <f>'OddsRatio_working_3-way'!U420/(3*'OddsRatio_working_3-way'!X420^(1/3))*SIN(('OddsRatio_working_3-way'!Y420+4*PI())/3)</f>
        <v>0.59817499138002916</v>
      </c>
      <c r="AL420" s="11">
        <f>'OddsRatio_working_3-way'!Z420+'OddsRatio_working_3-way'!AF420</f>
        <v>1.0934566461977462</v>
      </c>
      <c r="AM420" s="11">
        <f>'OddsRatio_working_3-way'!AA420+'OddsRatio_working_3-way'!AG420</f>
        <v>-0.97868230757682562</v>
      </c>
      <c r="AN420" s="11">
        <f>'OddsRatio_working_3-way'!AB420+'OddsRatio_working_3-way'!AH420</f>
        <v>-0.11477433862092018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1.0934566461977462</v>
      </c>
      <c r="AS420" s="11">
        <f>IF(('OddsRatio_working_3-way'!X420=0),IF(Q420&gt;0,-Q420^(1/3),(-Q420)^(1/3)),'OddsRatio_working_3-way'!AM420-'OddsRatio_working_3-way'!R420/3)</f>
        <v>-0.97868230757682562</v>
      </c>
      <c r="AT420" s="11">
        <f>IF(('OddsRatio_working_3-way'!X420=0),IF(Q420&gt;0,-Q420^(1/3),(-Q420)^(1/3)),'OddsRatio_working_3-way'!AN420-'OddsRatio_working_3-way'!R420/3)</f>
        <v>-0.11477433862092018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9">
        <f t="shared" si="91"/>
        <v>0.28151564269276663</v>
      </c>
      <c r="E421" s="9">
        <f t="shared" si="92"/>
        <v>0.31682174827309312</v>
      </c>
      <c r="F421" s="9">
        <f t="shared" si="93"/>
        <v>0.40166260903414042</v>
      </c>
      <c r="G421" s="9">
        <f t="shared" si="94"/>
        <v>1.0417144800366942</v>
      </c>
      <c r="H421" s="9">
        <f t="shared" si="95"/>
        <v>3.5522004760899009</v>
      </c>
      <c r="I421" s="9">
        <f t="shared" si="96"/>
        <v>3.1563489736759576</v>
      </c>
      <c r="J421" s="9">
        <f t="shared" si="97"/>
        <v>2.4896517064524724</v>
      </c>
      <c r="K421" s="11">
        <f t="shared" si="98"/>
        <v>0.28985507246376813</v>
      </c>
      <c r="L421" s="11">
        <f t="shared" si="99"/>
        <v>0.32573289902280134</v>
      </c>
      <c r="M421" s="11">
        <f t="shared" si="100"/>
        <v>0.41152263374485593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-0.28177906462379865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0.23118157680988463</v>
      </c>
      <c r="Q421" s="11">
        <f>2*'OddsRatio_working_3-way'!K421*'OddsRatio_working_3-way'!L421*'OddsRatio_working_3-way'!M421</f>
        <v>7.7708093045339363E-2</v>
      </c>
      <c r="R421" s="11">
        <f t="shared" si="101"/>
        <v>0</v>
      </c>
      <c r="S421" s="11">
        <f t="shared" si="102"/>
        <v>-0.82043560304429863</v>
      </c>
      <c r="T421" s="11">
        <f t="shared" si="103"/>
        <v>-0.27577667329220118</v>
      </c>
      <c r="U421" s="11">
        <f>'OddsRatio_working_3-way'!S421-'OddsRatio_working_3-way'!R421^2/3</f>
        <v>-0.82043560304429863</v>
      </c>
      <c r="V421" s="11">
        <f>'OddsRatio_working_3-way'!S421*'OddsRatio_working_3-way'!R421/3-2*'OddsRatio_working_3-way'!R421^3/27-'OddsRatio_working_3-way'!T421</f>
        <v>0.27577667329220118</v>
      </c>
      <c r="W421" s="11">
        <f>'OddsRatio_working_3-way'!V421^2+4*'OddsRatio_working_3-way'!U421^3/27</f>
        <v>-5.7616213313894798E-3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0.14301607852222678</v>
      </c>
      <c r="Y421" s="11">
        <f>IF('OddsRatio_working_3-way'!W421&gt;=0,IF('OddsRatio_working_3-way'!V421+SQRT('OddsRatio_working_3-way'!W421)&gt;0,0,PI()),ACOS('OddsRatio_working_3-way'!V421/(2*'OddsRatio_working_3-way'!X421)))</f>
        <v>0.26859125472756751</v>
      </c>
      <c r="Z421" s="11">
        <f>'OddsRatio_working_3-way'!X421^(1/3)*COS('OddsRatio_working_3-way'!Y421/3)</f>
        <v>0.52085724001834721</v>
      </c>
      <c r="AA421" s="11">
        <f>'OddsRatio_working_3-way'!X421^(1/3)*COS(('OddsRatio_working_3-way'!Y421+2*PI())/3)</f>
        <v>-0.30092185896862261</v>
      </c>
      <c r="AB421" s="11">
        <f>'OddsRatio_working_3-way'!X421^(1/3)*COS(('OddsRatio_working_3-way'!Y421+4*PI())/3)</f>
        <v>-0.21993538104972449</v>
      </c>
      <c r="AC421" s="11">
        <f>'OddsRatio_working_3-way'!X421^(1/3)*SIN('OddsRatio_working_3-way'!Y421/3)</f>
        <v>4.6757564827195466E-2</v>
      </c>
      <c r="AD421" s="11">
        <f>'OddsRatio_working_3-way'!X421^(1/3)*SIN(('OddsRatio_working_3-way'!Y421+2*PI())/3)</f>
        <v>0.42769681918733971</v>
      </c>
      <c r="AE421" s="11">
        <f>'OddsRatio_working_3-way'!X421^(1/3)*SIN(('OddsRatio_working_3-way'!Y421+4*PI())/3)</f>
        <v>-0.47445438401453521</v>
      </c>
      <c r="AF421" s="11">
        <f>-'OddsRatio_working_3-way'!U421/(3*'OddsRatio_working_3-way'!X421^(1/3))*COS(('OddsRatio_working_3-way'!Y421)/3)</f>
        <v>0.5208572400183471</v>
      </c>
      <c r="AG421" s="11">
        <f>-'OddsRatio_working_3-way'!U421/(3*'OddsRatio_working_3-way'!X421^(1/3))*COS(('OddsRatio_working_3-way'!Y421+2*PI())/3)</f>
        <v>-0.30092185896862256</v>
      </c>
      <c r="AH421" s="11">
        <f>-'OddsRatio_working_3-way'!U421/(3*'OddsRatio_working_3-way'!X421^(1/3))*COS(('OddsRatio_working_3-way'!Y421+4*PI())/3)</f>
        <v>-0.21993538104972446</v>
      </c>
      <c r="AI421" s="11">
        <f>'OddsRatio_working_3-way'!U421/(3*'OddsRatio_working_3-way'!X421^(1/3))*SIN(('OddsRatio_working_3-way'!Y421)/3)</f>
        <v>-4.6757564827195459E-2</v>
      </c>
      <c r="AJ421" s="11">
        <f>'OddsRatio_working_3-way'!U421/(3*'OddsRatio_working_3-way'!X421^(1/3))*SIN(('OddsRatio_working_3-way'!Y421+2*PI())/3)</f>
        <v>-0.42769681918733965</v>
      </c>
      <c r="AK421" s="11">
        <f>'OddsRatio_working_3-way'!U421/(3*'OddsRatio_working_3-way'!X421^(1/3))*SIN(('OddsRatio_working_3-way'!Y421+4*PI())/3)</f>
        <v>0.4744543840145351</v>
      </c>
      <c r="AL421" s="11">
        <f>'OddsRatio_working_3-way'!Z421+'OddsRatio_working_3-way'!AF421</f>
        <v>1.0417144800366942</v>
      </c>
      <c r="AM421" s="11">
        <f>'OddsRatio_working_3-way'!AA421+'OddsRatio_working_3-way'!AG421</f>
        <v>-0.60184371793724512</v>
      </c>
      <c r="AN421" s="11">
        <f>'OddsRatio_working_3-way'!AB421+'OddsRatio_working_3-way'!AH421</f>
        <v>-0.43987076209944898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1.0417144800366942</v>
      </c>
      <c r="AS421" s="11">
        <f>IF(('OddsRatio_working_3-way'!X421=0),IF(Q421&gt;0,-Q421^(1/3),(-Q421)^(1/3)),'OddsRatio_working_3-way'!AM421-'OddsRatio_working_3-way'!R421/3)</f>
        <v>-0.60184371793724512</v>
      </c>
      <c r="AT421" s="11">
        <f>IF(('OddsRatio_working_3-way'!X421=0),IF(Q421&gt;0,-Q421^(1/3),(-Q421)^(1/3)),'OddsRatio_working_3-way'!AN421-'OddsRatio_working_3-way'!R421/3)</f>
        <v>-0.43987076209944898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9">
        <f t="shared" si="91"/>
        <v>0.35969141009738259</v>
      </c>
      <c r="E422" s="9">
        <f t="shared" si="92"/>
        <v>0.30683933097568455</v>
      </c>
      <c r="F422" s="9">
        <f t="shared" si="93"/>
        <v>0.33346925892693291</v>
      </c>
      <c r="G422" s="9">
        <f t="shared" si="94"/>
        <v>1.0410297751562383</v>
      </c>
      <c r="H422" s="9">
        <f t="shared" si="95"/>
        <v>2.7801609155171669</v>
      </c>
      <c r="I422" s="9">
        <f t="shared" si="96"/>
        <v>3.2590346120890379</v>
      </c>
      <c r="J422" s="9">
        <f t="shared" si="97"/>
        <v>2.998777168299978</v>
      </c>
      <c r="K422" s="11">
        <f t="shared" si="98"/>
        <v>0.36900369003690037</v>
      </c>
      <c r="L422" s="11">
        <f t="shared" si="99"/>
        <v>0.31545741324921134</v>
      </c>
      <c r="M422" s="11">
        <f t="shared" si="100"/>
        <v>0.34246575342465752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-0.28401787150838975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0.23121531072706691</v>
      </c>
      <c r="Q422" s="11">
        <f>2*'OddsRatio_working_3-way'!K422*'OddsRatio_working_3-way'!L422*'OddsRatio_working_3-way'!M422</f>
        <v>7.9729417492092031E-2</v>
      </c>
      <c r="R422" s="11">
        <f t="shared" si="101"/>
        <v>0</v>
      </c>
      <c r="S422" s="11">
        <f t="shared" si="102"/>
        <v>-0.81408718929941326</v>
      </c>
      <c r="T422" s="11">
        <f t="shared" si="103"/>
        <v>-0.28071972044807347</v>
      </c>
      <c r="U422" s="11">
        <f>'OddsRatio_working_3-way'!S422-'OddsRatio_working_3-way'!R422^2/3</f>
        <v>-0.81408718929941326</v>
      </c>
      <c r="V422" s="11">
        <f>'OddsRatio_working_3-way'!S422*'OddsRatio_working_3-way'!R422/3-2*'OddsRatio_working_3-way'!R422^3/27-'OddsRatio_working_3-way'!T422</f>
        <v>0.28071972044807347</v>
      </c>
      <c r="W422" s="11">
        <f>'OddsRatio_working_3-way'!V422^2+4*'OddsRatio_working_3-way'!U422^3/27</f>
        <v>-1.1262869082643845E-3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0.14135933675982365</v>
      </c>
      <c r="Y422" s="11">
        <f>IF('OddsRatio_working_3-way'!W422&gt;=0,IF('OddsRatio_working_3-way'!V422+SQRT('OddsRatio_working_3-way'!W422)&gt;0,0,PI()),ACOS('OddsRatio_working_3-way'!V422/(2*'OddsRatio_working_3-way'!X422)))</f>
        <v>0.1189858372584478</v>
      </c>
      <c r="Z422" s="11">
        <f>'OddsRatio_working_3-way'!X422^(1/3)*COS('OddsRatio_working_3-way'!Y422/3)</f>
        <v>0.52051488757811926</v>
      </c>
      <c r="AA422" s="11">
        <f>'OddsRatio_working_3-way'!X422^(1/3)*COS(('OddsRatio_working_3-way'!Y422+2*PI())/3)</f>
        <v>-0.27814560138023631</v>
      </c>
      <c r="AB422" s="11">
        <f>'OddsRatio_working_3-way'!X422^(1/3)*COS(('OddsRatio_working_3-way'!Y422+4*PI())/3)</f>
        <v>-0.242369286197883</v>
      </c>
      <c r="AC422" s="11">
        <f>'OddsRatio_working_3-way'!X422^(1/3)*SIN('OddsRatio_working_3-way'!Y422/3)</f>
        <v>2.0655465201144637E-2</v>
      </c>
      <c r="AD422" s="11">
        <f>'OddsRatio_working_3-way'!X422^(1/3)*SIN(('OddsRatio_working_3-way'!Y422+2*PI())/3)</f>
        <v>0.44045138309008008</v>
      </c>
      <c r="AE422" s="11">
        <f>'OddsRatio_working_3-way'!X422^(1/3)*SIN(('OddsRatio_working_3-way'!Y422+4*PI())/3)</f>
        <v>-0.46110684829122467</v>
      </c>
      <c r="AF422" s="11">
        <f>-'OddsRatio_working_3-way'!U422/(3*'OddsRatio_working_3-way'!X422^(1/3))*COS(('OddsRatio_working_3-way'!Y422)/3)</f>
        <v>0.52051488757811915</v>
      </c>
      <c r="AG422" s="11">
        <f>-'OddsRatio_working_3-way'!U422/(3*'OddsRatio_working_3-way'!X422^(1/3))*COS(('OddsRatio_working_3-way'!Y422+2*PI())/3)</f>
        <v>-0.27814560138023625</v>
      </c>
      <c r="AH422" s="11">
        <f>-'OddsRatio_working_3-way'!U422/(3*'OddsRatio_working_3-way'!X422^(1/3))*COS(('OddsRatio_working_3-way'!Y422+4*PI())/3)</f>
        <v>-0.24236928619788295</v>
      </c>
      <c r="AI422" s="11">
        <f>'OddsRatio_working_3-way'!U422/(3*'OddsRatio_working_3-way'!X422^(1/3))*SIN(('OddsRatio_working_3-way'!Y422)/3)</f>
        <v>-2.0655465201144634E-2</v>
      </c>
      <c r="AJ422" s="11">
        <f>'OddsRatio_working_3-way'!U422/(3*'OddsRatio_working_3-way'!X422^(1/3))*SIN(('OddsRatio_working_3-way'!Y422+2*PI())/3)</f>
        <v>-0.44045138309008003</v>
      </c>
      <c r="AK422" s="11">
        <f>'OddsRatio_working_3-way'!U422/(3*'OddsRatio_working_3-way'!X422^(1/3))*SIN(('OddsRatio_working_3-way'!Y422+4*PI())/3)</f>
        <v>0.46110684829122461</v>
      </c>
      <c r="AL422" s="11">
        <f>'OddsRatio_working_3-way'!Z422+'OddsRatio_working_3-way'!AF422</f>
        <v>1.0410297751562383</v>
      </c>
      <c r="AM422" s="11">
        <f>'OddsRatio_working_3-way'!AA422+'OddsRatio_working_3-way'!AG422</f>
        <v>-0.5562912027604725</v>
      </c>
      <c r="AN422" s="11">
        <f>'OddsRatio_working_3-way'!AB422+'OddsRatio_working_3-way'!AH422</f>
        <v>-0.48473857239576595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1.0410297751562383</v>
      </c>
      <c r="AS422" s="11">
        <f>IF(('OddsRatio_working_3-way'!X422=0),IF(Q422&gt;0,-Q422^(1/3),(-Q422)^(1/3)),'OddsRatio_working_3-way'!AM422-'OddsRatio_working_3-way'!R422/3)</f>
        <v>-0.5562912027604725</v>
      </c>
      <c r="AT422" s="11">
        <f>IF(('OddsRatio_working_3-way'!X422=0),IF(Q422&gt;0,-Q422^(1/3),(-Q422)^(1/3)),'OddsRatio_working_3-way'!AN422-'OddsRatio_working_3-way'!R422/3)</f>
        <v>-0.48473857239576595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9">
        <f t="shared" si="91"/>
        <v>0.43780286156270509</v>
      </c>
      <c r="E423" s="9">
        <f t="shared" si="92"/>
        <v>0.29221782918135181</v>
      </c>
      <c r="F423" s="9">
        <f t="shared" si="93"/>
        <v>0.26997930925594299</v>
      </c>
      <c r="G423" s="9">
        <f t="shared" si="94"/>
        <v>1.0440106367201043</v>
      </c>
      <c r="H423" s="9">
        <f t="shared" si="95"/>
        <v>2.2841330831657283</v>
      </c>
      <c r="I423" s="9">
        <f t="shared" si="96"/>
        <v>3.4221046771906418</v>
      </c>
      <c r="J423" s="9">
        <f t="shared" si="97"/>
        <v>3.70398754910507</v>
      </c>
      <c r="K423" s="11">
        <f t="shared" si="98"/>
        <v>0.44843049327354262</v>
      </c>
      <c r="L423" s="11">
        <f t="shared" si="99"/>
        <v>0.30120481927710846</v>
      </c>
      <c r="M423" s="11">
        <f t="shared" si="100"/>
        <v>0.2785515320334262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-0.27807085042268831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0.23101010409601236</v>
      </c>
      <c r="Q423" s="11">
        <f>2*'OddsRatio_working_3-way'!K423*'OddsRatio_working_3-way'!L423*'OddsRatio_working_3-way'!M423</f>
        <v>7.5247590910753212E-2</v>
      </c>
      <c r="R423" s="11">
        <f t="shared" si="101"/>
        <v>0</v>
      </c>
      <c r="S423" s="11">
        <f t="shared" si="102"/>
        <v>-0.8307598719709739</v>
      </c>
      <c r="T423" s="11">
        <f t="shared" si="103"/>
        <v>-0.27060582148891654</v>
      </c>
      <c r="U423" s="11">
        <f>'OddsRatio_working_3-way'!S423-'OddsRatio_working_3-way'!R423^2/3</f>
        <v>-0.8307598719709739</v>
      </c>
      <c r="V423" s="11">
        <f>'OddsRatio_working_3-way'!S423*'OddsRatio_working_3-way'!R423/3-2*'OddsRatio_working_3-way'!R423^3/27-'OddsRatio_working_3-way'!T423</f>
        <v>0.27060582148891654</v>
      </c>
      <c r="W423" s="11">
        <f>'OddsRatio_working_3-way'!V423^2+4*'OddsRatio_working_3-way'!U423^3/27</f>
        <v>-1.1714543536403818E-2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0.14572410075215356</v>
      </c>
      <c r="Y423" s="11">
        <f>IF('OddsRatio_working_3-way'!W423&gt;=0,IF('OddsRatio_working_3-way'!V423+SQRT('OddsRatio_working_3-way'!W423)&gt;0,0,PI()),ACOS('OddsRatio_working_3-way'!V423/(2*'OddsRatio_working_3-way'!X423)))</f>
        <v>0.38047903175380871</v>
      </c>
      <c r="Z423" s="11">
        <f>'OddsRatio_working_3-way'!X423^(1/3)*COS('OddsRatio_working_3-way'!Y423/3)</f>
        <v>0.52200531836005215</v>
      </c>
      <c r="AA423" s="11">
        <f>'OddsRatio_working_3-way'!X423^(1/3)*COS(('OddsRatio_working_3-way'!Y423+2*PI())/3)</f>
        <v>-0.31864642463310006</v>
      </c>
      <c r="AB423" s="11">
        <f>'OddsRatio_working_3-way'!X423^(1/3)*COS(('OddsRatio_working_3-way'!Y423+4*PI())/3)</f>
        <v>-0.20335889372695215</v>
      </c>
      <c r="AC423" s="11">
        <f>'OddsRatio_working_3-way'!X423^(1/3)*SIN('OddsRatio_working_3-way'!Y423/3)</f>
        <v>6.6561287002871977E-2</v>
      </c>
      <c r="AD423" s="11">
        <f>'OddsRatio_working_3-way'!X423^(1/3)*SIN(('OddsRatio_working_3-way'!Y423+2*PI())/3)</f>
        <v>0.41878922310895261</v>
      </c>
      <c r="AE423" s="11">
        <f>'OddsRatio_working_3-way'!X423^(1/3)*SIN(('OddsRatio_working_3-way'!Y423+4*PI())/3)</f>
        <v>-0.48535051011182451</v>
      </c>
      <c r="AF423" s="11">
        <f>-'OddsRatio_working_3-way'!U423/(3*'OddsRatio_working_3-way'!X423^(1/3))*COS(('OddsRatio_working_3-way'!Y423)/3)</f>
        <v>0.52200531836005204</v>
      </c>
      <c r="AG423" s="11">
        <f>-'OddsRatio_working_3-way'!U423/(3*'OddsRatio_working_3-way'!X423^(1/3))*COS(('OddsRatio_working_3-way'!Y423+2*PI())/3)</f>
        <v>-0.3186464246331</v>
      </c>
      <c r="AH423" s="11">
        <f>-'OddsRatio_working_3-way'!U423/(3*'OddsRatio_working_3-way'!X423^(1/3))*COS(('OddsRatio_working_3-way'!Y423+4*PI())/3)</f>
        <v>-0.20335889372695212</v>
      </c>
      <c r="AI423" s="11">
        <f>'OddsRatio_working_3-way'!U423/(3*'OddsRatio_working_3-way'!X423^(1/3))*SIN(('OddsRatio_working_3-way'!Y423)/3)</f>
        <v>-6.6561287002871963E-2</v>
      </c>
      <c r="AJ423" s="11">
        <f>'OddsRatio_working_3-way'!U423/(3*'OddsRatio_working_3-way'!X423^(1/3))*SIN(('OddsRatio_working_3-way'!Y423+2*PI())/3)</f>
        <v>-0.41878922310895256</v>
      </c>
      <c r="AK423" s="11">
        <f>'OddsRatio_working_3-way'!U423/(3*'OddsRatio_working_3-way'!X423^(1/3))*SIN(('OddsRatio_working_3-way'!Y423+4*PI())/3)</f>
        <v>0.4853505101118244</v>
      </c>
      <c r="AL423" s="11">
        <f>'OddsRatio_working_3-way'!Z423+'OddsRatio_working_3-way'!AF423</f>
        <v>1.0440106367201043</v>
      </c>
      <c r="AM423" s="11">
        <f>'OddsRatio_working_3-way'!AA423+'OddsRatio_working_3-way'!AG423</f>
        <v>-0.6372928492662</v>
      </c>
      <c r="AN423" s="11">
        <f>'OddsRatio_working_3-way'!AB423+'OddsRatio_working_3-way'!AH423</f>
        <v>-0.4067177874539043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1.0440106367201043</v>
      </c>
      <c r="AS423" s="11">
        <f>IF(('OddsRatio_working_3-way'!X423=0),IF(Q423&gt;0,-Q423^(1/3),(-Q423)^(1/3)),'OddsRatio_working_3-way'!AM423-'OddsRatio_working_3-way'!R423/3)</f>
        <v>-0.6372928492662</v>
      </c>
      <c r="AT423" s="11">
        <f>IF(('OddsRatio_working_3-way'!X423=0),IF(Q423&gt;0,-Q423^(1/3),(-Q423)^(1/3)),'OddsRatio_working_3-way'!AN423-'OddsRatio_working_3-way'!R423/3)</f>
        <v>-0.4067177874539043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9">
        <f t="shared" si="91"/>
        <v>0.49136328671483143</v>
      </c>
      <c r="E424" s="9">
        <f t="shared" si="92"/>
        <v>0.29734656652620606</v>
      </c>
      <c r="F424" s="9">
        <f t="shared" si="93"/>
        <v>0.2112901467589624</v>
      </c>
      <c r="G424" s="9">
        <f t="shared" si="94"/>
        <v>1.0456101865054106</v>
      </c>
      <c r="H424" s="9">
        <f t="shared" si="95"/>
        <v>2.0351540846403569</v>
      </c>
      <c r="I424" s="9">
        <f t="shared" si="96"/>
        <v>3.3630790215022275</v>
      </c>
      <c r="J424" s="9">
        <f t="shared" si="97"/>
        <v>4.7328283658243162</v>
      </c>
      <c r="K424" s="11">
        <f t="shared" si="98"/>
        <v>0.50251256281407031</v>
      </c>
      <c r="L424" s="11">
        <f t="shared" si="99"/>
        <v>0.30674846625766872</v>
      </c>
      <c r="M424" s="11">
        <f t="shared" si="100"/>
        <v>0.21881838074398249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-0.26941698599183239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0.23003689562443511</v>
      </c>
      <c r="Q424" s="11">
        <f>2*'OddsRatio_working_3-way'!K424*'OddsRatio_working_3-way'!L424*'OddsRatio_working_3-way'!M424</f>
        <v>6.7459500183118803E-2</v>
      </c>
      <c r="R424" s="11">
        <f t="shared" si="101"/>
        <v>0</v>
      </c>
      <c r="S424" s="11">
        <f t="shared" si="102"/>
        <v>-0.85383219167706403</v>
      </c>
      <c r="T424" s="11">
        <f t="shared" si="103"/>
        <v>-0.25039067204605986</v>
      </c>
      <c r="U424" s="11">
        <f>'OddsRatio_working_3-way'!S424-'OddsRatio_working_3-way'!R424^2/3</f>
        <v>-0.85383219167706403</v>
      </c>
      <c r="V424" s="11">
        <f>'OddsRatio_working_3-way'!S424*'OddsRatio_working_3-way'!R424/3-2*'OddsRatio_working_3-way'!R424^3/27-'OddsRatio_working_3-way'!T424</f>
        <v>0.25039067204605986</v>
      </c>
      <c r="W424" s="11">
        <f>'OddsRatio_working_3-way'!V424^2+4*'OddsRatio_working_3-way'!U424^3/27</f>
        <v>-2.9522108427241581E-2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0.15183675203563124</v>
      </c>
      <c r="Y424" s="11">
        <f>IF('OddsRatio_working_3-way'!W424&gt;=0,IF('OddsRatio_working_3-way'!V424+SQRT('OddsRatio_working_3-way'!W424)&gt;0,0,PI()),ACOS('OddsRatio_working_3-way'!V424/(2*'OddsRatio_working_3-way'!X424)))</f>
        <v>0.60140923580426109</v>
      </c>
      <c r="Z424" s="11">
        <f>'OddsRatio_working_3-way'!X424^(1/3)*COS('OddsRatio_working_3-way'!Y424/3)</f>
        <v>0.5228050932527053</v>
      </c>
      <c r="AA424" s="11">
        <f>'OddsRatio_working_3-way'!X424^(1/3)*COS(('OddsRatio_working_3-way'!Y424+2*PI())/3)</f>
        <v>-0.35340349102932406</v>
      </c>
      <c r="AB424" s="11">
        <f>'OddsRatio_working_3-way'!X424^(1/3)*COS(('OddsRatio_working_3-way'!Y424+4*PI())/3)</f>
        <v>-0.16940160222338133</v>
      </c>
      <c r="AC424" s="11">
        <f>'OddsRatio_working_3-way'!X424^(1/3)*SIN('OddsRatio_working_3-way'!Y424/3)</f>
        <v>0.10623354003351067</v>
      </c>
      <c r="AD424" s="11">
        <f>'OddsRatio_working_3-way'!X424^(1/3)*SIN(('OddsRatio_working_3-way'!Y424+2*PI())/3)</f>
        <v>0.39964572196797982</v>
      </c>
      <c r="AE424" s="11">
        <f>'OddsRatio_working_3-way'!X424^(1/3)*SIN(('OddsRatio_working_3-way'!Y424+4*PI())/3)</f>
        <v>-0.50587926200149047</v>
      </c>
      <c r="AF424" s="11">
        <f>-'OddsRatio_working_3-way'!U424/(3*'OddsRatio_working_3-way'!X424^(1/3))*COS(('OddsRatio_working_3-way'!Y424)/3)</f>
        <v>0.5228050932527053</v>
      </c>
      <c r="AG424" s="11">
        <f>-'OddsRatio_working_3-way'!U424/(3*'OddsRatio_working_3-way'!X424^(1/3))*COS(('OddsRatio_working_3-way'!Y424+2*PI())/3)</f>
        <v>-0.35340349102932406</v>
      </c>
      <c r="AH424" s="11">
        <f>-'OddsRatio_working_3-way'!U424/(3*'OddsRatio_working_3-way'!X424^(1/3))*COS(('OddsRatio_working_3-way'!Y424+4*PI())/3)</f>
        <v>-0.16940160222338133</v>
      </c>
      <c r="AI424" s="11">
        <f>'OddsRatio_working_3-way'!U424/(3*'OddsRatio_working_3-way'!X424^(1/3))*SIN(('OddsRatio_working_3-way'!Y424)/3)</f>
        <v>-0.10623354003351067</v>
      </c>
      <c r="AJ424" s="11">
        <f>'OddsRatio_working_3-way'!U424/(3*'OddsRatio_working_3-way'!X424^(1/3))*SIN(('OddsRatio_working_3-way'!Y424+2*PI())/3)</f>
        <v>-0.39964572196797982</v>
      </c>
      <c r="AK424" s="11">
        <f>'OddsRatio_working_3-way'!U424/(3*'OddsRatio_working_3-way'!X424^(1/3))*SIN(('OddsRatio_working_3-way'!Y424+4*PI())/3)</f>
        <v>0.50587926200149047</v>
      </c>
      <c r="AL424" s="11">
        <f>'OddsRatio_working_3-way'!Z424+'OddsRatio_working_3-way'!AF424</f>
        <v>1.0456101865054106</v>
      </c>
      <c r="AM424" s="11">
        <f>'OddsRatio_working_3-way'!AA424+'OddsRatio_working_3-way'!AG424</f>
        <v>-0.70680698205864811</v>
      </c>
      <c r="AN424" s="11">
        <f>'OddsRatio_working_3-way'!AB424+'OddsRatio_working_3-way'!AH424</f>
        <v>-0.33880320444676265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1.0456101865054106</v>
      </c>
      <c r="AS424" s="11">
        <f>IF(('OddsRatio_working_3-way'!X424=0),IF(Q424&gt;0,-Q424^(1/3),(-Q424)^(1/3)),'OddsRatio_working_3-way'!AM424-'OddsRatio_working_3-way'!R424/3)</f>
        <v>-0.70680698205864811</v>
      </c>
      <c r="AT424" s="11">
        <f>IF(('OddsRatio_working_3-way'!X424=0),IF(Q424&gt;0,-Q424^(1/3),(-Q424)^(1/3)),'OddsRatio_working_3-way'!AN424-'OddsRatio_working_3-way'!R424/3)</f>
        <v>-0.33880320444676265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9">
        <f t="shared" si="91"/>
        <v>0.54364483202581393</v>
      </c>
      <c r="E425" s="9">
        <f t="shared" si="92"/>
        <v>0.2728356607653446</v>
      </c>
      <c r="F425" s="9">
        <f t="shared" si="93"/>
        <v>0.18351950720884158</v>
      </c>
      <c r="G425" s="9">
        <f t="shared" si="94"/>
        <v>1.049295286854941</v>
      </c>
      <c r="H425" s="9">
        <f t="shared" si="95"/>
        <v>1.8394362294839528</v>
      </c>
      <c r="I425" s="9">
        <f t="shared" si="96"/>
        <v>3.6652100286115505</v>
      </c>
      <c r="J425" s="9">
        <f t="shared" si="97"/>
        <v>5.4490120162649509</v>
      </c>
      <c r="K425" s="11">
        <f t="shared" si="98"/>
        <v>0.55555555555555558</v>
      </c>
      <c r="L425" s="11">
        <f t="shared" si="99"/>
        <v>0.2824858757062147</v>
      </c>
      <c r="M425" s="11">
        <f t="shared" si="100"/>
        <v>0.19083969465648853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-0.25803731017859621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0.22701897135847188</v>
      </c>
      <c r="Q425" s="11">
        <f>2*'OddsRatio_working_3-way'!K425*'OddsRatio_working_3-way'!L425*'OddsRatio_working_3-way'!M425</f>
        <v>5.989946473838309E-2</v>
      </c>
      <c r="R425" s="11">
        <f t="shared" si="101"/>
        <v>0</v>
      </c>
      <c r="S425" s="11">
        <f t="shared" si="102"/>
        <v>-0.8797912642995096</v>
      </c>
      <c r="T425" s="11">
        <f t="shared" si="103"/>
        <v>-0.23213489823206063</v>
      </c>
      <c r="U425" s="11">
        <f>'OddsRatio_working_3-way'!S425-'OddsRatio_working_3-way'!R425^2/3</f>
        <v>-0.8797912642995096</v>
      </c>
      <c r="V425" s="11">
        <f>'OddsRatio_working_3-way'!S425*'OddsRatio_working_3-way'!R425/3-2*'OddsRatio_working_3-way'!R425^3/27-'OddsRatio_working_3-way'!T425</f>
        <v>0.23213489823206063</v>
      </c>
      <c r="W425" s="11">
        <f>'OddsRatio_working_3-way'!V425^2+4*'OddsRatio_working_3-way'!U425^3/27</f>
        <v>-4.700037868766354E-2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0.15881356181453199</v>
      </c>
      <c r="Y425" s="11">
        <f>IF('OddsRatio_working_3-way'!W425&gt;=0,IF('OddsRatio_working_3-way'!V425+SQRT('OddsRatio_working_3-way'!W425)&gt;0,0,PI()),ACOS('OddsRatio_working_3-way'!V425/(2*'OddsRatio_working_3-way'!X425)))</f>
        <v>0.75124316126442015</v>
      </c>
      <c r="Z425" s="11">
        <f>'OddsRatio_working_3-way'!X425^(1/3)*COS('OddsRatio_working_3-way'!Y425/3)</f>
        <v>0.52464764342747061</v>
      </c>
      <c r="AA425" s="11">
        <f>'OddsRatio_working_3-way'!X425^(1/3)*COS(('OddsRatio_working_3-way'!Y425+2*PI())/3)</f>
        <v>-0.37854109133997738</v>
      </c>
      <c r="AB425" s="11">
        <f>'OddsRatio_working_3-way'!X425^(1/3)*COS(('OddsRatio_working_3-way'!Y425+4*PI())/3)</f>
        <v>-0.14610655208749335</v>
      </c>
      <c r="AC425" s="11">
        <f>'OddsRatio_working_3-way'!X425^(1/3)*SIN('OddsRatio_working_3-way'!Y425/3)</f>
        <v>0.13419614380638833</v>
      </c>
      <c r="AD425" s="11">
        <f>'OddsRatio_working_3-way'!X425^(1/3)*SIN(('OddsRatio_working_3-way'!Y425+2*PI())/3)</f>
        <v>0.3872601153406352</v>
      </c>
      <c r="AE425" s="11">
        <f>'OddsRatio_working_3-way'!X425^(1/3)*SIN(('OddsRatio_working_3-way'!Y425+4*PI())/3)</f>
        <v>-0.52145625914702354</v>
      </c>
      <c r="AF425" s="11">
        <f>-'OddsRatio_working_3-way'!U425/(3*'OddsRatio_working_3-way'!X425^(1/3))*COS(('OddsRatio_working_3-way'!Y425)/3)</f>
        <v>0.5246476434274705</v>
      </c>
      <c r="AG425" s="11">
        <f>-'OddsRatio_working_3-way'!U425/(3*'OddsRatio_working_3-way'!X425^(1/3))*COS(('OddsRatio_working_3-way'!Y425+2*PI())/3)</f>
        <v>-0.37854109133997732</v>
      </c>
      <c r="AH425" s="11">
        <f>-'OddsRatio_working_3-way'!U425/(3*'OddsRatio_working_3-way'!X425^(1/3))*COS(('OddsRatio_working_3-way'!Y425+4*PI())/3)</f>
        <v>-0.14610655208749332</v>
      </c>
      <c r="AI425" s="11">
        <f>'OddsRatio_working_3-way'!U425/(3*'OddsRatio_working_3-way'!X425^(1/3))*SIN(('OddsRatio_working_3-way'!Y425)/3)</f>
        <v>-0.13419614380638831</v>
      </c>
      <c r="AJ425" s="11">
        <f>'OddsRatio_working_3-way'!U425/(3*'OddsRatio_working_3-way'!X425^(1/3))*SIN(('OddsRatio_working_3-way'!Y425+2*PI())/3)</f>
        <v>-0.38726011534063515</v>
      </c>
      <c r="AK425" s="11">
        <f>'OddsRatio_working_3-way'!U425/(3*'OddsRatio_working_3-way'!X425^(1/3))*SIN(('OddsRatio_working_3-way'!Y425+4*PI())/3)</f>
        <v>0.52145625914702343</v>
      </c>
      <c r="AL425" s="11">
        <f>'OddsRatio_working_3-way'!Z425+'OddsRatio_working_3-way'!AF425</f>
        <v>1.049295286854941</v>
      </c>
      <c r="AM425" s="11">
        <f>'OddsRatio_working_3-way'!AA425+'OddsRatio_working_3-way'!AG425</f>
        <v>-0.75708218267995475</v>
      </c>
      <c r="AN425" s="11">
        <f>'OddsRatio_working_3-way'!AB425+'OddsRatio_working_3-way'!AH425</f>
        <v>-0.29221310417498669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1.049295286854941</v>
      </c>
      <c r="AS425" s="11">
        <f>IF(('OddsRatio_working_3-way'!X425=0),IF(Q425&gt;0,-Q425^(1/3),(-Q425)^(1/3)),'OddsRatio_working_3-way'!AM425-'OddsRatio_working_3-way'!R425/3)</f>
        <v>-0.75708218267995475</v>
      </c>
      <c r="AT425" s="11">
        <f>IF(('OddsRatio_working_3-way'!X425=0),IF(Q425&gt;0,-Q425^(1/3),(-Q425)^(1/3)),'OddsRatio_working_3-way'!AN425-'OddsRatio_working_3-way'!R425/3)</f>
        <v>-0.29221310417498669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9">
        <f t="shared" si="91"/>
        <v>0.61527824356415683</v>
      </c>
      <c r="E426" s="9">
        <f t="shared" si="92"/>
        <v>0.23335183898723441</v>
      </c>
      <c r="F426" s="9">
        <f t="shared" si="93"/>
        <v>0.1513699174486087</v>
      </c>
      <c r="G426" s="9">
        <f t="shared" si="94"/>
        <v>1.0597981977109838</v>
      </c>
      <c r="H426" s="9">
        <f t="shared" si="95"/>
        <v>1.6252809366494805</v>
      </c>
      <c r="I426" s="9">
        <f t="shared" si="96"/>
        <v>4.2853744129040496</v>
      </c>
      <c r="J426" s="9">
        <f t="shared" si="97"/>
        <v>6.6063324658911045</v>
      </c>
      <c r="K426" s="11">
        <f t="shared" si="98"/>
        <v>0.62893081761006286</v>
      </c>
      <c r="L426" s="11">
        <f t="shared" si="99"/>
        <v>0.24390243902439027</v>
      </c>
      <c r="M426" s="11">
        <f t="shared" si="100"/>
        <v>0.1589825119236884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-0.23595965419413611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0.21900030021087924</v>
      </c>
      <c r="Q426" s="11">
        <f>2*'OddsRatio_working_3-way'!K426*'OddsRatio_working_3-way'!L426*'OddsRatio_working_3-way'!M426</f>
        <v>4.87751225413985E-2</v>
      </c>
      <c r="R426" s="11">
        <f t="shared" si="101"/>
        <v>0</v>
      </c>
      <c r="S426" s="11">
        <f t="shared" si="102"/>
        <v>-0.92812604323744452</v>
      </c>
      <c r="T426" s="11">
        <f t="shared" si="103"/>
        <v>-0.20670958646713689</v>
      </c>
      <c r="U426" s="11">
        <f>'OddsRatio_working_3-way'!S426-'OddsRatio_working_3-way'!R426^2/3</f>
        <v>-0.92812604323744452</v>
      </c>
      <c r="V426" s="11">
        <f>'OddsRatio_working_3-way'!S426*'OddsRatio_working_3-way'!R426/3-2*'OddsRatio_working_3-way'!R426^3/27-'OddsRatio_working_3-way'!T426</f>
        <v>0.20670958646713689</v>
      </c>
      <c r="W426" s="11">
        <f>'OddsRatio_working_3-way'!V426^2+4*'OddsRatio_working_3-way'!U426^3/27</f>
        <v>-7.5716248416557386E-2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0.17207927065307149</v>
      </c>
      <c r="Y426" s="11">
        <f>IF('OddsRatio_working_3-way'!W426&gt;=0,IF('OddsRatio_working_3-way'!V426+SQRT('OddsRatio_working_3-way'!W426)&gt;0,0,PI()),ACOS('OddsRatio_working_3-way'!V426/(2*'OddsRatio_working_3-way'!X426)))</f>
        <v>0.92651605534680348</v>
      </c>
      <c r="Z426" s="11">
        <f>'OddsRatio_working_3-way'!X426^(1/3)*COS('OddsRatio_working_3-way'!Y426/3)</f>
        <v>0.52989909885549202</v>
      </c>
      <c r="AA426" s="11">
        <f>'OddsRatio_working_3-way'!X426^(1/3)*COS(('OddsRatio_working_3-way'!Y426+2*PI())/3)</f>
        <v>-0.41136238897218041</v>
      </c>
      <c r="AB426" s="11">
        <f>'OddsRatio_working_3-way'!X426^(1/3)*COS(('OddsRatio_working_3-way'!Y426+4*PI())/3)</f>
        <v>-0.11853670988331168</v>
      </c>
      <c r="AC426" s="11">
        <f>'OddsRatio_working_3-way'!X426^(1/3)*SIN('OddsRatio_working_3-way'!Y426/3)</f>
        <v>0.16906298464759345</v>
      </c>
      <c r="AD426" s="11">
        <f>'OddsRatio_working_3-way'!X426^(1/3)*SIN(('OddsRatio_working_3-way'!Y426+2*PI())/3)</f>
        <v>0.37437458872754092</v>
      </c>
      <c r="AE426" s="11">
        <f>'OddsRatio_working_3-way'!X426^(1/3)*SIN(('OddsRatio_working_3-way'!Y426+4*PI())/3)</f>
        <v>-0.54343757337513432</v>
      </c>
      <c r="AF426" s="11">
        <f>-'OddsRatio_working_3-way'!U426/(3*'OddsRatio_working_3-way'!X426^(1/3))*COS(('OddsRatio_working_3-way'!Y426)/3)</f>
        <v>0.52989909885549191</v>
      </c>
      <c r="AG426" s="11">
        <f>-'OddsRatio_working_3-way'!U426/(3*'OddsRatio_working_3-way'!X426^(1/3))*COS(('OddsRatio_working_3-way'!Y426+2*PI())/3)</f>
        <v>-0.41136238897218036</v>
      </c>
      <c r="AH426" s="11">
        <f>-'OddsRatio_working_3-way'!U426/(3*'OddsRatio_working_3-way'!X426^(1/3))*COS(('OddsRatio_working_3-way'!Y426+4*PI())/3)</f>
        <v>-0.11853670988331166</v>
      </c>
      <c r="AI426" s="11">
        <f>'OddsRatio_working_3-way'!U426/(3*'OddsRatio_working_3-way'!X426^(1/3))*SIN(('OddsRatio_working_3-way'!Y426)/3)</f>
        <v>-0.16906298464759342</v>
      </c>
      <c r="AJ426" s="11">
        <f>'OddsRatio_working_3-way'!U426/(3*'OddsRatio_working_3-way'!X426^(1/3))*SIN(('OddsRatio_working_3-way'!Y426+2*PI())/3)</f>
        <v>-0.37437458872754081</v>
      </c>
      <c r="AK426" s="11">
        <f>'OddsRatio_working_3-way'!U426/(3*'OddsRatio_working_3-way'!X426^(1/3))*SIN(('OddsRatio_working_3-way'!Y426+4*PI())/3)</f>
        <v>0.54343757337513421</v>
      </c>
      <c r="AL426" s="11">
        <f>'OddsRatio_working_3-way'!Z426+'OddsRatio_working_3-way'!AF426</f>
        <v>1.0597981977109838</v>
      </c>
      <c r="AM426" s="11">
        <f>'OddsRatio_working_3-way'!AA426+'OddsRatio_working_3-way'!AG426</f>
        <v>-0.82272477794436072</v>
      </c>
      <c r="AN426" s="11">
        <f>'OddsRatio_working_3-way'!AB426+'OddsRatio_working_3-way'!AH426</f>
        <v>-0.23707341976662333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1.0597981977109838</v>
      </c>
      <c r="AS426" s="11">
        <f>IF(('OddsRatio_working_3-way'!X426=0),IF(Q426&gt;0,-Q426^(1/3),(-Q426)^(1/3)),'OddsRatio_working_3-way'!AM426-'OddsRatio_working_3-way'!R426/3)</f>
        <v>-0.82272477794436072</v>
      </c>
      <c r="AT426" s="11">
        <f>IF(('OddsRatio_working_3-way'!X426=0),IF(Q426&gt;0,-Q426^(1/3),(-Q426)^(1/3)),'OddsRatio_working_3-way'!AN426-'OddsRatio_working_3-way'!R426/3)</f>
        <v>-0.23707341976662333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9">
        <f t="shared" si="91"/>
        <v>0.31974637165401321</v>
      </c>
      <c r="E427" s="9">
        <f t="shared" si="92"/>
        <v>0.30843294551117212</v>
      </c>
      <c r="F427" s="9">
        <f t="shared" si="93"/>
        <v>0.37182068283481473</v>
      </c>
      <c r="G427" s="9">
        <f t="shared" si="94"/>
        <v>1.042881766660791</v>
      </c>
      <c r="H427" s="9">
        <f t="shared" si="95"/>
        <v>3.127478803988013</v>
      </c>
      <c r="I427" s="9">
        <f t="shared" si="96"/>
        <v>3.2421957983207013</v>
      </c>
      <c r="J427" s="9">
        <f t="shared" si="97"/>
        <v>2.6894684619904821</v>
      </c>
      <c r="K427" s="11">
        <f t="shared" si="98"/>
        <v>0.32894736842105265</v>
      </c>
      <c r="L427" s="11">
        <f t="shared" si="99"/>
        <v>0.31746031746031744</v>
      </c>
      <c r="M427" s="11">
        <f t="shared" si="100"/>
        <v>0.38167938931297707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-0.28320323710038464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0.23157448328199637</v>
      </c>
      <c r="Q427" s="11">
        <f>2*'OddsRatio_working_3-way'!K427*'OddsRatio_working_3-way'!L427*'OddsRatio_working_3-way'!M427</f>
        <v>7.9715829012735398E-2</v>
      </c>
      <c r="R427" s="11">
        <f t="shared" si="101"/>
        <v>0</v>
      </c>
      <c r="S427" s="11">
        <f t="shared" si="102"/>
        <v>-0.81769716212640653</v>
      </c>
      <c r="T427" s="11">
        <f t="shared" si="103"/>
        <v>-0.28147922964764421</v>
      </c>
      <c r="U427" s="11">
        <f>'OddsRatio_working_3-way'!S427-'OddsRatio_working_3-way'!R427^2/3</f>
        <v>-0.81769716212640653</v>
      </c>
      <c r="V427" s="11">
        <f>'OddsRatio_working_3-way'!S427*'OddsRatio_working_3-way'!R427/3-2*'OddsRatio_working_3-way'!R427^3/27-'OddsRatio_working_3-way'!T427</f>
        <v>0.28147922964764421</v>
      </c>
      <c r="W427" s="11">
        <f>'OddsRatio_working_3-way'!V427^2+4*'OddsRatio_working_3-way'!U427^3/27</f>
        <v>-1.7673319825219358E-3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0.14230064011236312</v>
      </c>
      <c r="Y427" s="11">
        <f>IF('OddsRatio_working_3-way'!W427&gt;=0,IF('OddsRatio_working_3-way'!V427+SQRT('OddsRatio_working_3-way'!W427)&gt;0,0,PI()),ACOS('OddsRatio_working_3-way'!V427/(2*'OddsRatio_working_3-way'!X427)))</f>
        <v>0.14825670902567056</v>
      </c>
      <c r="Z427" s="11">
        <f>'OddsRatio_working_3-way'!X427^(1/3)*COS('OddsRatio_working_3-way'!Y427/3)</f>
        <v>0.52144088333039562</v>
      </c>
      <c r="AA427" s="11">
        <f>'OddsRatio_working_3-way'!X427^(1/3)*COS(('OddsRatio_working_3-way'!Y427+2*PI())/3)</f>
        <v>-0.28305526705771505</v>
      </c>
      <c r="AB427" s="11">
        <f>'OddsRatio_working_3-way'!X427^(1/3)*COS(('OddsRatio_working_3-way'!Y427+4*PI())/3)</f>
        <v>-0.23838561627268073</v>
      </c>
      <c r="AC427" s="11">
        <f>'OddsRatio_working_3-way'!X427^(1/3)*SIN('OddsRatio_working_3-way'!Y427/3)</f>
        <v>2.5790034905346232E-2</v>
      </c>
      <c r="AD427" s="11">
        <f>'OddsRatio_working_3-way'!X427^(1/3)*SIN(('OddsRatio_working_3-way'!Y427+2*PI())/3)</f>
        <v>0.43868603408324713</v>
      </c>
      <c r="AE427" s="11">
        <f>'OddsRatio_working_3-way'!X427^(1/3)*SIN(('OddsRatio_working_3-way'!Y427+4*PI())/3)</f>
        <v>-0.46447606898859334</v>
      </c>
      <c r="AF427" s="11">
        <f>-'OddsRatio_working_3-way'!U427/(3*'OddsRatio_working_3-way'!X427^(1/3))*COS(('OddsRatio_working_3-way'!Y427)/3)</f>
        <v>0.5214408833303954</v>
      </c>
      <c r="AG427" s="11">
        <f>-'OddsRatio_working_3-way'!U427/(3*'OddsRatio_working_3-way'!X427^(1/3))*COS(('OddsRatio_working_3-way'!Y427+2*PI())/3)</f>
        <v>-0.28305526705771494</v>
      </c>
      <c r="AH427" s="11">
        <f>-'OddsRatio_working_3-way'!U427/(3*'OddsRatio_working_3-way'!X427^(1/3))*COS(('OddsRatio_working_3-way'!Y427+4*PI())/3)</f>
        <v>-0.23838561627268062</v>
      </c>
      <c r="AI427" s="11">
        <f>'OddsRatio_working_3-way'!U427/(3*'OddsRatio_working_3-way'!X427^(1/3))*SIN(('OddsRatio_working_3-way'!Y427)/3)</f>
        <v>-2.5790034905346221E-2</v>
      </c>
      <c r="AJ427" s="11">
        <f>'OddsRatio_working_3-way'!U427/(3*'OddsRatio_working_3-way'!X427^(1/3))*SIN(('OddsRatio_working_3-way'!Y427+2*PI())/3)</f>
        <v>-0.43868603408324697</v>
      </c>
      <c r="AK427" s="11">
        <f>'OddsRatio_working_3-way'!U427/(3*'OddsRatio_working_3-way'!X427^(1/3))*SIN(('OddsRatio_working_3-way'!Y427+4*PI())/3)</f>
        <v>0.46447606898859312</v>
      </c>
      <c r="AL427" s="11">
        <f>'OddsRatio_working_3-way'!Z427+'OddsRatio_working_3-way'!AF427</f>
        <v>1.042881766660791</v>
      </c>
      <c r="AM427" s="11">
        <f>'OddsRatio_working_3-way'!AA427+'OddsRatio_working_3-way'!AG427</f>
        <v>-0.56611053411543</v>
      </c>
      <c r="AN427" s="11">
        <f>'OddsRatio_working_3-way'!AB427+'OddsRatio_working_3-way'!AH427</f>
        <v>-0.47677123254536136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1.042881766660791</v>
      </c>
      <c r="AS427" s="11">
        <f>IF(('OddsRatio_working_3-way'!X427=0),IF(Q427&gt;0,-Q427^(1/3),(-Q427)^(1/3)),'OddsRatio_working_3-way'!AM427-'OddsRatio_working_3-way'!R427/3)</f>
        <v>-0.56611053411543</v>
      </c>
      <c r="AT427" s="11">
        <f>IF(('OddsRatio_working_3-way'!X427=0),IF(Q427&gt;0,-Q427^(1/3),(-Q427)^(1/3)),'OddsRatio_working_3-way'!AN427-'OddsRatio_working_3-way'!R427/3)</f>
        <v>-0.47677123254536136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9">
        <f t="shared" si="91"/>
        <v>0.31878060515510181</v>
      </c>
      <c r="E428" s="9">
        <f t="shared" si="92"/>
        <v>0.31357059608903048</v>
      </c>
      <c r="F428" s="9">
        <f t="shared" si="93"/>
        <v>0.36764879875586792</v>
      </c>
      <c r="G428" s="9">
        <f t="shared" si="94"/>
        <v>1.0424164408154599</v>
      </c>
      <c r="H428" s="9">
        <f t="shared" si="95"/>
        <v>3.1369537036716921</v>
      </c>
      <c r="I428" s="9">
        <f t="shared" si="96"/>
        <v>3.1890745257124657</v>
      </c>
      <c r="J428" s="9">
        <f t="shared" si="97"/>
        <v>2.7199871273455081</v>
      </c>
      <c r="K428" s="11">
        <f t="shared" si="98"/>
        <v>0.32786885245901642</v>
      </c>
      <c r="L428" s="11">
        <f t="shared" si="99"/>
        <v>0.32258064516129031</v>
      </c>
      <c r="M428" s="11">
        <f t="shared" si="100"/>
        <v>0.37735849056603776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-0.28349779990620916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0.23148379114574502</v>
      </c>
      <c r="Q428" s="11">
        <f>2*'OddsRatio_working_3-way'!K428*'OddsRatio_working_3-way'!L428*'OddsRatio_working_3-way'!M428</f>
        <v>7.9821996946808624E-2</v>
      </c>
      <c r="R428" s="11">
        <f t="shared" si="101"/>
        <v>0</v>
      </c>
      <c r="S428" s="11">
        <f t="shared" si="102"/>
        <v>-0.81652764579593862</v>
      </c>
      <c r="T428" s="11">
        <f t="shared" si="103"/>
        <v>-0.28156125717101327</v>
      </c>
      <c r="U428" s="11">
        <f>'OddsRatio_working_3-way'!S428-'OddsRatio_working_3-way'!R428^2/3</f>
        <v>-0.81652764579593862</v>
      </c>
      <c r="V428" s="11">
        <f>'OddsRatio_working_3-way'!S428*'OddsRatio_working_3-way'!R428/3-2*'OddsRatio_working_3-way'!R428^3/27-'OddsRatio_working_3-way'!T428</f>
        <v>0.28156125717101327</v>
      </c>
      <c r="W428" s="11">
        <f>'OddsRatio_working_3-way'!V428^2+4*'OddsRatio_working_3-way'!U428^3/27</f>
        <v>-1.3741008383665043E-3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0.14199545976728267</v>
      </c>
      <c r="Y428" s="11">
        <f>IF('OddsRatio_working_3-way'!W428&gt;=0,IF('OddsRatio_working_3-way'!V428+SQRT('OddsRatio_working_3-way'!W428)&gt;0,0,PI()),ACOS('OddsRatio_working_3-way'!V428/(2*'OddsRatio_working_3-way'!X428)))</f>
        <v>0.13090187036273782</v>
      </c>
      <c r="Z428" s="11">
        <f>'OddsRatio_working_3-way'!X428^(1/3)*COS('OddsRatio_working_3-way'!Y428/3)</f>
        <v>0.52120822040772996</v>
      </c>
      <c r="AA428" s="11">
        <f>'OddsRatio_working_3-way'!X428^(1/3)*COS(('OddsRatio_working_3-way'!Y428+2*PI())/3)</f>
        <v>-0.28031209547735247</v>
      </c>
      <c r="AB428" s="11">
        <f>'OddsRatio_working_3-way'!X428^(1/3)*COS(('OddsRatio_working_3-way'!Y428+4*PI())/3)</f>
        <v>-0.24089612493037763</v>
      </c>
      <c r="AC428" s="11">
        <f>'OddsRatio_working_3-way'!X428^(1/3)*SIN('OddsRatio_working_3-way'!Y428/3)</f>
        <v>2.2756821205666269E-2</v>
      </c>
      <c r="AD428" s="11">
        <f>'OddsRatio_working_3-way'!X428^(1/3)*SIN(('OddsRatio_working_3-way'!Y428+2*PI())/3)</f>
        <v>0.44000114893153985</v>
      </c>
      <c r="AE428" s="11">
        <f>'OddsRatio_working_3-way'!X428^(1/3)*SIN(('OddsRatio_working_3-way'!Y428+4*PI())/3)</f>
        <v>-0.46275797013720615</v>
      </c>
      <c r="AF428" s="11">
        <f>-'OddsRatio_working_3-way'!U428/(3*'OddsRatio_working_3-way'!X428^(1/3))*COS(('OddsRatio_working_3-way'!Y428)/3)</f>
        <v>0.52120822040772996</v>
      </c>
      <c r="AG428" s="11">
        <f>-'OddsRatio_working_3-way'!U428/(3*'OddsRatio_working_3-way'!X428^(1/3))*COS(('OddsRatio_working_3-way'!Y428+2*PI())/3)</f>
        <v>-0.28031209547735247</v>
      </c>
      <c r="AH428" s="11">
        <f>-'OddsRatio_working_3-way'!U428/(3*'OddsRatio_working_3-way'!X428^(1/3))*COS(('OddsRatio_working_3-way'!Y428+4*PI())/3)</f>
        <v>-0.24089612493037763</v>
      </c>
      <c r="AI428" s="11">
        <f>'OddsRatio_working_3-way'!U428/(3*'OddsRatio_working_3-way'!X428^(1/3))*SIN(('OddsRatio_working_3-way'!Y428)/3)</f>
        <v>-2.2756821205666269E-2</v>
      </c>
      <c r="AJ428" s="11">
        <f>'OddsRatio_working_3-way'!U428/(3*'OddsRatio_working_3-way'!X428^(1/3))*SIN(('OddsRatio_working_3-way'!Y428+2*PI())/3)</f>
        <v>-0.44000114893153985</v>
      </c>
      <c r="AK428" s="11">
        <f>'OddsRatio_working_3-way'!U428/(3*'OddsRatio_working_3-way'!X428^(1/3))*SIN(('OddsRatio_working_3-way'!Y428+4*PI())/3)</f>
        <v>0.46275797013720615</v>
      </c>
      <c r="AL428" s="11">
        <f>'OddsRatio_working_3-way'!Z428+'OddsRatio_working_3-way'!AF428</f>
        <v>1.0424164408154599</v>
      </c>
      <c r="AM428" s="11">
        <f>'OddsRatio_working_3-way'!AA428+'OddsRatio_working_3-way'!AG428</f>
        <v>-0.56062419095470495</v>
      </c>
      <c r="AN428" s="11">
        <f>'OddsRatio_working_3-way'!AB428+'OddsRatio_working_3-way'!AH428</f>
        <v>-0.48179224986075525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1.0424164408154599</v>
      </c>
      <c r="AS428" s="11">
        <f>IF(('OddsRatio_working_3-way'!X428=0),IF(Q428&gt;0,-Q428^(1/3),(-Q428)^(1/3)),'OddsRatio_working_3-way'!AM428-'OddsRatio_working_3-way'!R428/3)</f>
        <v>-0.56062419095470495</v>
      </c>
      <c r="AT428" s="11">
        <f>IF(('OddsRatio_working_3-way'!X428=0),IF(Q428&gt;0,-Q428^(1/3),(-Q428)^(1/3)),'OddsRatio_working_3-way'!AN428-'OddsRatio_working_3-way'!R428/3)</f>
        <v>-0.48179224986075525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9">
        <f t="shared" si="91"/>
        <v>0.33893358662513778</v>
      </c>
      <c r="E429" s="9">
        <f t="shared" si="92"/>
        <v>0.31971942536921943</v>
      </c>
      <c r="F429" s="9">
        <f t="shared" si="93"/>
        <v>0.34134698800564262</v>
      </c>
      <c r="G429" s="9">
        <f t="shared" si="94"/>
        <v>1.0430109760517345</v>
      </c>
      <c r="H429" s="9">
        <f t="shared" si="95"/>
        <v>2.9504305252167438</v>
      </c>
      <c r="I429" s="9">
        <f t="shared" si="96"/>
        <v>3.1277423911455386</v>
      </c>
      <c r="J429" s="9">
        <f t="shared" si="97"/>
        <v>2.9295703056957092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0.35087719298245612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-0.28382010867991536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0.23164457999942084</v>
      </c>
      <c r="Q429" s="11">
        <f>2*'OddsRatio_working_3-way'!K429*'OddsRatio_working_3-way'!L429*'OddsRatio_working_3-way'!M429</f>
        <v>8.0432145833132254E-2</v>
      </c>
      <c r="R429" s="11">
        <f t="shared" si="101"/>
        <v>0</v>
      </c>
      <c r="S429" s="11">
        <f t="shared" si="102"/>
        <v>-0.81616690613230414</v>
      </c>
      <c r="T429" s="11">
        <f t="shared" si="103"/>
        <v>-0.28339128685149456</v>
      </c>
      <c r="U429" s="11">
        <f>'OddsRatio_working_3-way'!S429-'OddsRatio_working_3-way'!R429^2/3</f>
        <v>-0.81616690613230414</v>
      </c>
      <c r="V429" s="11">
        <f>'OddsRatio_working_3-way'!S429*'OddsRatio_working_3-way'!R429/3-2*'OddsRatio_working_3-way'!R429^3/27-'OddsRatio_working_3-way'!T429</f>
        <v>0.28339128685149456</v>
      </c>
      <c r="W429" s="11">
        <f>'OddsRatio_working_3-way'!V429^2+4*'OddsRatio_working_3-way'!U429^3/27</f>
        <v>-2.3337417355592804E-4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0.14190137035710931</v>
      </c>
      <c r="Y429" s="11">
        <f>IF('OddsRatio_working_3-way'!W429&gt;=0,IF('OddsRatio_working_3-way'!V429+SQRT('OddsRatio_working_3-way'!W429)&gt;0,0,PI()),ACOS('OddsRatio_working_3-way'!V429/(2*'OddsRatio_working_3-way'!X429)))</f>
        <v>5.38542225482046E-2</v>
      </c>
      <c r="Z429" s="11">
        <f>'OddsRatio_working_3-way'!X429^(1/3)*COS('OddsRatio_working_3-way'!Y429/3)</f>
        <v>0.52150548802586727</v>
      </c>
      <c r="AA429" s="11">
        <f>'OddsRatio_working_3-way'!X429^(1/3)*COS(('OddsRatio_working_3-way'!Y429+2*PI())/3)</f>
        <v>-0.26886113486763286</v>
      </c>
      <c r="AB429" s="11">
        <f>'OddsRatio_working_3-way'!X429^(1/3)*COS(('OddsRatio_working_3-way'!Y429+4*PI())/3)</f>
        <v>-0.25264435315823436</v>
      </c>
      <c r="AC429" s="11">
        <f>'OddsRatio_working_3-way'!X429^(1/3)*SIN('OddsRatio_working_3-way'!Y429/3)</f>
        <v>9.3627632853105179E-3</v>
      </c>
      <c r="AD429" s="11">
        <f>'OddsRatio_working_3-way'!X429^(1/3)*SIN(('OddsRatio_working_3-way'!Y429+2*PI())/3)</f>
        <v>0.44695561920074711</v>
      </c>
      <c r="AE429" s="11">
        <f>'OddsRatio_working_3-way'!X429^(1/3)*SIN(('OddsRatio_working_3-way'!Y429+4*PI())/3)</f>
        <v>-0.45631838248605772</v>
      </c>
      <c r="AF429" s="11">
        <f>-'OddsRatio_working_3-way'!U429/(3*'OddsRatio_working_3-way'!X429^(1/3))*COS(('OddsRatio_working_3-way'!Y429)/3)</f>
        <v>0.52150548802586727</v>
      </c>
      <c r="AG429" s="11">
        <f>-'OddsRatio_working_3-way'!U429/(3*'OddsRatio_working_3-way'!X429^(1/3))*COS(('OddsRatio_working_3-way'!Y429+2*PI())/3)</f>
        <v>-0.26886113486763286</v>
      </c>
      <c r="AH429" s="11">
        <f>-'OddsRatio_working_3-way'!U429/(3*'OddsRatio_working_3-way'!X429^(1/3))*COS(('OddsRatio_working_3-way'!Y429+4*PI())/3)</f>
        <v>-0.25264435315823436</v>
      </c>
      <c r="AI429" s="11">
        <f>'OddsRatio_working_3-way'!U429/(3*'OddsRatio_working_3-way'!X429^(1/3))*SIN(('OddsRatio_working_3-way'!Y429)/3)</f>
        <v>-9.3627632853105179E-3</v>
      </c>
      <c r="AJ429" s="11">
        <f>'OddsRatio_working_3-way'!U429/(3*'OddsRatio_working_3-way'!X429^(1/3))*SIN(('OddsRatio_working_3-way'!Y429+2*PI())/3)</f>
        <v>-0.44695561920074711</v>
      </c>
      <c r="AK429" s="11">
        <f>'OddsRatio_working_3-way'!U429/(3*'OddsRatio_working_3-way'!X429^(1/3))*SIN(('OddsRatio_working_3-way'!Y429+4*PI())/3)</f>
        <v>0.45631838248605772</v>
      </c>
      <c r="AL429" s="11">
        <f>'OddsRatio_working_3-way'!Z429+'OddsRatio_working_3-way'!AF429</f>
        <v>1.0430109760517345</v>
      </c>
      <c r="AM429" s="11">
        <f>'OddsRatio_working_3-way'!AA429+'OddsRatio_working_3-way'!AG429</f>
        <v>-0.53772226973526571</v>
      </c>
      <c r="AN429" s="11">
        <f>'OddsRatio_working_3-way'!AB429+'OddsRatio_working_3-way'!AH429</f>
        <v>-0.50528870631646872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1.0430109760517345</v>
      </c>
      <c r="AS429" s="11">
        <f>IF(('OddsRatio_working_3-way'!X429=0),IF(Q429&gt;0,-Q429^(1/3),(-Q429)^(1/3)),'OddsRatio_working_3-way'!AM429-'OddsRatio_working_3-way'!R429/3)</f>
        <v>-0.53772226973526571</v>
      </c>
      <c r="AT429" s="11">
        <f>IF(('OddsRatio_working_3-way'!X429=0),IF(Q429&gt;0,-Q429^(1/3),(-Q429)^(1/3)),'OddsRatio_working_3-way'!AN429-'OddsRatio_working_3-way'!R429/3)</f>
        <v>-0.50528870631646872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9">
        <f t="shared" si="91"/>
        <v>0.41331574766579798</v>
      </c>
      <c r="E430" s="9">
        <f t="shared" si="92"/>
        <v>0.27800311423671975</v>
      </c>
      <c r="F430" s="9">
        <f t="shared" si="93"/>
        <v>0.30868113809748254</v>
      </c>
      <c r="G430" s="9">
        <f t="shared" si="94"/>
        <v>1.051450205101697</v>
      </c>
      <c r="H430" s="9">
        <f t="shared" si="95"/>
        <v>2.4194577768872909</v>
      </c>
      <c r="I430" s="9">
        <f t="shared" si="96"/>
        <v>3.597082006601191</v>
      </c>
      <c r="J430" s="9">
        <f t="shared" si="97"/>
        <v>3.2395889368666144</v>
      </c>
      <c r="K430" s="11">
        <f t="shared" si="98"/>
        <v>0.42553191489361702</v>
      </c>
      <c r="L430" s="11">
        <f t="shared" si="99"/>
        <v>0.28818443804034583</v>
      </c>
      <c r="M430" s="11">
        <f t="shared" si="100"/>
        <v>0.31948881789137379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-0.27827144971993556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0.23311772229488925</v>
      </c>
      <c r="Q430" s="11">
        <f>2*'OddsRatio_working_3-way'!K430*'OddsRatio_working_3-way'!L430*'OddsRatio_working_3-way'!M430</f>
        <v>7.8358898250382933E-2</v>
      </c>
      <c r="R430" s="11">
        <f t="shared" si="101"/>
        <v>0</v>
      </c>
      <c r="S430" s="11">
        <f t="shared" si="102"/>
        <v>-0.83773496177746232</v>
      </c>
      <c r="T430" s="11">
        <f t="shared" si="103"/>
        <v>-0.28159158379074362</v>
      </c>
      <c r="U430" s="11">
        <f>'OddsRatio_working_3-way'!S430-'OddsRatio_working_3-way'!R430^2/3</f>
        <v>-0.83773496177746232</v>
      </c>
      <c r="V430" s="11">
        <f>'OddsRatio_working_3-way'!S430*'OddsRatio_working_3-way'!R430/3-2*'OddsRatio_working_3-way'!R430^3/27-'OddsRatio_working_3-way'!T430</f>
        <v>0.28159158379074362</v>
      </c>
      <c r="W430" s="11">
        <f>'OddsRatio_working_3-way'!V430^2+4*'OddsRatio_working_3-way'!U430^3/27</f>
        <v>-7.8057775787126471E-3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0.14756320479754773</v>
      </c>
      <c r="Y430" s="11">
        <f>IF('OddsRatio_working_3-way'!W430&gt;=0,IF('OddsRatio_working_3-way'!V430+SQRT('OddsRatio_working_3-way'!W430)&gt;0,0,PI()),ACOS('OddsRatio_working_3-way'!V430/(2*'OddsRatio_working_3-way'!X430)))</f>
        <v>0.30402633154906122</v>
      </c>
      <c r="Z430" s="11">
        <f>'OddsRatio_working_3-way'!X430^(1/3)*COS('OddsRatio_working_3-way'!Y430/3)</f>
        <v>0.52572510255084859</v>
      </c>
      <c r="AA430" s="11">
        <f>'OddsRatio_working_3-way'!X430^(1/3)*COS(('OddsRatio_working_3-way'!Y430+2*PI())/3)</f>
        <v>-0.30916134019360647</v>
      </c>
      <c r="AB430" s="11">
        <f>'OddsRatio_working_3-way'!X430^(1/3)*COS(('OddsRatio_working_3-way'!Y430+4*PI())/3)</f>
        <v>-0.21656376235724226</v>
      </c>
      <c r="AC430" s="11">
        <f>'OddsRatio_working_3-way'!X430^(1/3)*SIN('OddsRatio_working_3-way'!Y430/3)</f>
        <v>5.3461236490132194E-2</v>
      </c>
      <c r="AD430" s="11">
        <f>'OddsRatio_working_3-way'!X430^(1/3)*SIN(('OddsRatio_working_3-way'!Y430+2*PI())/3)</f>
        <v>0.42856067597114794</v>
      </c>
      <c r="AE430" s="11">
        <f>'OddsRatio_working_3-way'!X430^(1/3)*SIN(('OddsRatio_working_3-way'!Y430+4*PI())/3)</f>
        <v>-0.48202191246128018</v>
      </c>
      <c r="AF430" s="11">
        <f>-'OddsRatio_working_3-way'!U430/(3*'OddsRatio_working_3-way'!X430^(1/3))*COS(('OddsRatio_working_3-way'!Y430)/3)</f>
        <v>0.52572510255084848</v>
      </c>
      <c r="AG430" s="11">
        <f>-'OddsRatio_working_3-way'!U430/(3*'OddsRatio_working_3-way'!X430^(1/3))*COS(('OddsRatio_working_3-way'!Y430+2*PI())/3)</f>
        <v>-0.30916134019360642</v>
      </c>
      <c r="AH430" s="11">
        <f>-'OddsRatio_working_3-way'!U430/(3*'OddsRatio_working_3-way'!X430^(1/3))*COS(('OddsRatio_working_3-way'!Y430+4*PI())/3)</f>
        <v>-0.2165637623572422</v>
      </c>
      <c r="AI430" s="11">
        <f>'OddsRatio_working_3-way'!U430/(3*'OddsRatio_working_3-way'!X430^(1/3))*SIN(('OddsRatio_working_3-way'!Y430)/3)</f>
        <v>-5.346123649013218E-2</v>
      </c>
      <c r="AJ430" s="11">
        <f>'OddsRatio_working_3-way'!U430/(3*'OddsRatio_working_3-way'!X430^(1/3))*SIN(('OddsRatio_working_3-way'!Y430+2*PI())/3)</f>
        <v>-0.42856067597114789</v>
      </c>
      <c r="AK430" s="11">
        <f>'OddsRatio_working_3-way'!U430/(3*'OddsRatio_working_3-way'!X430^(1/3))*SIN(('OddsRatio_working_3-way'!Y430+4*PI())/3)</f>
        <v>0.48202191246128012</v>
      </c>
      <c r="AL430" s="11">
        <f>'OddsRatio_working_3-way'!Z430+'OddsRatio_working_3-way'!AF430</f>
        <v>1.051450205101697</v>
      </c>
      <c r="AM430" s="11">
        <f>'OddsRatio_working_3-way'!AA430+'OddsRatio_working_3-way'!AG430</f>
        <v>-0.61832268038721283</v>
      </c>
      <c r="AN430" s="11">
        <f>'OddsRatio_working_3-way'!AB430+'OddsRatio_working_3-way'!AH430</f>
        <v>-0.43312752471448446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1.051450205101697</v>
      </c>
      <c r="AS430" s="11">
        <f>IF(('OddsRatio_working_3-way'!X430=0),IF(Q430&gt;0,-Q430^(1/3),(-Q430)^(1/3)),'OddsRatio_working_3-way'!AM430-'OddsRatio_working_3-way'!R430/3)</f>
        <v>-0.61832268038721283</v>
      </c>
      <c r="AT430" s="11">
        <f>IF(('OddsRatio_working_3-way'!X430=0),IF(Q430&gt;0,-Q430^(1/3),(-Q430)^(1/3)),'OddsRatio_working_3-way'!AN430-'OddsRatio_working_3-way'!R430/3)</f>
        <v>-0.43312752471448446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9">
        <f t="shared" si="91"/>
        <v>0.55585920280113221</v>
      </c>
      <c r="E431" s="9">
        <f t="shared" si="92"/>
        <v>0.25174064814316438</v>
      </c>
      <c r="F431" s="9">
        <f t="shared" si="93"/>
        <v>0.19240014905570341</v>
      </c>
      <c r="G431" s="9">
        <f t="shared" si="94"/>
        <v>1.0653556271341524</v>
      </c>
      <c r="H431" s="9">
        <f t="shared" si="95"/>
        <v>1.7990167203506144</v>
      </c>
      <c r="I431" s="9">
        <f t="shared" si="96"/>
        <v>3.9723421997042849</v>
      </c>
      <c r="J431" s="9">
        <f t="shared" si="97"/>
        <v>5.1975011709085601</v>
      </c>
      <c r="K431" s="11">
        <f t="shared" si="98"/>
        <v>0.5714285714285714</v>
      </c>
      <c r="L431" s="11">
        <f t="shared" si="99"/>
        <v>0.26385224274406333</v>
      </c>
      <c r="M431" s="11">
        <f t="shared" si="100"/>
        <v>0.20242914979757085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-0.25162713969824102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0.22829552061603164</v>
      </c>
      <c r="Q431" s="11">
        <f>2*'OddsRatio_working_3-way'!K431*'OddsRatio_working_3-way'!L431*'OddsRatio_working_3-way'!M431</f>
        <v>6.1041583052414874E-2</v>
      </c>
      <c r="R431" s="11">
        <f t="shared" si="101"/>
        <v>0</v>
      </c>
      <c r="S431" s="11">
        <f t="shared" si="102"/>
        <v>-0.90727701665969196</v>
      </c>
      <c r="T431" s="11">
        <f t="shared" si="103"/>
        <v>-0.24258743760954327</v>
      </c>
      <c r="U431" s="11">
        <f>'OddsRatio_working_3-way'!S431-'OddsRatio_working_3-way'!R431^2/3</f>
        <v>-0.90727701665969196</v>
      </c>
      <c r="V431" s="11">
        <f>'OddsRatio_working_3-way'!S431*'OddsRatio_working_3-way'!R431/3-2*'OddsRatio_working_3-way'!R431^3/27-'OddsRatio_working_3-way'!T431</f>
        <v>0.24258743760954327</v>
      </c>
      <c r="W431" s="11">
        <f>'OddsRatio_working_3-way'!V431^2+4*'OddsRatio_working_3-way'!U431^3/27</f>
        <v>-5.1792300189623761E-2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0.16631368334835517</v>
      </c>
      <c r="Y431" s="11">
        <f>IF('OddsRatio_working_3-way'!W431&gt;=0,IF('OddsRatio_working_3-way'!V431+SQRT('OddsRatio_working_3-way'!W431)&gt;0,0,PI()),ACOS('OddsRatio_working_3-way'!V431/(2*'OddsRatio_working_3-way'!X431)))</f>
        <v>0.75348793410672521</v>
      </c>
      <c r="Z431" s="11">
        <f>'OddsRatio_working_3-way'!X431^(1/3)*COS('OddsRatio_working_3-way'!Y431/3)</f>
        <v>0.53267781356707611</v>
      </c>
      <c r="AA431" s="11">
        <f>'OddsRatio_working_3-way'!X431^(1/3)*COS(('OddsRatio_working_3-way'!Y431+2*PI())/3)</f>
        <v>-0.38470281329634459</v>
      </c>
      <c r="AB431" s="11">
        <f>'OddsRatio_working_3-way'!X431^(1/3)*COS(('OddsRatio_working_3-way'!Y431+4*PI())/3)</f>
        <v>-0.14797500027073121</v>
      </c>
      <c r="AC431" s="11">
        <f>'OddsRatio_working_3-way'!X431^(1/3)*SIN('OddsRatio_working_3-way'!Y431/3)</f>
        <v>0.13667486657500924</v>
      </c>
      <c r="AD431" s="11">
        <f>'OddsRatio_working_3-way'!X431^(1/3)*SIN(('OddsRatio_working_3-way'!Y431+2*PI())/3)</f>
        <v>0.39297508529393449</v>
      </c>
      <c r="AE431" s="11">
        <f>'OddsRatio_working_3-way'!X431^(1/3)*SIN(('OddsRatio_working_3-way'!Y431+4*PI())/3)</f>
        <v>-0.5296499518689437</v>
      </c>
      <c r="AF431" s="11">
        <f>-'OddsRatio_working_3-way'!U431/(3*'OddsRatio_working_3-way'!X431^(1/3))*COS(('OddsRatio_working_3-way'!Y431)/3)</f>
        <v>0.53267781356707622</v>
      </c>
      <c r="AG431" s="11">
        <f>-'OddsRatio_working_3-way'!U431/(3*'OddsRatio_working_3-way'!X431^(1/3))*COS(('OddsRatio_working_3-way'!Y431+2*PI())/3)</f>
        <v>-0.38470281329634465</v>
      </c>
      <c r="AH431" s="11">
        <f>-'OddsRatio_working_3-way'!U431/(3*'OddsRatio_working_3-way'!X431^(1/3))*COS(('OddsRatio_working_3-way'!Y431+4*PI())/3)</f>
        <v>-0.14797500027073124</v>
      </c>
      <c r="AI431" s="11">
        <f>'OddsRatio_working_3-way'!U431/(3*'OddsRatio_working_3-way'!X431^(1/3))*SIN(('OddsRatio_working_3-way'!Y431)/3)</f>
        <v>-0.13667486657500927</v>
      </c>
      <c r="AJ431" s="11">
        <f>'OddsRatio_working_3-way'!U431/(3*'OddsRatio_working_3-way'!X431^(1/3))*SIN(('OddsRatio_working_3-way'!Y431+2*PI())/3)</f>
        <v>-0.3929750852939346</v>
      </c>
      <c r="AK431" s="11">
        <f>'OddsRatio_working_3-way'!U431/(3*'OddsRatio_working_3-way'!X431^(1/3))*SIN(('OddsRatio_working_3-way'!Y431+4*PI())/3)</f>
        <v>0.52964995186894381</v>
      </c>
      <c r="AL431" s="11">
        <f>'OddsRatio_working_3-way'!Z431+'OddsRatio_working_3-way'!AF431</f>
        <v>1.0653556271341524</v>
      </c>
      <c r="AM431" s="11">
        <f>'OddsRatio_working_3-way'!AA431+'OddsRatio_working_3-way'!AG431</f>
        <v>-0.76940562659268918</v>
      </c>
      <c r="AN431" s="11">
        <f>'OddsRatio_working_3-way'!AB431+'OddsRatio_working_3-way'!AH431</f>
        <v>-0.29595000054146248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1.0653556271341524</v>
      </c>
      <c r="AS431" s="11">
        <f>IF(('OddsRatio_working_3-way'!X431=0),IF(Q431&gt;0,-Q431^(1/3),(-Q431)^(1/3)),'OddsRatio_working_3-way'!AM431-'OddsRatio_working_3-way'!R431/3)</f>
        <v>-0.76940562659268918</v>
      </c>
      <c r="AT431" s="11">
        <f>IF(('OddsRatio_working_3-way'!X431=0),IF(Q431&gt;0,-Q431^(1/3),(-Q431)^(1/3)),'OddsRatio_working_3-way'!AN431-'OddsRatio_working_3-way'!R431/3)</f>
        <v>-0.29595000054146248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9">
        <f t="shared" si="91"/>
        <v>0.16850393179035741</v>
      </c>
      <c r="E432" s="9">
        <f t="shared" si="92"/>
        <v>0.22205750913188277</v>
      </c>
      <c r="F432" s="9">
        <f t="shared" si="93"/>
        <v>0.6094385590777599</v>
      </c>
      <c r="G432" s="9">
        <f t="shared" si="94"/>
        <v>1.0680908274911851</v>
      </c>
      <c r="H432" s="9">
        <f t="shared" si="95"/>
        <v>5.9345796230092756</v>
      </c>
      <c r="I432" s="9">
        <f t="shared" si="96"/>
        <v>4.5033379141710865</v>
      </c>
      <c r="J432" s="9">
        <f t="shared" si="97"/>
        <v>1.6408544964947112</v>
      </c>
      <c r="K432" s="11">
        <f t="shared" si="98"/>
        <v>0.17793594306049823</v>
      </c>
      <c r="L432" s="11">
        <f t="shared" si="99"/>
        <v>0.23364485981308411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-0.23624738084943631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0.22086091063291979</v>
      </c>
      <c r="Q432" s="11">
        <f>2*'OddsRatio_working_3-way'!K432*'OddsRatio_working_3-way'!L432*'OddsRatio_working_3-way'!M432</f>
        <v>5.1967273090098784E-2</v>
      </c>
      <c r="R432" s="11">
        <f t="shared" si="101"/>
        <v>0</v>
      </c>
      <c r="S432" s="11">
        <f t="shared" si="102"/>
        <v>-0.93487136170062968</v>
      </c>
      <c r="T432" s="11">
        <f t="shared" si="103"/>
        <v>-0.2199697321648541</v>
      </c>
      <c r="U432" s="11">
        <f>'OddsRatio_working_3-way'!S432-'OddsRatio_working_3-way'!R432^2/3</f>
        <v>-0.93487136170062968</v>
      </c>
      <c r="V432" s="11">
        <f>'OddsRatio_working_3-way'!S432*'OddsRatio_working_3-way'!R432/3-2*'OddsRatio_working_3-way'!R432^3/27-'OddsRatio_working_3-way'!T432</f>
        <v>0.2199697321648541</v>
      </c>
      <c r="W432" s="11">
        <f>'OddsRatio_working_3-way'!V432^2+4*'OddsRatio_working_3-way'!U432^3/27</f>
        <v>-7.2659693962830965E-2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0.17395859926395463</v>
      </c>
      <c r="Y432" s="11">
        <f>IF('OddsRatio_working_3-way'!W432&gt;=0,IF('OddsRatio_working_3-way'!V432+SQRT('OddsRatio_working_3-way'!W432)&gt;0,0,PI()),ACOS('OddsRatio_working_3-way'!V432/(2*'OddsRatio_working_3-way'!X432)))</f>
        <v>0.88634583621854646</v>
      </c>
      <c r="Z432" s="11">
        <f>'OddsRatio_working_3-way'!X432^(1/3)*COS('OddsRatio_working_3-way'!Y432/3)</f>
        <v>0.53404541374559267</v>
      </c>
      <c r="AA432" s="11">
        <f>'OddsRatio_working_3-way'!X432^(1/3)*COS(('OddsRatio_working_3-way'!Y432+2*PI())/3)</f>
        <v>-0.40778656042949429</v>
      </c>
      <c r="AB432" s="11">
        <f>'OddsRatio_working_3-way'!X432^(1/3)*COS(('OddsRatio_working_3-way'!Y432+4*PI())/3)</f>
        <v>-0.12625885331609804</v>
      </c>
      <c r="AC432" s="11">
        <f>'OddsRatio_working_3-way'!X432^(1/3)*SIN('OddsRatio_working_3-way'!Y432/3)</f>
        <v>0.16254009748625736</v>
      </c>
      <c r="AD432" s="11">
        <f>'OddsRatio_working_3-way'!X432^(1/3)*SIN(('OddsRatio_working_3-way'!Y432+2*PI())/3)</f>
        <v>0.38122684633512588</v>
      </c>
      <c r="AE432" s="11">
        <f>'OddsRatio_working_3-way'!X432^(1/3)*SIN(('OddsRatio_working_3-way'!Y432+4*PI())/3)</f>
        <v>-0.54376694382138313</v>
      </c>
      <c r="AF432" s="11">
        <f>-'OddsRatio_working_3-way'!U432/(3*'OddsRatio_working_3-way'!X432^(1/3))*COS(('OddsRatio_working_3-way'!Y432)/3)</f>
        <v>0.53404541374559256</v>
      </c>
      <c r="AG432" s="11">
        <f>-'OddsRatio_working_3-way'!U432/(3*'OddsRatio_working_3-way'!X432^(1/3))*COS(('OddsRatio_working_3-way'!Y432+2*PI())/3)</f>
        <v>-0.40778656042949418</v>
      </c>
      <c r="AH432" s="11">
        <f>-'OddsRatio_working_3-way'!U432/(3*'OddsRatio_working_3-way'!X432^(1/3))*COS(('OddsRatio_working_3-way'!Y432+4*PI())/3)</f>
        <v>-0.12625885331609801</v>
      </c>
      <c r="AI432" s="11">
        <f>'OddsRatio_working_3-way'!U432/(3*'OddsRatio_working_3-way'!X432^(1/3))*SIN(('OddsRatio_working_3-way'!Y432)/3)</f>
        <v>-0.16254009748625733</v>
      </c>
      <c r="AJ432" s="11">
        <f>'OddsRatio_working_3-way'!U432/(3*'OddsRatio_working_3-way'!X432^(1/3))*SIN(('OddsRatio_working_3-way'!Y432+2*PI())/3)</f>
        <v>-0.38122684633512582</v>
      </c>
      <c r="AK432" s="11">
        <f>'OddsRatio_working_3-way'!U432/(3*'OddsRatio_working_3-way'!X432^(1/3))*SIN(('OddsRatio_working_3-way'!Y432+4*PI())/3)</f>
        <v>0.54376694382138302</v>
      </c>
      <c r="AL432" s="11">
        <f>'OddsRatio_working_3-way'!Z432+'OddsRatio_working_3-way'!AF432</f>
        <v>1.0680908274911851</v>
      </c>
      <c r="AM432" s="11">
        <f>'OddsRatio_working_3-way'!AA432+'OddsRatio_working_3-way'!AG432</f>
        <v>-0.81557312085898848</v>
      </c>
      <c r="AN432" s="11">
        <f>'OddsRatio_working_3-way'!AB432+'OddsRatio_working_3-way'!AH432</f>
        <v>-0.25251770663219608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1.0680908274911851</v>
      </c>
      <c r="AS432" s="11">
        <f>IF(('OddsRatio_working_3-way'!X432=0),IF(Q432&gt;0,-Q432^(1/3),(-Q432)^(1/3)),'OddsRatio_working_3-way'!AM432-'OddsRatio_working_3-way'!R432/3)</f>
        <v>-0.81557312085898848</v>
      </c>
      <c r="AT432" s="11">
        <f>IF(('OddsRatio_working_3-way'!X432=0),IF(Q432&gt;0,-Q432^(1/3),(-Q432)^(1/3)),'OddsRatio_working_3-way'!AN432-'OddsRatio_working_3-way'!R432/3)</f>
        <v>-0.25251770663219608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9">
        <f t="shared" si="91"/>
        <v>0.23769881698896672</v>
      </c>
      <c r="E433" s="9">
        <f t="shared" si="92"/>
        <v>0.29681999385720015</v>
      </c>
      <c r="F433" s="9">
        <f t="shared" si="93"/>
        <v>0.46548118915383285</v>
      </c>
      <c r="G433" s="9">
        <f t="shared" si="94"/>
        <v>1.034517590528556</v>
      </c>
      <c r="H433" s="9">
        <f t="shared" si="95"/>
        <v>4.2070045306385229</v>
      </c>
      <c r="I433" s="9">
        <f t="shared" si="96"/>
        <v>3.3690452823103931</v>
      </c>
      <c r="J433" s="9">
        <f t="shared" si="97"/>
        <v>2.1483145254866973</v>
      </c>
      <c r="K433" s="11">
        <f t="shared" si="98"/>
        <v>0.24390243902439027</v>
      </c>
      <c r="L433" s="11">
        <f t="shared" si="99"/>
        <v>0.303951367781155</v>
      </c>
      <c r="M433" s="11">
        <f t="shared" si="100"/>
        <v>0.47393364928909953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-0.27685855316900287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0.2283763600251425</v>
      </c>
      <c r="Q433" s="11">
        <f>2*'OddsRatio_working_3-way'!K433*'OddsRatio_working_3-way'!L433*'OddsRatio_working_3-way'!M433</f>
        <v>7.0269649238505372E-2</v>
      </c>
      <c r="R433" s="11">
        <f t="shared" si="101"/>
        <v>0</v>
      </c>
      <c r="S433" s="11">
        <f t="shared" si="102"/>
        <v>-0.82488461133340762</v>
      </c>
      <c r="T433" s="11">
        <f t="shared" si="103"/>
        <v>-0.25381064964104844</v>
      </c>
      <c r="U433" s="11">
        <f>'OddsRatio_working_3-way'!S433-'OddsRatio_working_3-way'!R433^2/3</f>
        <v>-0.82488461133340762</v>
      </c>
      <c r="V433" s="11">
        <f>'OddsRatio_working_3-way'!S433*'OddsRatio_working_3-way'!R433/3-2*'OddsRatio_working_3-way'!R433^3/27-'OddsRatio_working_3-way'!T433</f>
        <v>0.25381064964104844</v>
      </c>
      <c r="W433" s="11">
        <f>'OddsRatio_working_3-way'!V433^2+4*'OddsRatio_working_3-way'!U433^3/27</f>
        <v>-1.8732753938916769E-2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0.14418096251770535</v>
      </c>
      <c r="Y433" s="11">
        <f>IF('OddsRatio_working_3-way'!W433&gt;=0,IF('OddsRatio_working_3-way'!V433+SQRT('OddsRatio_working_3-way'!W433)&gt;0,0,PI()),ACOS('OddsRatio_working_3-way'!V433/(2*'OddsRatio_working_3-way'!X433)))</f>
        <v>0.49455319486715643</v>
      </c>
      <c r="Z433" s="11">
        <f>'OddsRatio_working_3-way'!X433^(1/3)*COS('OddsRatio_working_3-way'!Y433/3)</f>
        <v>0.51725879526427798</v>
      </c>
      <c r="AA433" s="11">
        <f>'OddsRatio_working_3-way'!X433^(1/3)*COS(('OddsRatio_working_3-way'!Y433+2*PI())/3)</f>
        <v>-0.33315225905507939</v>
      </c>
      <c r="AB433" s="11">
        <f>'OddsRatio_working_3-way'!X433^(1/3)*COS(('OddsRatio_working_3-way'!Y433+4*PI())/3)</f>
        <v>-0.18410653620919842</v>
      </c>
      <c r="AC433" s="11">
        <f>'OddsRatio_working_3-way'!X433^(1/3)*SIN('OddsRatio_working_3-way'!Y433/3)</f>
        <v>8.6051588206631641E-2</v>
      </c>
      <c r="AD433" s="11">
        <f>'OddsRatio_working_3-way'!X433^(1/3)*SIN(('OddsRatio_working_3-way'!Y433+2*PI())/3)</f>
        <v>0.40493346292648269</v>
      </c>
      <c r="AE433" s="11">
        <f>'OddsRatio_working_3-way'!X433^(1/3)*SIN(('OddsRatio_working_3-way'!Y433+4*PI())/3)</f>
        <v>-0.49098505113311447</v>
      </c>
      <c r="AF433" s="11">
        <f>-'OddsRatio_working_3-way'!U433/(3*'OddsRatio_working_3-way'!X433^(1/3))*COS(('OddsRatio_working_3-way'!Y433)/3)</f>
        <v>0.51725879526427798</v>
      </c>
      <c r="AG433" s="11">
        <f>-'OddsRatio_working_3-way'!U433/(3*'OddsRatio_working_3-way'!X433^(1/3))*COS(('OddsRatio_working_3-way'!Y433+2*PI())/3)</f>
        <v>-0.33315225905507939</v>
      </c>
      <c r="AH433" s="11">
        <f>-'OddsRatio_working_3-way'!U433/(3*'OddsRatio_working_3-way'!X433^(1/3))*COS(('OddsRatio_working_3-way'!Y433+4*PI())/3)</f>
        <v>-0.18410653620919842</v>
      </c>
      <c r="AI433" s="11">
        <f>'OddsRatio_working_3-way'!U433/(3*'OddsRatio_working_3-way'!X433^(1/3))*SIN(('OddsRatio_working_3-way'!Y433)/3)</f>
        <v>-8.6051588206631641E-2</v>
      </c>
      <c r="AJ433" s="11">
        <f>'OddsRatio_working_3-way'!U433/(3*'OddsRatio_working_3-way'!X433^(1/3))*SIN(('OddsRatio_working_3-way'!Y433+2*PI())/3)</f>
        <v>-0.40493346292648269</v>
      </c>
      <c r="AK433" s="11">
        <f>'OddsRatio_working_3-way'!U433/(3*'OddsRatio_working_3-way'!X433^(1/3))*SIN(('OddsRatio_working_3-way'!Y433+4*PI())/3)</f>
        <v>0.49098505113311447</v>
      </c>
      <c r="AL433" s="11">
        <f>'OddsRatio_working_3-way'!Z433+'OddsRatio_working_3-way'!AF433</f>
        <v>1.034517590528556</v>
      </c>
      <c r="AM433" s="11">
        <f>'OddsRatio_working_3-way'!AA433+'OddsRatio_working_3-way'!AG433</f>
        <v>-0.66630451811015878</v>
      </c>
      <c r="AN433" s="11">
        <f>'OddsRatio_working_3-way'!AB433+'OddsRatio_working_3-way'!AH433</f>
        <v>-0.36821307241839685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1.034517590528556</v>
      </c>
      <c r="AS433" s="11">
        <f>IF(('OddsRatio_working_3-way'!X433=0),IF(Q433&gt;0,-Q433^(1/3),(-Q433)^(1/3)),'OddsRatio_working_3-way'!AM433-'OddsRatio_working_3-way'!R433/3)</f>
        <v>-0.66630451811015878</v>
      </c>
      <c r="AT433" s="11">
        <f>IF(('OddsRatio_working_3-way'!X433=0),IF(Q433&gt;0,-Q433^(1/3),(-Q433)^(1/3)),'OddsRatio_working_3-way'!AN433-'OddsRatio_working_3-way'!R433/3)</f>
        <v>-0.36821307241839685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9">
        <f t="shared" si="91"/>
        <v>0.25831654031571788</v>
      </c>
      <c r="E434" s="9">
        <f t="shared" si="92"/>
        <v>0.27216242101718136</v>
      </c>
      <c r="F434" s="9">
        <f t="shared" si="93"/>
        <v>0.46952103866710065</v>
      </c>
      <c r="G434" s="9">
        <f t="shared" si="94"/>
        <v>1.0365412965488769</v>
      </c>
      <c r="H434" s="9">
        <f t="shared" si="95"/>
        <v>3.8712193914403885</v>
      </c>
      <c r="I434" s="9">
        <f t="shared" si="96"/>
        <v>3.6742765450961024</v>
      </c>
      <c r="J434" s="9">
        <f t="shared" si="97"/>
        <v>2.1298300132382759</v>
      </c>
      <c r="K434" s="11">
        <f t="shared" si="98"/>
        <v>0.26525198938992045</v>
      </c>
      <c r="L434" s="11">
        <f t="shared" si="99"/>
        <v>0.27932960893854747</v>
      </c>
      <c r="M434" s="11">
        <f t="shared" si="100"/>
        <v>0.47846889952153115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-0.2761565255456504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0.22830488515023489</v>
      </c>
      <c r="Q434" s="11">
        <f>2*'OddsRatio_working_3-way'!K434*'OddsRatio_working_3-way'!L434*'OddsRatio_working_3-way'!M434</f>
        <v>7.0902138245414581E-2</v>
      </c>
      <c r="R434" s="11">
        <f t="shared" si="101"/>
        <v>0</v>
      </c>
      <c r="S434" s="11">
        <f t="shared" si="102"/>
        <v>-0.82672276057621052</v>
      </c>
      <c r="T434" s="11">
        <f t="shared" si="103"/>
        <v>-0.25674619893671141</v>
      </c>
      <c r="U434" s="11">
        <f>'OddsRatio_working_3-way'!S434-'OddsRatio_working_3-way'!R434^2/3</f>
        <v>-0.82672276057621052</v>
      </c>
      <c r="V434" s="11">
        <f>'OddsRatio_working_3-way'!S434*'OddsRatio_working_3-way'!R434/3-2*'OddsRatio_working_3-way'!R434^3/27-'OddsRatio_working_3-way'!T434</f>
        <v>0.25674619893671141</v>
      </c>
      <c r="W434" s="11">
        <f>'OddsRatio_working_3-way'!V434^2+4*'OddsRatio_working_3-way'!U434^3/27</f>
        <v>-1.779111339480173E-2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0.14466316399074361</v>
      </c>
      <c r="Y434" s="11">
        <f>IF('OddsRatio_working_3-way'!W434&gt;=0,IF('OddsRatio_working_3-way'!V434+SQRT('OddsRatio_working_3-way'!W434)&gt;0,0,PI()),ACOS('OddsRatio_working_3-way'!V434/(2*'OddsRatio_working_3-way'!X434)))</f>
        <v>0.47913692829017962</v>
      </c>
      <c r="Z434" s="11">
        <f>'OddsRatio_working_3-way'!X434^(1/3)*COS('OddsRatio_working_3-way'!Y434/3)</f>
        <v>0.51827064827443847</v>
      </c>
      <c r="AA434" s="11">
        <f>'OddsRatio_working_3-way'!X434^(1/3)*COS(('OddsRatio_working_3-way'!Y434+2*PI())/3)</f>
        <v>-0.3314356802701432</v>
      </c>
      <c r="AB434" s="11">
        <f>'OddsRatio_working_3-way'!X434^(1/3)*COS(('OddsRatio_working_3-way'!Y434+4*PI())/3)</f>
        <v>-0.18683496800429536</v>
      </c>
      <c r="AC434" s="11">
        <f>'OddsRatio_working_3-way'!X434^(1/3)*SIN('OddsRatio_working_3-way'!Y434/3)</f>
        <v>8.3485260151698909E-2</v>
      </c>
      <c r="AD434" s="11">
        <f>'OddsRatio_working_3-way'!X434^(1/3)*SIN(('OddsRatio_working_3-way'!Y434+2*PI())/3)</f>
        <v>0.40709291736564385</v>
      </c>
      <c r="AE434" s="11">
        <f>'OddsRatio_working_3-way'!X434^(1/3)*SIN(('OddsRatio_working_3-way'!Y434+4*PI())/3)</f>
        <v>-0.49057817751734273</v>
      </c>
      <c r="AF434" s="11">
        <f>-'OddsRatio_working_3-way'!U434/(3*'OddsRatio_working_3-way'!X434^(1/3))*COS(('OddsRatio_working_3-way'!Y434)/3)</f>
        <v>0.51827064827443847</v>
      </c>
      <c r="AG434" s="11">
        <f>-'OddsRatio_working_3-way'!U434/(3*'OddsRatio_working_3-way'!X434^(1/3))*COS(('OddsRatio_working_3-way'!Y434+2*PI())/3)</f>
        <v>-0.3314356802701432</v>
      </c>
      <c r="AH434" s="11">
        <f>-'OddsRatio_working_3-way'!U434/(3*'OddsRatio_working_3-way'!X434^(1/3))*COS(('OddsRatio_working_3-way'!Y434+4*PI())/3)</f>
        <v>-0.18683496800429536</v>
      </c>
      <c r="AI434" s="11">
        <f>'OddsRatio_working_3-way'!U434/(3*'OddsRatio_working_3-way'!X434^(1/3))*SIN(('OddsRatio_working_3-way'!Y434)/3)</f>
        <v>-8.3485260151698909E-2</v>
      </c>
      <c r="AJ434" s="11">
        <f>'OddsRatio_working_3-way'!U434/(3*'OddsRatio_working_3-way'!X434^(1/3))*SIN(('OddsRatio_working_3-way'!Y434+2*PI())/3)</f>
        <v>-0.40709291736564385</v>
      </c>
      <c r="AK434" s="11">
        <f>'OddsRatio_working_3-way'!U434/(3*'OddsRatio_working_3-way'!X434^(1/3))*SIN(('OddsRatio_working_3-way'!Y434+4*PI())/3)</f>
        <v>0.49057817751734273</v>
      </c>
      <c r="AL434" s="11">
        <f>'OddsRatio_working_3-way'!Z434+'OddsRatio_working_3-way'!AF434</f>
        <v>1.0365412965488769</v>
      </c>
      <c r="AM434" s="11">
        <f>'OddsRatio_working_3-way'!AA434+'OddsRatio_working_3-way'!AG434</f>
        <v>-0.66287136054028639</v>
      </c>
      <c r="AN434" s="11">
        <f>'OddsRatio_working_3-way'!AB434+'OddsRatio_working_3-way'!AH434</f>
        <v>-0.37366993600859072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1.0365412965488769</v>
      </c>
      <c r="AS434" s="11">
        <f>IF(('OddsRatio_working_3-way'!X434=0),IF(Q434&gt;0,-Q434^(1/3),(-Q434)^(1/3)),'OddsRatio_working_3-way'!AM434-'OddsRatio_working_3-way'!R434/3)</f>
        <v>-0.66287136054028639</v>
      </c>
      <c r="AT434" s="11">
        <f>IF(('OddsRatio_working_3-way'!X434=0),IF(Q434&gt;0,-Q434^(1/3),(-Q434)^(1/3)),'OddsRatio_working_3-way'!AN434-'OddsRatio_working_3-way'!R434/3)</f>
        <v>-0.37366993600859072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9">
        <f t="shared" si="91"/>
        <v>0.1169101114063168</v>
      </c>
      <c r="E435" s="9">
        <f t="shared" si="92"/>
        <v>0.20439392106251963</v>
      </c>
      <c r="F435" s="9">
        <f t="shared" si="93"/>
        <v>0.67869596753116368</v>
      </c>
      <c r="G435" s="9">
        <f t="shared" si="94"/>
        <v>1.0520306517204601</v>
      </c>
      <c r="H435" s="9">
        <f t="shared" si="95"/>
        <v>8.5535800793529031</v>
      </c>
      <c r="I435" s="9">
        <f t="shared" si="96"/>
        <v>4.8925134113657025</v>
      </c>
      <c r="J435" s="9">
        <f t="shared" si="97"/>
        <v>1.4734137932742071</v>
      </c>
      <c r="K435" s="11">
        <f t="shared" si="98"/>
        <v>0.12224938875305624</v>
      </c>
      <c r="L435" s="11">
        <f t="shared" si="99"/>
        <v>0.21276595744680851</v>
      </c>
      <c r="M435" s="11">
        <f t="shared" si="100"/>
        <v>0.68965517241379315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-0.2144467744279035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0.20324072994455281</v>
      </c>
      <c r="Q435" s="11">
        <f>2*'OddsRatio_working_3-way'!K435*'OddsRatio_working_3-way'!L435*'OddsRatio_working_3-way'!M435</f>
        <v>3.5876563097008436E-2</v>
      </c>
      <c r="R435" s="11">
        <f t="shared" si="101"/>
        <v>0</v>
      </c>
      <c r="S435" s="11">
        <f t="shared" si="102"/>
        <v>-0.94774440178339858</v>
      </c>
      <c r="T435" s="11">
        <f t="shared" si="103"/>
        <v>-0.1672982174374931</v>
      </c>
      <c r="U435" s="11">
        <f>'OddsRatio_working_3-way'!S435-'OddsRatio_working_3-way'!R435^2/3</f>
        <v>-0.94774440178339858</v>
      </c>
      <c r="V435" s="11">
        <f>'OddsRatio_working_3-way'!S435*'OddsRatio_working_3-way'!R435/3-2*'OddsRatio_working_3-way'!R435^3/27-'OddsRatio_working_3-way'!T435</f>
        <v>0.1672982174374931</v>
      </c>
      <c r="W435" s="11">
        <f>'OddsRatio_working_3-way'!V435^2+4*'OddsRatio_working_3-way'!U435^3/27</f>
        <v>-9.81272259035912E-2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0.17756401624579932</v>
      </c>
      <c r="Y435" s="11">
        <f>IF('OddsRatio_working_3-way'!W435&gt;=0,IF('OddsRatio_working_3-way'!V435+SQRT('OddsRatio_working_3-way'!W435)&gt;0,0,PI()),ACOS('OddsRatio_working_3-way'!V435/(2*'OddsRatio_working_3-way'!X435)))</f>
        <v>1.0802672065540246</v>
      </c>
      <c r="Z435" s="11">
        <f>'OddsRatio_working_3-way'!X435^(1/3)*COS('OddsRatio_working_3-way'!Y435/3)</f>
        <v>0.52601532586023003</v>
      </c>
      <c r="AA435" s="11">
        <f>'OddsRatio_working_3-way'!X435^(1/3)*COS(('OddsRatio_working_3-way'!Y435+2*PI())/3)</f>
        <v>-0.43452153457310083</v>
      </c>
      <c r="AB435" s="11">
        <f>'OddsRatio_working_3-way'!X435^(1/3)*COS(('OddsRatio_working_3-way'!Y435+4*PI())/3)</f>
        <v>-9.1493791287129325E-2</v>
      </c>
      <c r="AC435" s="11">
        <f>'OddsRatio_working_3-way'!X435^(1/3)*SIN('OddsRatio_working_3-way'!Y435/3)</f>
        <v>0.19804715992566554</v>
      </c>
      <c r="AD435" s="11">
        <f>'OddsRatio_working_3-way'!X435^(1/3)*SIN(('OddsRatio_working_3-way'!Y435+2*PI())/3)</f>
        <v>0.35651905501207604</v>
      </c>
      <c r="AE435" s="11">
        <f>'OddsRatio_working_3-way'!X435^(1/3)*SIN(('OddsRatio_working_3-way'!Y435+4*PI())/3)</f>
        <v>-0.55456621493774161</v>
      </c>
      <c r="AF435" s="11">
        <f>-'OddsRatio_working_3-way'!U435/(3*'OddsRatio_working_3-way'!X435^(1/3))*COS(('OddsRatio_working_3-way'!Y435)/3)</f>
        <v>0.52601532586023003</v>
      </c>
      <c r="AG435" s="11">
        <f>-'OddsRatio_working_3-way'!U435/(3*'OddsRatio_working_3-way'!X435^(1/3))*COS(('OddsRatio_working_3-way'!Y435+2*PI())/3)</f>
        <v>-0.43452153457310083</v>
      </c>
      <c r="AH435" s="11">
        <f>-'OddsRatio_working_3-way'!U435/(3*'OddsRatio_working_3-way'!X435^(1/3))*COS(('OddsRatio_working_3-way'!Y435+4*PI())/3)</f>
        <v>-9.1493791287129325E-2</v>
      </c>
      <c r="AI435" s="11">
        <f>'OddsRatio_working_3-way'!U435/(3*'OddsRatio_working_3-way'!X435^(1/3))*SIN(('OddsRatio_working_3-way'!Y435)/3)</f>
        <v>-0.19804715992566554</v>
      </c>
      <c r="AJ435" s="11">
        <f>'OddsRatio_working_3-way'!U435/(3*'OddsRatio_working_3-way'!X435^(1/3))*SIN(('OddsRatio_working_3-way'!Y435+2*PI())/3)</f>
        <v>-0.35651905501207604</v>
      </c>
      <c r="AK435" s="11">
        <f>'OddsRatio_working_3-way'!U435/(3*'OddsRatio_working_3-way'!X435^(1/3))*SIN(('OddsRatio_working_3-way'!Y435+4*PI())/3)</f>
        <v>0.55456621493774161</v>
      </c>
      <c r="AL435" s="11">
        <f>'OddsRatio_working_3-way'!Z435+'OddsRatio_working_3-way'!AF435</f>
        <v>1.0520306517204601</v>
      </c>
      <c r="AM435" s="11">
        <f>'OddsRatio_working_3-way'!AA435+'OddsRatio_working_3-way'!AG435</f>
        <v>-0.86904306914620166</v>
      </c>
      <c r="AN435" s="11">
        <f>'OddsRatio_working_3-way'!AB435+'OddsRatio_working_3-way'!AH435</f>
        <v>-0.18298758257425865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1.0520306517204601</v>
      </c>
      <c r="AS435" s="11">
        <f>IF(('OddsRatio_working_3-way'!X435=0),IF(Q435&gt;0,-Q435^(1/3),(-Q435)^(1/3)),'OddsRatio_working_3-way'!AM435-'OddsRatio_working_3-way'!R435/3)</f>
        <v>-0.86904306914620166</v>
      </c>
      <c r="AT435" s="11">
        <f>IF(('OddsRatio_working_3-way'!X435=0),IF(Q435&gt;0,-Q435^(1/3),(-Q435)^(1/3)),'OddsRatio_working_3-way'!AN435-'OddsRatio_working_3-way'!R435/3)</f>
        <v>-0.18298758257425865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9">
        <f t="shared" si="91"/>
        <v>0.42792468251444926</v>
      </c>
      <c r="E436" s="9">
        <f t="shared" si="92"/>
        <v>0.28774663813302037</v>
      </c>
      <c r="F436" s="9">
        <f t="shared" si="93"/>
        <v>0.28432867935253031</v>
      </c>
      <c r="G436" s="9">
        <f t="shared" si="94"/>
        <v>1.0444217406657665</v>
      </c>
      <c r="H436" s="9">
        <f t="shared" si="95"/>
        <v>2.3368598280521811</v>
      </c>
      <c r="I436" s="9">
        <f t="shared" si="96"/>
        <v>3.4752795253778674</v>
      </c>
      <c r="J436" s="9">
        <f t="shared" si="97"/>
        <v>3.5170563950044977</v>
      </c>
      <c r="K436" s="11">
        <f t="shared" si="98"/>
        <v>0.43859649122807021</v>
      </c>
      <c r="L436" s="11">
        <f t="shared" si="99"/>
        <v>0.29673590504451036</v>
      </c>
      <c r="M436" s="11">
        <f t="shared" si="100"/>
        <v>0.29325513196480935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-0.27903342595548364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0.23128821121697446</v>
      </c>
      <c r="Q436" s="11">
        <f>2*'OddsRatio_working_3-way'!K436*'OddsRatio_working_3-way'!L436*'OddsRatio_working_3-way'!M436</f>
        <v>7.6332742975899148E-2</v>
      </c>
      <c r="R436" s="11">
        <f t="shared" si="101"/>
        <v>0</v>
      </c>
      <c r="S436" s="11">
        <f t="shared" si="102"/>
        <v>-0.82889069804086357</v>
      </c>
      <c r="T436" s="11">
        <f t="shared" si="103"/>
        <v>-0.27356128648213313</v>
      </c>
      <c r="U436" s="11">
        <f>'OddsRatio_working_3-way'!S436-'OddsRatio_working_3-way'!R436^2/3</f>
        <v>-0.82889069804086357</v>
      </c>
      <c r="V436" s="11">
        <f>'OddsRatio_working_3-way'!S436*'OddsRatio_working_3-way'!R436/3-2*'OddsRatio_working_3-way'!R436^3/27-'OddsRatio_working_3-way'!T436</f>
        <v>0.27356128648213313</v>
      </c>
      <c r="W436" s="11">
        <f>'OddsRatio_working_3-way'!V436^2+4*'OddsRatio_working_3-way'!U436^3/27</f>
        <v>-9.5342178489933732E-3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0.1452325680682135</v>
      </c>
      <c r="Y436" s="11">
        <f>IF('OddsRatio_working_3-way'!W436&gt;=0,IF('OddsRatio_working_3-way'!V436+SQRT('OddsRatio_working_3-way'!W436)&gt;0,0,PI()),ACOS('OddsRatio_working_3-way'!V436/(2*'OddsRatio_working_3-way'!X436)))</f>
        <v>0.34283868216490654</v>
      </c>
      <c r="Z436" s="11">
        <f>'OddsRatio_working_3-way'!X436^(1/3)*COS('OddsRatio_working_3-way'!Y436/3)</f>
        <v>0.52221087033288327</v>
      </c>
      <c r="AA436" s="11">
        <f>'OddsRatio_working_3-way'!X436^(1/3)*COS(('OddsRatio_working_3-way'!Y436+2*PI())/3)</f>
        <v>-0.31301429462073249</v>
      </c>
      <c r="AB436" s="11">
        <f>'OddsRatio_working_3-way'!X436^(1/3)*COS(('OddsRatio_working_3-way'!Y436+4*PI())/3)</f>
        <v>-0.20919657571215067</v>
      </c>
      <c r="AC436" s="11">
        <f>'OddsRatio_working_3-way'!X436^(1/3)*SIN('OddsRatio_working_3-way'!Y436/3)</f>
        <v>5.9939187958522662E-2</v>
      </c>
      <c r="AD436" s="11">
        <f>'OddsRatio_working_3-way'!X436^(1/3)*SIN(('OddsRatio_working_3-way'!Y436+2*PI())/3)</f>
        <v>0.4222782858613971</v>
      </c>
      <c r="AE436" s="11">
        <f>'OddsRatio_working_3-way'!X436^(1/3)*SIN(('OddsRatio_working_3-way'!Y436+4*PI())/3)</f>
        <v>-0.4822174738199197</v>
      </c>
      <c r="AF436" s="11">
        <f>-'OddsRatio_working_3-way'!U436/(3*'OddsRatio_working_3-way'!X436^(1/3))*COS(('OddsRatio_working_3-way'!Y436)/3)</f>
        <v>0.52221087033288327</v>
      </c>
      <c r="AG436" s="11">
        <f>-'OddsRatio_working_3-way'!U436/(3*'OddsRatio_working_3-way'!X436^(1/3))*COS(('OddsRatio_working_3-way'!Y436+2*PI())/3)</f>
        <v>-0.31301429462073249</v>
      </c>
      <c r="AH436" s="11">
        <f>-'OddsRatio_working_3-way'!U436/(3*'OddsRatio_working_3-way'!X436^(1/3))*COS(('OddsRatio_working_3-way'!Y436+4*PI())/3)</f>
        <v>-0.20919657571215067</v>
      </c>
      <c r="AI436" s="11">
        <f>'OddsRatio_working_3-way'!U436/(3*'OddsRatio_working_3-way'!X436^(1/3))*SIN(('OddsRatio_working_3-way'!Y436)/3)</f>
        <v>-5.9939187958522662E-2</v>
      </c>
      <c r="AJ436" s="11">
        <f>'OddsRatio_working_3-way'!U436/(3*'OddsRatio_working_3-way'!X436^(1/3))*SIN(('OddsRatio_working_3-way'!Y436+2*PI())/3)</f>
        <v>-0.4222782858613971</v>
      </c>
      <c r="AK436" s="11">
        <f>'OddsRatio_working_3-way'!U436/(3*'OddsRatio_working_3-way'!X436^(1/3))*SIN(('OddsRatio_working_3-way'!Y436+4*PI())/3)</f>
        <v>0.4822174738199197</v>
      </c>
      <c r="AL436" s="11">
        <f>'OddsRatio_working_3-way'!Z436+'OddsRatio_working_3-way'!AF436</f>
        <v>1.0444217406657665</v>
      </c>
      <c r="AM436" s="11">
        <f>'OddsRatio_working_3-way'!AA436+'OddsRatio_working_3-way'!AG436</f>
        <v>-0.62602858924146498</v>
      </c>
      <c r="AN436" s="11">
        <f>'OddsRatio_working_3-way'!AB436+'OddsRatio_working_3-way'!AH436</f>
        <v>-0.41839315142430133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1.0444217406657665</v>
      </c>
      <c r="AS436" s="11">
        <f>IF(('OddsRatio_working_3-way'!X436=0),IF(Q436&gt;0,-Q436^(1/3),(-Q436)^(1/3)),'OddsRatio_working_3-way'!AM436-'OddsRatio_working_3-way'!R436/3)</f>
        <v>-0.62602858924146498</v>
      </c>
      <c r="AT436" s="11">
        <f>IF(('OddsRatio_working_3-way'!X436=0),IF(Q436&gt;0,-Q436^(1/3),(-Q436)^(1/3)),'OddsRatio_working_3-way'!AN436-'OddsRatio_working_3-way'!R436/3)</f>
        <v>-0.41839315142430133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9">
        <f t="shared" si="91"/>
        <v>0.33086328260770653</v>
      </c>
      <c r="E437" s="9">
        <f t="shared" si="92"/>
        <v>0.29431791531836876</v>
      </c>
      <c r="F437" s="9">
        <f t="shared" si="93"/>
        <v>0.37481880207392487</v>
      </c>
      <c r="G437" s="9">
        <f t="shared" si="94"/>
        <v>1.0424723800988303</v>
      </c>
      <c r="H437" s="9">
        <f t="shared" si="95"/>
        <v>3.022396417391731</v>
      </c>
      <c r="I437" s="9">
        <f t="shared" si="96"/>
        <v>3.3976864742273087</v>
      </c>
      <c r="J437" s="9">
        <f t="shared" si="97"/>
        <v>2.6679558081581289</v>
      </c>
      <c r="K437" s="11">
        <f t="shared" si="98"/>
        <v>0.3401360544217687</v>
      </c>
      <c r="L437" s="11">
        <f t="shared" si="99"/>
        <v>0.30303030303030304</v>
      </c>
      <c r="M437" s="11">
        <f t="shared" si="100"/>
        <v>0.38461538461538458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-0.28301856873285447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0.23151451722880295</v>
      </c>
      <c r="Q437" s="11">
        <f>2*'OddsRatio_working_3-way'!K437*'OddsRatio_working_3-way'!L437*'OddsRatio_working_3-way'!M437</f>
        <v>7.9285793571507848E-2</v>
      </c>
      <c r="R437" s="11">
        <f t="shared" si="101"/>
        <v>0</v>
      </c>
      <c r="S437" s="11">
        <f t="shared" si="102"/>
        <v>-0.81801882563872697</v>
      </c>
      <c r="T437" s="11">
        <f t="shared" si="103"/>
        <v>-0.28014343343792014</v>
      </c>
      <c r="U437" s="11">
        <f>'OddsRatio_working_3-way'!S437-'OddsRatio_working_3-way'!R437^2/3</f>
        <v>-0.81801882563872697</v>
      </c>
      <c r="V437" s="11">
        <f>'OddsRatio_working_3-way'!S437*'OddsRatio_working_3-way'!R437/3-2*'OddsRatio_working_3-way'!R437^3/27-'OddsRatio_working_3-way'!T437</f>
        <v>0.28014343343792014</v>
      </c>
      <c r="W437" s="11">
        <f>'OddsRatio_working_3-way'!V437^2+4*'OddsRatio_working_3-way'!U437^3/27</f>
        <v>-2.6131712097289261E-3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0.14238461513460235</v>
      </c>
      <c r="Y437" s="11">
        <f>IF('OddsRatio_working_3-way'!W437&gt;=0,IF('OddsRatio_working_3-way'!V437+SQRT('OddsRatio_working_3-way'!W437)&gt;0,0,PI()),ACOS('OddsRatio_working_3-way'!V437/(2*'OddsRatio_working_3-way'!X437)))</f>
        <v>0.18048927216466915</v>
      </c>
      <c r="Z437" s="11">
        <f>'OddsRatio_working_3-way'!X437^(1/3)*COS('OddsRatio_working_3-way'!Y437/3)</f>
        <v>0.52123619004941524</v>
      </c>
      <c r="AA437" s="11">
        <f>'OddsRatio_working_3-way'!X437^(1/3)*COS(('OddsRatio_working_3-way'!Y437+2*PI())/3)</f>
        <v>-0.28780875604571166</v>
      </c>
      <c r="AB437" s="11">
        <f>'OddsRatio_working_3-way'!X437^(1/3)*COS(('OddsRatio_working_3-way'!Y437+4*PI())/3)</f>
        <v>-0.23342743400370375</v>
      </c>
      <c r="AC437" s="11">
        <f>'OddsRatio_working_3-way'!X437^(1/3)*SIN('OddsRatio_working_3-way'!Y437/3)</f>
        <v>3.1397070919841022E-2</v>
      </c>
      <c r="AD437" s="11">
        <f>'OddsRatio_working_3-way'!X437^(1/3)*SIN(('OddsRatio_working_3-way'!Y437+2*PI())/3)</f>
        <v>0.43570524649468673</v>
      </c>
      <c r="AE437" s="11">
        <f>'OddsRatio_working_3-way'!X437^(1/3)*SIN(('OddsRatio_working_3-way'!Y437+4*PI())/3)</f>
        <v>-0.46710231741452773</v>
      </c>
      <c r="AF437" s="11">
        <f>-'OddsRatio_working_3-way'!U437/(3*'OddsRatio_working_3-way'!X437^(1/3))*COS(('OddsRatio_working_3-way'!Y437)/3)</f>
        <v>0.52123619004941513</v>
      </c>
      <c r="AG437" s="11">
        <f>-'OddsRatio_working_3-way'!U437/(3*'OddsRatio_working_3-way'!X437^(1/3))*COS(('OddsRatio_working_3-way'!Y437+2*PI())/3)</f>
        <v>-0.2878087560457116</v>
      </c>
      <c r="AH437" s="11">
        <f>-'OddsRatio_working_3-way'!U437/(3*'OddsRatio_working_3-way'!X437^(1/3))*COS(('OddsRatio_working_3-way'!Y437+4*PI())/3)</f>
        <v>-0.23342743400370372</v>
      </c>
      <c r="AI437" s="11">
        <f>'OddsRatio_working_3-way'!U437/(3*'OddsRatio_working_3-way'!X437^(1/3))*SIN(('OddsRatio_working_3-way'!Y437)/3)</f>
        <v>-3.1397070919841015E-2</v>
      </c>
      <c r="AJ437" s="11">
        <f>'OddsRatio_working_3-way'!U437/(3*'OddsRatio_working_3-way'!X437^(1/3))*SIN(('OddsRatio_working_3-way'!Y437+2*PI())/3)</f>
        <v>-0.43570524649468662</v>
      </c>
      <c r="AK437" s="11">
        <f>'OddsRatio_working_3-way'!U437/(3*'OddsRatio_working_3-way'!X437^(1/3))*SIN(('OddsRatio_working_3-way'!Y437+4*PI())/3)</f>
        <v>0.46710231741452768</v>
      </c>
      <c r="AL437" s="11">
        <f>'OddsRatio_working_3-way'!Z437+'OddsRatio_working_3-way'!AF437</f>
        <v>1.0424723800988303</v>
      </c>
      <c r="AM437" s="11">
        <f>'OddsRatio_working_3-way'!AA437+'OddsRatio_working_3-way'!AG437</f>
        <v>-0.57561751209142331</v>
      </c>
      <c r="AN437" s="11">
        <f>'OddsRatio_working_3-way'!AB437+'OddsRatio_working_3-way'!AH437</f>
        <v>-0.4668548680074075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1.0424723800988303</v>
      </c>
      <c r="AS437" s="11">
        <f>IF(('OddsRatio_working_3-way'!X437=0),IF(Q437&gt;0,-Q437^(1/3),(-Q437)^(1/3)),'OddsRatio_working_3-way'!AM437-'OddsRatio_working_3-way'!R437/3)</f>
        <v>-0.57561751209142331</v>
      </c>
      <c r="AT437" s="11">
        <f>IF(('OddsRatio_working_3-way'!X437=0),IF(Q437&gt;0,-Q437^(1/3),(-Q437)^(1/3)),'OddsRatio_working_3-way'!AN437-'OddsRatio_working_3-way'!R437/3)</f>
        <v>-0.4668548680074075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9">
        <f t="shared" si="91"/>
        <v>0.71472179523291401</v>
      </c>
      <c r="E438" s="9">
        <f t="shared" si="92"/>
        <v>0.18968353503610522</v>
      </c>
      <c r="F438" s="9">
        <f t="shared" si="93"/>
        <v>9.5594669730980492E-2</v>
      </c>
      <c r="G438" s="9">
        <f t="shared" si="94"/>
        <v>1.0787724401141521</v>
      </c>
      <c r="H438" s="9">
        <f t="shared" si="95"/>
        <v>1.3991458028422366</v>
      </c>
      <c r="I438" s="9">
        <f t="shared" si="96"/>
        <v>5.2719388628520418</v>
      </c>
      <c r="J438" s="9">
        <f t="shared" si="97"/>
        <v>10.460834299801114</v>
      </c>
      <c r="K438" s="11">
        <f t="shared" si="98"/>
        <v>0.72992700729927007</v>
      </c>
      <c r="L438" s="11">
        <f t="shared" si="99"/>
        <v>0.20161290322580647</v>
      </c>
      <c r="M438" s="11">
        <f t="shared" si="100"/>
        <v>0.10235414534288639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-0.19355290591058427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0.1973215363774152</v>
      </c>
      <c r="Q438" s="11">
        <f>2*'OddsRatio_working_3-way'!K438*'OddsRatio_working_3-way'!L438*'OddsRatio_working_3-way'!M438</f>
        <v>3.0125425401132097E-2</v>
      </c>
      <c r="R438" s="11">
        <f t="shared" si="101"/>
        <v>0</v>
      </c>
      <c r="S438" s="11">
        <f t="shared" si="102"/>
        <v>-1.019470802823141</v>
      </c>
      <c r="T438" s="11">
        <f t="shared" si="103"/>
        <v>-0.15564439737757879</v>
      </c>
      <c r="U438" s="11">
        <f>'OddsRatio_working_3-way'!S438-'OddsRatio_working_3-way'!R438^2/3</f>
        <v>-1.019470802823141</v>
      </c>
      <c r="V438" s="11">
        <f>'OddsRatio_working_3-way'!S438*'OddsRatio_working_3-way'!R438/3-2*'OddsRatio_working_3-way'!R438^3/27-'OddsRatio_working_3-way'!T438</f>
        <v>0.15564439737757879</v>
      </c>
      <c r="W438" s="11">
        <f>'OddsRatio_working_3-way'!V438^2+4*'OddsRatio_working_3-way'!U438^3/27</f>
        <v>-0.13274624772427718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0.19809809827412961</v>
      </c>
      <c r="Y438" s="11">
        <f>IF('OddsRatio_working_3-way'!W438&gt;=0,IF('OddsRatio_working_3-way'!V438+SQRT('OddsRatio_working_3-way'!W438)&gt;0,0,PI()),ACOS('OddsRatio_working_3-way'!V438/(2*'OddsRatio_working_3-way'!X438)))</f>
        <v>1.1670711219726329</v>
      </c>
      <c r="Z438" s="11">
        <f>'OddsRatio_working_3-way'!X438^(1/3)*COS('OddsRatio_working_3-way'!Y438/3)</f>
        <v>0.53938622005707604</v>
      </c>
      <c r="AA438" s="11">
        <f>'OddsRatio_working_3-way'!X438^(1/3)*COS(('OddsRatio_working_3-way'!Y438+2*PI())/3)</f>
        <v>-0.46117308265019358</v>
      </c>
      <c r="AB438" s="11">
        <f>'OddsRatio_working_3-way'!X438^(1/3)*COS(('OddsRatio_working_3-way'!Y438+4*PI())/3)</f>
        <v>-7.8213137406882349E-2</v>
      </c>
      <c r="AC438" s="11">
        <f>'OddsRatio_working_3-way'!X438^(1/3)*SIN('OddsRatio_working_3-way'!Y438/3)</f>
        <v>0.22110202747507002</v>
      </c>
      <c r="AD438" s="11">
        <f>'OddsRatio_working_3-way'!X438^(1/3)*SIN(('OddsRatio_working_3-way'!Y438+2*PI())/3)</f>
        <v>0.35657115528315636</v>
      </c>
      <c r="AE438" s="11">
        <f>'OddsRatio_working_3-way'!X438^(1/3)*SIN(('OddsRatio_working_3-way'!Y438+4*PI())/3)</f>
        <v>-0.57767318275822632</v>
      </c>
      <c r="AF438" s="11">
        <f>-'OddsRatio_working_3-way'!U438/(3*'OddsRatio_working_3-way'!X438^(1/3))*COS(('OddsRatio_working_3-way'!Y438)/3)</f>
        <v>0.53938622005707593</v>
      </c>
      <c r="AG438" s="11">
        <f>-'OddsRatio_working_3-way'!U438/(3*'OddsRatio_working_3-way'!X438^(1/3))*COS(('OddsRatio_working_3-way'!Y438+2*PI())/3)</f>
        <v>-0.46117308265019347</v>
      </c>
      <c r="AH438" s="11">
        <f>-'OddsRatio_working_3-way'!U438/(3*'OddsRatio_working_3-way'!X438^(1/3))*COS(('OddsRatio_working_3-way'!Y438+4*PI())/3)</f>
        <v>-7.8213137406882335E-2</v>
      </c>
      <c r="AI438" s="11">
        <f>'OddsRatio_working_3-way'!U438/(3*'OddsRatio_working_3-way'!X438^(1/3))*SIN(('OddsRatio_working_3-way'!Y438)/3)</f>
        <v>-0.22110202747506999</v>
      </c>
      <c r="AJ438" s="11">
        <f>'OddsRatio_working_3-way'!U438/(3*'OddsRatio_working_3-way'!X438^(1/3))*SIN(('OddsRatio_working_3-way'!Y438+2*PI())/3)</f>
        <v>-0.3565711552831563</v>
      </c>
      <c r="AK438" s="11">
        <f>'OddsRatio_working_3-way'!U438/(3*'OddsRatio_working_3-way'!X438^(1/3))*SIN(('OddsRatio_working_3-way'!Y438+4*PI())/3)</f>
        <v>0.57767318275822621</v>
      </c>
      <c r="AL438" s="11">
        <f>'OddsRatio_working_3-way'!Z438+'OddsRatio_working_3-way'!AF438</f>
        <v>1.0787724401141521</v>
      </c>
      <c r="AM438" s="11">
        <f>'OddsRatio_working_3-way'!AA438+'OddsRatio_working_3-way'!AG438</f>
        <v>-0.92234616530038704</v>
      </c>
      <c r="AN438" s="11">
        <f>'OddsRatio_working_3-way'!AB438+'OddsRatio_working_3-way'!AH438</f>
        <v>-0.1564262748137647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1.0787724401141521</v>
      </c>
      <c r="AS438" s="11">
        <f>IF(('OddsRatio_working_3-way'!X438=0),IF(Q438&gt;0,-Q438^(1/3),(-Q438)^(1/3)),'OddsRatio_working_3-way'!AM438-'OddsRatio_working_3-way'!R438/3)</f>
        <v>-0.92234616530038704</v>
      </c>
      <c r="AT438" s="11">
        <f>IF(('OddsRatio_working_3-way'!X438=0),IF(Q438&gt;0,-Q438^(1/3),(-Q438)^(1/3)),'OddsRatio_working_3-way'!AN438-'OddsRatio_working_3-way'!R438/3)</f>
        <v>-0.1564262748137647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9">
        <f t="shared" si="91"/>
        <v>0.22278764648791971</v>
      </c>
      <c r="E439" s="9">
        <f t="shared" si="92"/>
        <v>0.2741259841507126</v>
      </c>
      <c r="F439" s="9">
        <f t="shared" si="93"/>
        <v>0.50308636936136775</v>
      </c>
      <c r="G439" s="9">
        <f t="shared" si="94"/>
        <v>1.0507768728201721</v>
      </c>
      <c r="H439" s="9">
        <f t="shared" si="95"/>
        <v>4.4885792177629709</v>
      </c>
      <c r="I439" s="9">
        <f t="shared" si="96"/>
        <v>3.647957719506834</v>
      </c>
      <c r="J439" s="9">
        <f t="shared" si="97"/>
        <v>1.9877302604509612</v>
      </c>
      <c r="K439" s="11">
        <f t="shared" si="98"/>
        <v>0.23148148148148145</v>
      </c>
      <c r="L439" s="11">
        <f t="shared" si="99"/>
        <v>0.28409090909090912</v>
      </c>
      <c r="M439" s="11">
        <f t="shared" si="100"/>
        <v>0.51546391752577325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-0.26658661355826307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0.22982726752056651</v>
      </c>
      <c r="Q439" s="11">
        <f>2*'OddsRatio_working_3-way'!K439*'OddsRatio_working_3-way'!L439*'OddsRatio_working_3-way'!M439</f>
        <v>6.779565413586032E-2</v>
      </c>
      <c r="R439" s="11">
        <f t="shared" si="101"/>
        <v>0</v>
      </c>
      <c r="S439" s="11">
        <f t="shared" si="102"/>
        <v>-0.86211105821462142</v>
      </c>
      <c r="T439" s="11">
        <f t="shared" si="103"/>
        <v>-0.25431004667097973</v>
      </c>
      <c r="U439" s="11">
        <f>'OddsRatio_working_3-way'!S439-'OddsRatio_working_3-way'!R439^2/3</f>
        <v>-0.86211105821462142</v>
      </c>
      <c r="V439" s="11">
        <f>'OddsRatio_working_3-way'!S439*'OddsRatio_working_3-way'!R439/3-2*'OddsRatio_working_3-way'!R439^3/27-'OddsRatio_working_3-way'!T439</f>
        <v>0.25431004667097973</v>
      </c>
      <c r="W439" s="11">
        <f>'OddsRatio_working_3-way'!V439^2+4*'OddsRatio_working_3-way'!U439^3/27</f>
        <v>-3.0252551764719762E-2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0.1540504394691197</v>
      </c>
      <c r="Y439" s="11">
        <f>IF('OddsRatio_working_3-way'!W439&gt;=0,IF('OddsRatio_working_3-way'!V439+SQRT('OddsRatio_working_3-way'!W439)&gt;0,0,PI()),ACOS('OddsRatio_working_3-way'!V439/(2*'OddsRatio_working_3-way'!X439)))</f>
        <v>0.59986537318016886</v>
      </c>
      <c r="Z439" s="11">
        <f>'OddsRatio_working_3-way'!X439^(1/3)*COS('OddsRatio_working_3-way'!Y439/3)</f>
        <v>0.52538843641008603</v>
      </c>
      <c r="AA439" s="11">
        <f>'OddsRatio_working_3-way'!X439^(1/3)*COS(('OddsRatio_working_3-way'!Y439+2*PI())/3)</f>
        <v>-0.35490597297947052</v>
      </c>
      <c r="AB439" s="11">
        <f>'OddsRatio_working_3-way'!X439^(1/3)*COS(('OddsRatio_working_3-way'!Y439+4*PI())/3)</f>
        <v>-0.17048246343061571</v>
      </c>
      <c r="AC439" s="11">
        <f>'OddsRatio_working_3-way'!X439^(1/3)*SIN('OddsRatio_working_3-way'!Y439/3)</f>
        <v>0.10647696288292685</v>
      </c>
      <c r="AD439" s="11">
        <f>'OddsRatio_working_3-way'!X439^(1/3)*SIN(('OddsRatio_working_3-way'!Y439+2*PI())/3)</f>
        <v>0.40176125134425617</v>
      </c>
      <c r="AE439" s="11">
        <f>'OddsRatio_working_3-way'!X439^(1/3)*SIN(('OddsRatio_working_3-way'!Y439+4*PI())/3)</f>
        <v>-0.50823821422718307</v>
      </c>
      <c r="AF439" s="11">
        <f>-'OddsRatio_working_3-way'!U439/(3*'OddsRatio_working_3-way'!X439^(1/3))*COS(('OddsRatio_working_3-way'!Y439)/3)</f>
        <v>0.52538843641008592</v>
      </c>
      <c r="AG439" s="11">
        <f>-'OddsRatio_working_3-way'!U439/(3*'OddsRatio_working_3-way'!X439^(1/3))*COS(('OddsRatio_working_3-way'!Y439+2*PI())/3)</f>
        <v>-0.35490597297947041</v>
      </c>
      <c r="AH439" s="11">
        <f>-'OddsRatio_working_3-way'!U439/(3*'OddsRatio_working_3-way'!X439^(1/3))*COS(('OddsRatio_working_3-way'!Y439+4*PI())/3)</f>
        <v>-0.17048246343061565</v>
      </c>
      <c r="AI439" s="11">
        <f>'OddsRatio_working_3-way'!U439/(3*'OddsRatio_working_3-way'!X439^(1/3))*SIN(('OddsRatio_working_3-way'!Y439)/3)</f>
        <v>-0.10647696288292684</v>
      </c>
      <c r="AJ439" s="11">
        <f>'OddsRatio_working_3-way'!U439/(3*'OddsRatio_working_3-way'!X439^(1/3))*SIN(('OddsRatio_working_3-way'!Y439+2*PI())/3)</f>
        <v>-0.40176125134425611</v>
      </c>
      <c r="AK439" s="11">
        <f>'OddsRatio_working_3-way'!U439/(3*'OddsRatio_working_3-way'!X439^(1/3))*SIN(('OddsRatio_working_3-way'!Y439+4*PI())/3)</f>
        <v>0.50823821422718296</v>
      </c>
      <c r="AL439" s="11">
        <f>'OddsRatio_working_3-way'!Z439+'OddsRatio_working_3-way'!AF439</f>
        <v>1.0507768728201721</v>
      </c>
      <c r="AM439" s="11">
        <f>'OddsRatio_working_3-way'!AA439+'OddsRatio_working_3-way'!AG439</f>
        <v>-0.70981194595894093</v>
      </c>
      <c r="AN439" s="11">
        <f>'OddsRatio_working_3-way'!AB439+'OddsRatio_working_3-way'!AH439</f>
        <v>-0.34096492686123137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1.0507768728201721</v>
      </c>
      <c r="AS439" s="11">
        <f>IF(('OddsRatio_working_3-way'!X439=0),IF(Q439&gt;0,-Q439^(1/3),(-Q439)^(1/3)),'OddsRatio_working_3-way'!AM439-'OddsRatio_working_3-way'!R439/3)</f>
        <v>-0.70981194595894093</v>
      </c>
      <c r="AT439" s="11">
        <f>IF(('OddsRatio_working_3-way'!X439=0),IF(Q439&gt;0,-Q439^(1/3),(-Q439)^(1/3)),'OddsRatio_working_3-way'!AN439-'OddsRatio_working_3-way'!R439/3)</f>
        <v>-0.34096492686123137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9">
        <f t="shared" si="91"/>
        <v>0.39965390649624644</v>
      </c>
      <c r="E440" s="9">
        <f t="shared" si="92"/>
        <v>0.29876317308409606</v>
      </c>
      <c r="F440" s="9">
        <f t="shared" si="93"/>
        <v>0.30158292041965756</v>
      </c>
      <c r="G440" s="9">
        <f t="shared" si="94"/>
        <v>1.0431701094394841</v>
      </c>
      <c r="H440" s="9">
        <f t="shared" si="95"/>
        <v>2.5021649575928566</v>
      </c>
      <c r="I440" s="9">
        <f t="shared" si="96"/>
        <v>3.3471327462388389</v>
      </c>
      <c r="J440" s="9">
        <f t="shared" si="97"/>
        <v>3.3158376429556542</v>
      </c>
      <c r="K440" s="11">
        <f t="shared" si="98"/>
        <v>0.4098360655737705</v>
      </c>
      <c r="L440" s="11">
        <f t="shared" si="99"/>
        <v>0.30769230769230771</v>
      </c>
      <c r="M440" s="11">
        <f t="shared" si="100"/>
        <v>0.3105590062111801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-0.28168837577248129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0.23145065910568408</v>
      </c>
      <c r="Q440" s="11">
        <f>2*'OddsRatio_working_3-way'!K440*'OddsRatio_working_3-way'!L440*'OddsRatio_working_3-way'!M440</f>
        <v>7.8325096144055514E-2</v>
      </c>
      <c r="R440" s="11">
        <f t="shared" si="101"/>
        <v>0</v>
      </c>
      <c r="S440" s="11">
        <f t="shared" si="102"/>
        <v>-0.82165498832165496</v>
      </c>
      <c r="T440" s="11">
        <f t="shared" si="103"/>
        <v>-0.27805583361138914</v>
      </c>
      <c r="U440" s="11">
        <f>'OddsRatio_working_3-way'!S440-'OddsRatio_working_3-way'!R440^2/3</f>
        <v>-0.82165498832165496</v>
      </c>
      <c r="V440" s="11">
        <f>'OddsRatio_working_3-way'!S440*'OddsRatio_working_3-way'!R440/3-2*'OddsRatio_working_3-way'!R440^3/27-'OddsRatio_working_3-way'!T440</f>
        <v>0.27805583361138914</v>
      </c>
      <c r="W440" s="11">
        <f>'OddsRatio_working_3-way'!V440^2+4*'OddsRatio_working_3-way'!U440^3/27</f>
        <v>-4.8646844882815482E-3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0.1433350367963169</v>
      </c>
      <c r="Y440" s="11">
        <f>IF('OddsRatio_working_3-way'!W440&gt;=0,IF('OddsRatio_working_3-way'!V440+SQRT('OddsRatio_working_3-way'!W440)&gt;0,0,PI()),ACOS('OddsRatio_working_3-way'!V440/(2*'OddsRatio_working_3-way'!X440)))</f>
        <v>0.24576829945024814</v>
      </c>
      <c r="Z440" s="11">
        <f>'OddsRatio_working_3-way'!X440^(1/3)*COS('OddsRatio_working_3-way'!Y440/3)</f>
        <v>0.52158505471974193</v>
      </c>
      <c r="AA440" s="11">
        <f>'OddsRatio_working_3-way'!X440^(1/3)*COS(('OddsRatio_working_3-way'!Y440+2*PI())/3)</f>
        <v>-0.297880532161512</v>
      </c>
      <c r="AB440" s="11">
        <f>'OddsRatio_working_3-way'!X440^(1/3)*COS(('OddsRatio_working_3-way'!Y440+4*PI())/3)</f>
        <v>-0.22370452255823012</v>
      </c>
      <c r="AC440" s="11">
        <f>'OddsRatio_working_3-way'!X440^(1/3)*SIN('OddsRatio_working_3-way'!Y440/3)</f>
        <v>4.2825539111867324E-2</v>
      </c>
      <c r="AD440" s="11">
        <f>'OddsRatio_working_3-way'!X440^(1/3)*SIN(('OddsRatio_working_3-way'!Y440+2*PI())/3)</f>
        <v>0.43029313806565955</v>
      </c>
      <c r="AE440" s="11">
        <f>'OddsRatio_working_3-way'!X440^(1/3)*SIN(('OddsRatio_working_3-way'!Y440+4*PI())/3)</f>
        <v>-0.47311867717752659</v>
      </c>
      <c r="AF440" s="11">
        <f>-'OddsRatio_working_3-way'!U440/(3*'OddsRatio_working_3-way'!X440^(1/3))*COS(('OddsRatio_working_3-way'!Y440)/3)</f>
        <v>0.52158505471974204</v>
      </c>
      <c r="AG440" s="11">
        <f>-'OddsRatio_working_3-way'!U440/(3*'OddsRatio_working_3-way'!X440^(1/3))*COS(('OddsRatio_working_3-way'!Y440+2*PI())/3)</f>
        <v>-0.29788053216151206</v>
      </c>
      <c r="AH440" s="11">
        <f>-'OddsRatio_working_3-way'!U440/(3*'OddsRatio_working_3-way'!X440^(1/3))*COS(('OddsRatio_working_3-way'!Y440+4*PI())/3)</f>
        <v>-0.22370452255823015</v>
      </c>
      <c r="AI440" s="11">
        <f>'OddsRatio_working_3-way'!U440/(3*'OddsRatio_working_3-way'!X440^(1/3))*SIN(('OddsRatio_working_3-way'!Y440)/3)</f>
        <v>-4.2825539111867331E-2</v>
      </c>
      <c r="AJ440" s="11">
        <f>'OddsRatio_working_3-way'!U440/(3*'OddsRatio_working_3-way'!X440^(1/3))*SIN(('OddsRatio_working_3-way'!Y440+2*PI())/3)</f>
        <v>-0.43029313806565961</v>
      </c>
      <c r="AK440" s="11">
        <f>'OddsRatio_working_3-way'!U440/(3*'OddsRatio_working_3-way'!X440^(1/3))*SIN(('OddsRatio_working_3-way'!Y440+4*PI())/3)</f>
        <v>0.47311867717752665</v>
      </c>
      <c r="AL440" s="11">
        <f>'OddsRatio_working_3-way'!Z440+'OddsRatio_working_3-way'!AF440</f>
        <v>1.0431701094394841</v>
      </c>
      <c r="AM440" s="11">
        <f>'OddsRatio_working_3-way'!AA440+'OddsRatio_working_3-way'!AG440</f>
        <v>-0.595761064323024</v>
      </c>
      <c r="AN440" s="11">
        <f>'OddsRatio_working_3-way'!AB440+'OddsRatio_working_3-way'!AH440</f>
        <v>-0.44740904511646029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1.0431701094394841</v>
      </c>
      <c r="AS440" s="11">
        <f>IF(('OddsRatio_working_3-way'!X440=0),IF(Q440&gt;0,-Q440^(1/3),(-Q440)^(1/3)),'OddsRatio_working_3-way'!AM440-'OddsRatio_working_3-way'!R440/3)</f>
        <v>-0.595761064323024</v>
      </c>
      <c r="AT440" s="11">
        <f>IF(('OddsRatio_working_3-way'!X440=0),IF(Q440&gt;0,-Q440^(1/3),(-Q440)^(1/3)),'OddsRatio_working_3-way'!AN440-'OddsRatio_working_3-way'!R440/3)</f>
        <v>-0.44740904511646029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9">
        <f t="shared" si="91"/>
        <v>0.37449127988897662</v>
      </c>
      <c r="E441" s="9">
        <f t="shared" si="92"/>
        <v>0.31428600910257065</v>
      </c>
      <c r="F441" s="9">
        <f t="shared" si="93"/>
        <v>0.31122271100845295</v>
      </c>
      <c r="G441" s="9">
        <f t="shared" si="94"/>
        <v>1.043930716318122</v>
      </c>
      <c r="H441" s="9">
        <f t="shared" si="95"/>
        <v>2.670289146108995</v>
      </c>
      <c r="I441" s="9">
        <f t="shared" si="96"/>
        <v>3.1818151971048736</v>
      </c>
      <c r="J441" s="9">
        <f t="shared" si="97"/>
        <v>3.2131331185944187</v>
      </c>
      <c r="K441" s="11">
        <f t="shared" si="98"/>
        <v>0.38461538461538458</v>
      </c>
      <c r="L441" s="11">
        <f t="shared" si="99"/>
        <v>0.3236245954692557</v>
      </c>
      <c r="M441" s="11">
        <f t="shared" si="100"/>
        <v>0.32051282051282048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-0.28282364055328968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0.23178733970369519</v>
      </c>
      <c r="Q441" s="11">
        <f>2*'OddsRatio_working_3-way'!K441*'OddsRatio_working_3-way'!L441*'OddsRatio_working_3-way'!M441</f>
        <v>7.9789101447055144E-2</v>
      </c>
      <c r="R441" s="11">
        <f t="shared" si="101"/>
        <v>0</v>
      </c>
      <c r="S441" s="11">
        <f t="shared" si="102"/>
        <v>-0.81954726008847123</v>
      </c>
      <c r="T441" s="11">
        <f t="shared" si="103"/>
        <v>-0.282116096415997</v>
      </c>
      <c r="U441" s="11">
        <f>'OddsRatio_working_3-way'!S441-'OddsRatio_working_3-way'!R441^2/3</f>
        <v>-0.81954726008847123</v>
      </c>
      <c r="V441" s="11">
        <f>'OddsRatio_working_3-way'!S441*'OddsRatio_working_3-way'!R441/3-2*'OddsRatio_working_3-way'!R441^3/27-'OddsRatio_working_3-way'!T441</f>
        <v>0.282116096415997</v>
      </c>
      <c r="W441" s="11">
        <f>'OddsRatio_working_3-way'!V441^2+4*'OddsRatio_working_3-way'!U441^3/27</f>
        <v>-1.9594321714882096E-3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0.14278386115777258</v>
      </c>
      <c r="Y441" s="11">
        <f>IF('OddsRatio_working_3-way'!W441&gt;=0,IF('OddsRatio_working_3-way'!V441+SQRT('OddsRatio_working_3-way'!W441)&gt;0,0,PI()),ACOS('OddsRatio_working_3-way'!V441/(2*'OddsRatio_working_3-way'!X441)))</f>
        <v>0.15563623287815864</v>
      </c>
      <c r="Z441" s="11">
        <f>'OddsRatio_working_3-way'!X441^(1/3)*COS('OddsRatio_working_3-way'!Y441/3)</f>
        <v>0.52196535815906098</v>
      </c>
      <c r="AA441" s="11">
        <f>'OddsRatio_working_3-way'!X441^(1/3)*COS(('OddsRatio_working_3-way'!Y441+2*PI())/3)</f>
        <v>-0.28445476214708576</v>
      </c>
      <c r="AB441" s="11">
        <f>'OddsRatio_working_3-way'!X441^(1/3)*COS(('OddsRatio_working_3-way'!Y441+4*PI())/3)</f>
        <v>-0.23751059601197519</v>
      </c>
      <c r="AC441" s="11">
        <f>'OddsRatio_working_3-way'!X441^(1/3)*SIN('OddsRatio_working_3-way'!Y441/3)</f>
        <v>2.7103226954988523E-2</v>
      </c>
      <c r="AD441" s="11">
        <f>'OddsRatio_working_3-way'!X441^(1/3)*SIN(('OddsRatio_working_3-way'!Y441+2*PI())/3)</f>
        <v>0.43848364658369571</v>
      </c>
      <c r="AE441" s="11">
        <f>'OddsRatio_working_3-way'!X441^(1/3)*SIN(('OddsRatio_working_3-way'!Y441+4*PI())/3)</f>
        <v>-0.46558687353868422</v>
      </c>
      <c r="AF441" s="11">
        <f>-'OddsRatio_working_3-way'!U441/(3*'OddsRatio_working_3-way'!X441^(1/3))*COS(('OddsRatio_working_3-way'!Y441)/3)</f>
        <v>0.52196535815906098</v>
      </c>
      <c r="AG441" s="11">
        <f>-'OddsRatio_working_3-way'!U441/(3*'OddsRatio_working_3-way'!X441^(1/3))*COS(('OddsRatio_working_3-way'!Y441+2*PI())/3)</f>
        <v>-0.28445476214708576</v>
      </c>
      <c r="AH441" s="11">
        <f>-'OddsRatio_working_3-way'!U441/(3*'OddsRatio_working_3-way'!X441^(1/3))*COS(('OddsRatio_working_3-way'!Y441+4*PI())/3)</f>
        <v>-0.23751059601197519</v>
      </c>
      <c r="AI441" s="11">
        <f>'OddsRatio_working_3-way'!U441/(3*'OddsRatio_working_3-way'!X441^(1/3))*SIN(('OddsRatio_working_3-way'!Y441)/3)</f>
        <v>-2.7103226954988523E-2</v>
      </c>
      <c r="AJ441" s="11">
        <f>'OddsRatio_working_3-way'!U441/(3*'OddsRatio_working_3-way'!X441^(1/3))*SIN(('OddsRatio_working_3-way'!Y441+2*PI())/3)</f>
        <v>-0.43848364658369571</v>
      </c>
      <c r="AK441" s="11">
        <f>'OddsRatio_working_3-way'!U441/(3*'OddsRatio_working_3-way'!X441^(1/3))*SIN(('OddsRatio_working_3-way'!Y441+4*PI())/3)</f>
        <v>0.46558687353868422</v>
      </c>
      <c r="AL441" s="11">
        <f>'OddsRatio_working_3-way'!Z441+'OddsRatio_working_3-way'!AF441</f>
        <v>1.043930716318122</v>
      </c>
      <c r="AM441" s="11">
        <f>'OddsRatio_working_3-way'!AA441+'OddsRatio_working_3-way'!AG441</f>
        <v>-0.56890952429417152</v>
      </c>
      <c r="AN441" s="11">
        <f>'OddsRatio_working_3-way'!AB441+'OddsRatio_working_3-way'!AH441</f>
        <v>-0.47502119202395038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1.043930716318122</v>
      </c>
      <c r="AS441" s="11">
        <f>IF(('OddsRatio_working_3-way'!X441=0),IF(Q441&gt;0,-Q441^(1/3),(-Q441)^(1/3)),'OddsRatio_working_3-way'!AM441-'OddsRatio_working_3-way'!R441/3)</f>
        <v>-0.56890952429417152</v>
      </c>
      <c r="AT441" s="11">
        <f>IF(('OddsRatio_working_3-way'!X441=0),IF(Q441&gt;0,-Q441^(1/3),(-Q441)^(1/3)),'OddsRatio_working_3-way'!AN441-'OddsRatio_working_3-way'!R441/3)</f>
        <v>-0.47502119202395038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9">
        <f t="shared" si="91"/>
        <v>0.57406453455634454</v>
      </c>
      <c r="E442" s="9">
        <f t="shared" si="92"/>
        <v>0.24001469368312101</v>
      </c>
      <c r="F442" s="9">
        <f t="shared" si="93"/>
        <v>0.18592077176053465</v>
      </c>
      <c r="G442" s="9">
        <f t="shared" si="94"/>
        <v>1.0450203246265659</v>
      </c>
      <c r="H442" s="9">
        <f t="shared" si="95"/>
        <v>1.7419644304848618</v>
      </c>
      <c r="I442" s="9">
        <f t="shared" si="96"/>
        <v>4.1664115836184941</v>
      </c>
      <c r="J442" s="9">
        <f t="shared" si="97"/>
        <v>5.3786351601853113</v>
      </c>
      <c r="K442" s="11">
        <f t="shared" si="98"/>
        <v>0.58479532163742687</v>
      </c>
      <c r="L442" s="11">
        <f t="shared" si="99"/>
        <v>0.24813895781637715</v>
      </c>
      <c r="M442" s="11">
        <f t="shared" si="100"/>
        <v>0.19267822736030826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-0.2520266610769768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0.22171989943366915</v>
      </c>
      <c r="Q442" s="11">
        <f>2*'OddsRatio_working_3-way'!K442*'OddsRatio_working_3-way'!L442*'OddsRatio_working_3-way'!M442</f>
        <v>5.5919268457419714E-2</v>
      </c>
      <c r="R442" s="11">
        <f t="shared" si="101"/>
        <v>0</v>
      </c>
      <c r="S442" s="11">
        <f t="shared" si="102"/>
        <v>-0.87974779527769476</v>
      </c>
      <c r="T442" s="11">
        <f t="shared" si="103"/>
        <v>-0.22187838468542115</v>
      </c>
      <c r="U442" s="11">
        <f>'OddsRatio_working_3-way'!S442-'OddsRatio_working_3-way'!R442^2/3</f>
        <v>-0.87974779527769476</v>
      </c>
      <c r="V442" s="11">
        <f>'OddsRatio_working_3-way'!S442*'OddsRatio_working_3-way'!R442/3-2*'OddsRatio_working_3-way'!R442^3/27-'OddsRatio_working_3-way'!T442</f>
        <v>0.22187838468542115</v>
      </c>
      <c r="W442" s="11">
        <f>'OddsRatio_working_3-way'!V442^2+4*'OddsRatio_working_3-way'!U442^3/27</f>
        <v>-5.1642018838449655E-2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0.15880179188934029</v>
      </c>
      <c r="Y442" s="11">
        <f>IF('OddsRatio_working_3-way'!W442&gt;=0,IF('OddsRatio_working_3-way'!V442+SQRT('OddsRatio_working_3-way'!W442)&gt;0,0,PI()),ACOS('OddsRatio_working_3-way'!V442/(2*'OddsRatio_working_3-way'!X442)))</f>
        <v>0.7973550507563042</v>
      </c>
      <c r="Z442" s="11">
        <f>'OddsRatio_working_3-way'!X442^(1/3)*COS('OddsRatio_working_3-way'!Y442/3)</f>
        <v>0.52251016231328296</v>
      </c>
      <c r="AA442" s="11">
        <f>'OddsRatio_working_3-way'!X442^(1/3)*COS(('OddsRatio_working_3-way'!Y442+2*PI())/3)</f>
        <v>-0.38443907577012115</v>
      </c>
      <c r="AB442" s="11">
        <f>'OddsRatio_working_3-way'!X442^(1/3)*COS(('OddsRatio_working_3-way'!Y442+4*PI())/3)</f>
        <v>-0.13807108654316208</v>
      </c>
      <c r="AC442" s="11">
        <f>'OddsRatio_working_3-way'!X442^(1/3)*SIN('OddsRatio_working_3-way'!Y442/3)</f>
        <v>0.14224062489989181</v>
      </c>
      <c r="AD442" s="11">
        <f>'OddsRatio_working_3-way'!X442^(1/3)*SIN(('OddsRatio_working_3-way'!Y442+2*PI())/3)</f>
        <v>0.38138676184888748</v>
      </c>
      <c r="AE442" s="11">
        <f>'OddsRatio_working_3-way'!X442^(1/3)*SIN(('OddsRatio_working_3-way'!Y442+4*PI())/3)</f>
        <v>-0.52362738674877918</v>
      </c>
      <c r="AF442" s="11">
        <f>-'OddsRatio_working_3-way'!U442/(3*'OddsRatio_working_3-way'!X442^(1/3))*COS(('OddsRatio_working_3-way'!Y442)/3)</f>
        <v>0.52251016231328296</v>
      </c>
      <c r="AG442" s="11">
        <f>-'OddsRatio_working_3-way'!U442/(3*'OddsRatio_working_3-way'!X442^(1/3))*COS(('OddsRatio_working_3-way'!Y442+2*PI())/3)</f>
        <v>-0.38443907577012115</v>
      </c>
      <c r="AH442" s="11">
        <f>-'OddsRatio_working_3-way'!U442/(3*'OddsRatio_working_3-way'!X442^(1/3))*COS(('OddsRatio_working_3-way'!Y442+4*PI())/3)</f>
        <v>-0.13807108654316208</v>
      </c>
      <c r="AI442" s="11">
        <f>'OddsRatio_working_3-way'!U442/(3*'OddsRatio_working_3-way'!X442^(1/3))*SIN(('OddsRatio_working_3-way'!Y442)/3)</f>
        <v>-0.14224062489989181</v>
      </c>
      <c r="AJ442" s="11">
        <f>'OddsRatio_working_3-way'!U442/(3*'OddsRatio_working_3-way'!X442^(1/3))*SIN(('OddsRatio_working_3-way'!Y442+2*PI())/3)</f>
        <v>-0.38138676184888748</v>
      </c>
      <c r="AK442" s="11">
        <f>'OddsRatio_working_3-way'!U442/(3*'OddsRatio_working_3-way'!X442^(1/3))*SIN(('OddsRatio_working_3-way'!Y442+4*PI())/3)</f>
        <v>0.52362738674877918</v>
      </c>
      <c r="AL442" s="11">
        <f>'OddsRatio_working_3-way'!Z442+'OddsRatio_working_3-way'!AF442</f>
        <v>1.0450203246265659</v>
      </c>
      <c r="AM442" s="11">
        <f>'OddsRatio_working_3-way'!AA442+'OddsRatio_working_3-way'!AG442</f>
        <v>-0.76887815154024231</v>
      </c>
      <c r="AN442" s="11">
        <f>'OddsRatio_working_3-way'!AB442+'OddsRatio_working_3-way'!AH442</f>
        <v>-0.27614217308632416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1.0450203246265659</v>
      </c>
      <c r="AS442" s="11">
        <f>IF(('OddsRatio_working_3-way'!X442=0),IF(Q442&gt;0,-Q442^(1/3),(-Q442)^(1/3)),'OddsRatio_working_3-way'!AM442-'OddsRatio_working_3-way'!R442/3)</f>
        <v>-0.76887815154024231</v>
      </c>
      <c r="AT442" s="11">
        <f>IF(('OddsRatio_working_3-way'!X442=0),IF(Q442&gt;0,-Q442^(1/3),(-Q442)^(1/3)),'OddsRatio_working_3-way'!AN442-'OddsRatio_working_3-way'!R442/3)</f>
        <v>-0.27614217308632416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9">
        <f t="shared" si="91"/>
        <v>0.61039555093392084</v>
      </c>
      <c r="E443" s="9">
        <f t="shared" si="92"/>
        <v>0.2277790819899326</v>
      </c>
      <c r="F443" s="9">
        <f t="shared" si="93"/>
        <v>0.16182536707614645</v>
      </c>
      <c r="G443" s="9">
        <f t="shared" si="94"/>
        <v>1.0463638163218789</v>
      </c>
      <c r="H443" s="9">
        <f t="shared" si="95"/>
        <v>1.6382819279563463</v>
      </c>
      <c r="I443" s="9">
        <f t="shared" si="96"/>
        <v>4.3902187648828876</v>
      </c>
      <c r="J443" s="9">
        <f t="shared" si="97"/>
        <v>6.1795008907933013</v>
      </c>
      <c r="K443" s="11">
        <f t="shared" si="98"/>
        <v>0.6211180124223602</v>
      </c>
      <c r="L443" s="11">
        <f t="shared" si="99"/>
        <v>0.23584905660377356</v>
      </c>
      <c r="M443" s="11">
        <f t="shared" si="100"/>
        <v>0.16806722689075629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-0.24086369576542666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0.2166576228522582</v>
      </c>
      <c r="Q443" s="11">
        <f>2*'OddsRatio_working_3-way'!K443*'OddsRatio_working_3-way'!L443*'OddsRatio_working_3-way'!M443</f>
        <v>4.9240368830058667E-2</v>
      </c>
      <c r="R443" s="11">
        <f t="shared" si="101"/>
        <v>0</v>
      </c>
      <c r="S443" s="11">
        <f t="shared" si="102"/>
        <v>-0.89950302457892051</v>
      </c>
      <c r="T443" s="11">
        <f t="shared" si="103"/>
        <v>-0.20443250558611822</v>
      </c>
      <c r="U443" s="11">
        <f>'OddsRatio_working_3-way'!S443-'OddsRatio_working_3-way'!R443^2/3</f>
        <v>-0.89950302457892051</v>
      </c>
      <c r="V443" s="11">
        <f>'OddsRatio_working_3-way'!S443*'OddsRatio_working_3-way'!R443/3-2*'OddsRatio_working_3-way'!R443^3/27-'OddsRatio_working_3-way'!T443</f>
        <v>0.20443250558611822</v>
      </c>
      <c r="W443" s="11">
        <f>'OddsRatio_working_3-way'!V443^2+4*'OddsRatio_working_3-way'!U443^3/27</f>
        <v>-6.6028538283836313E-2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0.16418068371770669</v>
      </c>
      <c r="Y443" s="11">
        <f>IF('OddsRatio_working_3-way'!W443&gt;=0,IF('OddsRatio_working_3-way'!V443+SQRT('OddsRatio_working_3-way'!W443)&gt;0,0,PI()),ACOS('OddsRatio_working_3-way'!V443/(2*'OddsRatio_working_3-way'!X443)))</f>
        <v>0.89875603958418449</v>
      </c>
      <c r="Z443" s="11">
        <f>'OddsRatio_working_3-way'!X443^(1/3)*COS('OddsRatio_working_3-way'!Y443/3)</f>
        <v>0.52318190816093957</v>
      </c>
      <c r="AA443" s="11">
        <f>'OddsRatio_working_3-way'!X443^(1/3)*COS(('OddsRatio_working_3-way'!Y443+2*PI())/3)</f>
        <v>-0.40154192540449746</v>
      </c>
      <c r="AB443" s="11">
        <f>'OddsRatio_working_3-way'!X443^(1/3)*COS(('OddsRatio_working_3-way'!Y443+4*PI())/3)</f>
        <v>-0.12163998275644226</v>
      </c>
      <c r="AC443" s="11">
        <f>'OddsRatio_working_3-way'!X443^(1/3)*SIN('OddsRatio_working_3-way'!Y443/3)</f>
        <v>0.16160146193455391</v>
      </c>
      <c r="AD443" s="11">
        <f>'OddsRatio_working_3-way'!X443^(1/3)*SIN(('OddsRatio_working_3-way'!Y443+2*PI())/3)</f>
        <v>0.37228809230051385</v>
      </c>
      <c r="AE443" s="11">
        <f>'OddsRatio_working_3-way'!X443^(1/3)*SIN(('OddsRatio_working_3-way'!Y443+4*PI())/3)</f>
        <v>-0.53388955423506779</v>
      </c>
      <c r="AF443" s="11">
        <f>-'OddsRatio_working_3-way'!U443/(3*'OddsRatio_working_3-way'!X443^(1/3))*COS(('OddsRatio_working_3-way'!Y443)/3)</f>
        <v>0.52318190816093946</v>
      </c>
      <c r="AG443" s="11">
        <f>-'OddsRatio_working_3-way'!U443/(3*'OddsRatio_working_3-way'!X443^(1/3))*COS(('OddsRatio_working_3-way'!Y443+2*PI())/3)</f>
        <v>-0.4015419254044974</v>
      </c>
      <c r="AH443" s="11">
        <f>-'OddsRatio_working_3-way'!U443/(3*'OddsRatio_working_3-way'!X443^(1/3))*COS(('OddsRatio_working_3-way'!Y443+4*PI())/3)</f>
        <v>-0.12163998275644224</v>
      </c>
      <c r="AI443" s="11">
        <f>'OddsRatio_working_3-way'!U443/(3*'OddsRatio_working_3-way'!X443^(1/3))*SIN(('OddsRatio_working_3-way'!Y443)/3)</f>
        <v>-0.16160146193455388</v>
      </c>
      <c r="AJ443" s="11">
        <f>'OddsRatio_working_3-way'!U443/(3*'OddsRatio_working_3-way'!X443^(1/3))*SIN(('OddsRatio_working_3-way'!Y443+2*PI())/3)</f>
        <v>-0.3722880923005138</v>
      </c>
      <c r="AK443" s="11">
        <f>'OddsRatio_working_3-way'!U443/(3*'OddsRatio_working_3-way'!X443^(1/3))*SIN(('OddsRatio_working_3-way'!Y443+4*PI())/3)</f>
        <v>0.53388955423506768</v>
      </c>
      <c r="AL443" s="11">
        <f>'OddsRatio_working_3-way'!Z443+'OddsRatio_working_3-way'!AF443</f>
        <v>1.0463638163218789</v>
      </c>
      <c r="AM443" s="11">
        <f>'OddsRatio_working_3-way'!AA443+'OddsRatio_working_3-way'!AG443</f>
        <v>-0.8030838508089948</v>
      </c>
      <c r="AN443" s="11">
        <f>'OddsRatio_working_3-way'!AB443+'OddsRatio_working_3-way'!AH443</f>
        <v>-0.2432799655128845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1.0463638163218789</v>
      </c>
      <c r="AS443" s="11">
        <f>IF(('OddsRatio_working_3-way'!X443=0),IF(Q443&gt;0,-Q443^(1/3),(-Q443)^(1/3)),'OddsRatio_working_3-way'!AM443-'OddsRatio_working_3-way'!R443/3)</f>
        <v>-0.8030838508089948</v>
      </c>
      <c r="AT443" s="11">
        <f>IF(('OddsRatio_working_3-way'!X443=0),IF(Q443&gt;0,-Q443^(1/3),(-Q443)^(1/3)),'OddsRatio_working_3-way'!AN443-'OddsRatio_working_3-way'!R443/3)</f>
        <v>-0.2432799655128845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9">
        <f t="shared" si="91"/>
        <v>0.37111221131736621</v>
      </c>
      <c r="E444" s="9">
        <f t="shared" si="92"/>
        <v>0.31546555299268747</v>
      </c>
      <c r="F444" s="9">
        <f t="shared" si="93"/>
        <v>0.31342223568994637</v>
      </c>
      <c r="G444" s="9">
        <f t="shared" si="94"/>
        <v>1.033294384115379</v>
      </c>
      <c r="H444" s="9">
        <f t="shared" si="95"/>
        <v>2.6946027899492213</v>
      </c>
      <c r="I444" s="9">
        <f t="shared" si="96"/>
        <v>3.1699182066422957</v>
      </c>
      <c r="J444" s="9">
        <f t="shared" si="97"/>
        <v>3.1905840943246035</v>
      </c>
      <c r="K444" s="11">
        <f t="shared" si="98"/>
        <v>0.37878787878787878</v>
      </c>
      <c r="L444" s="11">
        <f t="shared" si="99"/>
        <v>0.32258064516129031</v>
      </c>
      <c r="M444" s="11">
        <f t="shared" si="100"/>
        <v>0.32051282051282048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-0.28594255207158437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0.22949720530365691</v>
      </c>
      <c r="Q444" s="11">
        <f>2*'OddsRatio_working_3-way'!K444*'OddsRatio_working_3-way'!L444*'OddsRatio_working_3-way'!M444</f>
        <v>7.832669122991702E-2</v>
      </c>
      <c r="R444" s="11">
        <f t="shared" si="101"/>
        <v>0</v>
      </c>
      <c r="S444" s="11">
        <f t="shared" si="102"/>
        <v>-0.80259899634036758</v>
      </c>
      <c r="T444" s="11">
        <f t="shared" si="103"/>
        <v>-0.27392457212981824</v>
      </c>
      <c r="U444" s="11">
        <f>'OddsRatio_working_3-way'!S444-'OddsRatio_working_3-way'!R444^2/3</f>
        <v>-0.80259899634036758</v>
      </c>
      <c r="V444" s="11">
        <f>'OddsRatio_working_3-way'!S444*'OddsRatio_working_3-way'!R444/3-2*'OddsRatio_working_3-way'!R444^3/27-'OddsRatio_working_3-way'!T444</f>
        <v>0.27392457212981824</v>
      </c>
      <c r="W444" s="11">
        <f>'OddsRatio_working_3-way'!V444^2+4*'OddsRatio_working_3-way'!U444^3/27</f>
        <v>-1.5588550065930157E-3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0.13837767723073779</v>
      </c>
      <c r="Y444" s="11">
        <f>IF('OddsRatio_working_3-way'!W444&gt;=0,IF('OddsRatio_working_3-way'!V444+SQRT('OddsRatio_working_3-way'!W444)&gt;0,0,PI()),ACOS('OddsRatio_working_3-way'!V444/(2*'OddsRatio_working_3-way'!X444)))</f>
        <v>0.14314991568623725</v>
      </c>
      <c r="Z444" s="11">
        <f>'OddsRatio_working_3-way'!X444^(1/3)*COS('OddsRatio_working_3-way'!Y444/3)</f>
        <v>0.5166471920576895</v>
      </c>
      <c r="AA444" s="11">
        <f>'OddsRatio_working_3-way'!X444^(1/3)*COS(('OddsRatio_working_3-way'!Y444+2*PI())/3)</f>
        <v>-0.27968965063119422</v>
      </c>
      <c r="AB444" s="11">
        <f>'OddsRatio_working_3-way'!X444^(1/3)*COS(('OddsRatio_working_3-way'!Y444+4*PI())/3)</f>
        <v>-0.23695754142649539</v>
      </c>
      <c r="AC444" s="11">
        <f>'OddsRatio_working_3-way'!X444^(1/3)*SIN('OddsRatio_working_3-way'!Y444/3)</f>
        <v>2.4671394752373527E-2</v>
      </c>
      <c r="AD444" s="11">
        <f>'OddsRatio_working_3-way'!X444^(1/3)*SIN(('OddsRatio_working_3-way'!Y444+2*PI())/3)</f>
        <v>0.43509389573967028</v>
      </c>
      <c r="AE444" s="11">
        <f>'OddsRatio_working_3-way'!X444^(1/3)*SIN(('OddsRatio_working_3-way'!Y444+4*PI())/3)</f>
        <v>-0.45976529049204362</v>
      </c>
      <c r="AF444" s="11">
        <f>-'OddsRatio_working_3-way'!U444/(3*'OddsRatio_working_3-way'!X444^(1/3))*COS(('OddsRatio_working_3-way'!Y444)/3)</f>
        <v>0.5166471920576895</v>
      </c>
      <c r="AG444" s="11">
        <f>-'OddsRatio_working_3-way'!U444/(3*'OddsRatio_working_3-way'!X444^(1/3))*COS(('OddsRatio_working_3-way'!Y444+2*PI())/3)</f>
        <v>-0.27968965063119422</v>
      </c>
      <c r="AH444" s="11">
        <f>-'OddsRatio_working_3-way'!U444/(3*'OddsRatio_working_3-way'!X444^(1/3))*COS(('OddsRatio_working_3-way'!Y444+4*PI())/3)</f>
        <v>-0.23695754142649539</v>
      </c>
      <c r="AI444" s="11">
        <f>'OddsRatio_working_3-way'!U444/(3*'OddsRatio_working_3-way'!X444^(1/3))*SIN(('OddsRatio_working_3-way'!Y444)/3)</f>
        <v>-2.4671394752373527E-2</v>
      </c>
      <c r="AJ444" s="11">
        <f>'OddsRatio_working_3-way'!U444/(3*'OddsRatio_working_3-way'!X444^(1/3))*SIN(('OddsRatio_working_3-way'!Y444+2*PI())/3)</f>
        <v>-0.43509389573967028</v>
      </c>
      <c r="AK444" s="11">
        <f>'OddsRatio_working_3-way'!U444/(3*'OddsRatio_working_3-way'!X444^(1/3))*SIN(('OddsRatio_working_3-way'!Y444+4*PI())/3)</f>
        <v>0.45976529049204362</v>
      </c>
      <c r="AL444" s="11">
        <f>'OddsRatio_working_3-way'!Z444+'OddsRatio_working_3-way'!AF444</f>
        <v>1.033294384115379</v>
      </c>
      <c r="AM444" s="11">
        <f>'OddsRatio_working_3-way'!AA444+'OddsRatio_working_3-way'!AG444</f>
        <v>-0.55937930126238844</v>
      </c>
      <c r="AN444" s="11">
        <f>'OddsRatio_working_3-way'!AB444+'OddsRatio_working_3-way'!AH444</f>
        <v>-0.47391508285299078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1.033294384115379</v>
      </c>
      <c r="AS444" s="11">
        <f>IF(('OddsRatio_working_3-way'!X444=0),IF(Q444&gt;0,-Q444^(1/3),(-Q444)^(1/3)),'OddsRatio_working_3-way'!AM444-'OddsRatio_working_3-way'!R444/3)</f>
        <v>-0.55937930126238844</v>
      </c>
      <c r="AT444" s="11">
        <f>IF(('OddsRatio_working_3-way'!X444=0),IF(Q444&gt;0,-Q444^(1/3),(-Q444)^(1/3)),'OddsRatio_working_3-way'!AN444-'OddsRatio_working_3-way'!R444/3)</f>
        <v>-0.47391508285299078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9">
        <f t="shared" si="91"/>
        <v>0.55516160414587457</v>
      </c>
      <c r="E445" s="9">
        <f t="shared" si="92"/>
        <v>0.24384015599214731</v>
      </c>
      <c r="F445" s="9">
        <f t="shared" si="93"/>
        <v>0.20099823986197807</v>
      </c>
      <c r="G445" s="9">
        <f t="shared" si="94"/>
        <v>1.0406198809385869</v>
      </c>
      <c r="H445" s="9">
        <f t="shared" si="95"/>
        <v>1.8012773083227123</v>
      </c>
      <c r="I445" s="9">
        <f t="shared" si="96"/>
        <v>4.1010472451969902</v>
      </c>
      <c r="J445" s="9">
        <f t="shared" si="97"/>
        <v>4.9751679451854018</v>
      </c>
      <c r="K445" s="11">
        <f t="shared" si="98"/>
        <v>0.56497175141242939</v>
      </c>
      <c r="L445" s="11">
        <f t="shared" si="99"/>
        <v>0.25125628140703515</v>
      </c>
      <c r="M445" s="11">
        <f t="shared" si="100"/>
        <v>0.20746887966804978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-0.25814693647810993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0.22294231313163798</v>
      </c>
      <c r="Q445" s="11">
        <f>2*'OddsRatio_working_3-way'!K445*'OddsRatio_working_3-way'!L445*'OddsRatio_working_3-way'!M445</f>
        <v>5.8901535833986246E-2</v>
      </c>
      <c r="R445" s="11">
        <f t="shared" si="101"/>
        <v>0</v>
      </c>
      <c r="S445" s="11">
        <f t="shared" si="102"/>
        <v>-0.86362563961917405</v>
      </c>
      <c r="T445" s="11">
        <f t="shared" si="103"/>
        <v>-0.22817057849912123</v>
      </c>
      <c r="U445" s="11">
        <f>'OddsRatio_working_3-way'!S445-'OddsRatio_working_3-way'!R445^2/3</f>
        <v>-0.86362563961917405</v>
      </c>
      <c r="V445" s="11">
        <f>'OddsRatio_working_3-way'!S445*'OddsRatio_working_3-way'!R445/3-2*'OddsRatio_working_3-way'!R445^3/27-'OddsRatio_working_3-way'!T445</f>
        <v>0.22817057849912123</v>
      </c>
      <c r="W445" s="11">
        <f>'OddsRatio_working_3-way'!V445^2+4*'OddsRatio_working_3-way'!U445^3/27</f>
        <v>-4.3365525125841631E-2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0.15445657805550503</v>
      </c>
      <c r="Y445" s="11">
        <f>IF('OddsRatio_working_3-way'!W445&gt;=0,IF('OddsRatio_working_3-way'!V445+SQRT('OddsRatio_working_3-way'!W445)&gt;0,0,PI()),ACOS('OddsRatio_working_3-way'!V445/(2*'OddsRatio_working_3-way'!X445)))</f>
        <v>0.73976988862151183</v>
      </c>
      <c r="Z445" s="11">
        <f>'OddsRatio_working_3-way'!X445^(1/3)*COS('OddsRatio_working_3-way'!Y445/3)</f>
        <v>0.52030994046929346</v>
      </c>
      <c r="AA445" s="11">
        <f>'OddsRatio_working_3-way'!X445^(1/3)*COS(('OddsRatio_working_3-way'!Y445+2*PI())/3)</f>
        <v>-0.37357712103167445</v>
      </c>
      <c r="AB445" s="11">
        <f>'OddsRatio_working_3-way'!X445^(1/3)*COS(('OddsRatio_working_3-way'!Y445+4*PI())/3)</f>
        <v>-0.14673281943761896</v>
      </c>
      <c r="AC445" s="11">
        <f>'OddsRatio_working_3-way'!X445^(1/3)*SIN('OddsRatio_working_3-way'!Y445/3)</f>
        <v>0.13096861858946066</v>
      </c>
      <c r="AD445" s="11">
        <f>'OddsRatio_working_3-way'!X445^(1/3)*SIN(('OddsRatio_working_3-way'!Y445+2*PI())/3)</f>
        <v>0.38511731699324692</v>
      </c>
      <c r="AE445" s="11">
        <f>'OddsRatio_working_3-way'!X445^(1/3)*SIN(('OddsRatio_working_3-way'!Y445+4*PI())/3)</f>
        <v>-0.51608593558270743</v>
      </c>
      <c r="AF445" s="11">
        <f>-'OddsRatio_working_3-way'!U445/(3*'OddsRatio_working_3-way'!X445^(1/3))*COS(('OddsRatio_working_3-way'!Y445)/3)</f>
        <v>0.52030994046929346</v>
      </c>
      <c r="AG445" s="11">
        <f>-'OddsRatio_working_3-way'!U445/(3*'OddsRatio_working_3-way'!X445^(1/3))*COS(('OddsRatio_working_3-way'!Y445+2*PI())/3)</f>
        <v>-0.37357712103167445</v>
      </c>
      <c r="AH445" s="11">
        <f>-'OddsRatio_working_3-way'!U445/(3*'OddsRatio_working_3-way'!X445^(1/3))*COS(('OddsRatio_working_3-way'!Y445+4*PI())/3)</f>
        <v>-0.14673281943761896</v>
      </c>
      <c r="AI445" s="11">
        <f>'OddsRatio_working_3-way'!U445/(3*'OddsRatio_working_3-way'!X445^(1/3))*SIN(('OddsRatio_working_3-way'!Y445)/3)</f>
        <v>-0.13096861858946066</v>
      </c>
      <c r="AJ445" s="11">
        <f>'OddsRatio_working_3-way'!U445/(3*'OddsRatio_working_3-way'!X445^(1/3))*SIN(('OddsRatio_working_3-way'!Y445+2*PI())/3)</f>
        <v>-0.38511731699324692</v>
      </c>
      <c r="AK445" s="11">
        <f>'OddsRatio_working_3-way'!U445/(3*'OddsRatio_working_3-way'!X445^(1/3))*SIN(('OddsRatio_working_3-way'!Y445+4*PI())/3)</f>
        <v>0.51608593558270743</v>
      </c>
      <c r="AL445" s="11">
        <f>'OddsRatio_working_3-way'!Z445+'OddsRatio_working_3-way'!AF445</f>
        <v>1.0406198809385869</v>
      </c>
      <c r="AM445" s="11">
        <f>'OddsRatio_working_3-way'!AA445+'OddsRatio_working_3-way'!AG445</f>
        <v>-0.74715424206334891</v>
      </c>
      <c r="AN445" s="11">
        <f>'OddsRatio_working_3-way'!AB445+'OddsRatio_working_3-way'!AH445</f>
        <v>-0.29346563887523791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1.0406198809385869</v>
      </c>
      <c r="AS445" s="11">
        <f>IF(('OddsRatio_working_3-way'!X445=0),IF(Q445&gt;0,-Q445^(1/3),(-Q445)^(1/3)),'OddsRatio_working_3-way'!AM445-'OddsRatio_working_3-way'!R445/3)</f>
        <v>-0.74715424206334891</v>
      </c>
      <c r="AT445" s="11">
        <f>IF(('OddsRatio_working_3-way'!X445=0),IF(Q445&gt;0,-Q445^(1/3),(-Q445)^(1/3)),'OddsRatio_working_3-way'!AN445-'OddsRatio_working_3-way'!R445/3)</f>
        <v>-0.29346563887523791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9">
        <f t="shared" si="91"/>
        <v>0.34207891779009497</v>
      </c>
      <c r="E446" s="9">
        <f t="shared" si="92"/>
        <v>0.28979971167960739</v>
      </c>
      <c r="F446" s="9">
        <f t="shared" si="93"/>
        <v>0.36812137053029764</v>
      </c>
      <c r="G446" s="9">
        <f t="shared" si="94"/>
        <v>1.0340333576413445</v>
      </c>
      <c r="H446" s="9">
        <f t="shared" si="95"/>
        <v>2.9233020452128997</v>
      </c>
      <c r="I446" s="9">
        <f t="shared" si="96"/>
        <v>3.4506590576099869</v>
      </c>
      <c r="J446" s="9">
        <f t="shared" si="97"/>
        <v>2.7164953736846327</v>
      </c>
      <c r="K446" s="11">
        <f t="shared" si="98"/>
        <v>0.34965034965034969</v>
      </c>
      <c r="L446" s="11">
        <f t="shared" si="99"/>
        <v>0.29673590504451036</v>
      </c>
      <c r="M446" s="11">
        <f t="shared" si="100"/>
        <v>0.37593984962406013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-0.28542486718341775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0.22974058582367185</v>
      </c>
      <c r="Q446" s="11">
        <f>2*'OddsRatio_working_3-way'!K446*'OddsRatio_working_3-way'!L446*'OddsRatio_working_3-way'!M446</f>
        <v>7.8010385678666166E-2</v>
      </c>
      <c r="R446" s="11">
        <f t="shared" si="101"/>
        <v>0</v>
      </c>
      <c r="S446" s="11">
        <f t="shared" si="102"/>
        <v>-0.80490739328622529</v>
      </c>
      <c r="T446" s="11">
        <f t="shared" si="103"/>
        <v>-0.27331320654880314</v>
      </c>
      <c r="U446" s="11">
        <f>'OddsRatio_working_3-way'!S446-'OddsRatio_working_3-way'!R446^2/3</f>
        <v>-0.80490739328622529</v>
      </c>
      <c r="V446" s="11">
        <f>'OddsRatio_working_3-way'!S446*'OddsRatio_working_3-way'!R446/3-2*'OddsRatio_working_3-way'!R446^3/27-'OddsRatio_working_3-way'!T446</f>
        <v>0.27331320654880314</v>
      </c>
      <c r="W446" s="11">
        <f>'OddsRatio_working_3-way'!V446^2+4*'OddsRatio_working_3-way'!U446^3/27</f>
        <v>-2.5562039131479392E-3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0.1389750991968855</v>
      </c>
      <c r="Y446" s="11">
        <f>IF('OddsRatio_working_3-way'!W446&gt;=0,IF('OddsRatio_working_3-way'!V446+SQRT('OddsRatio_working_3-way'!W446)&gt;0,0,PI()),ACOS('OddsRatio_working_3-way'!V446/(2*'OddsRatio_working_3-way'!X446)))</f>
        <v>0.18291751643405973</v>
      </c>
      <c r="Z446" s="11">
        <f>'OddsRatio_working_3-way'!X446^(1/3)*COS('OddsRatio_working_3-way'!Y446/3)</f>
        <v>0.51701667882067237</v>
      </c>
      <c r="AA446" s="11">
        <f>'OddsRatio_working_3-way'!X446^(1/3)*COS(('OddsRatio_working_3-way'!Y446+2*PI())/3)</f>
        <v>-0.28584263448973457</v>
      </c>
      <c r="AB446" s="11">
        <f>'OddsRatio_working_3-way'!X446^(1/3)*COS(('OddsRatio_working_3-way'!Y446+4*PI())/3)</f>
        <v>-0.23117404433093786</v>
      </c>
      <c r="AC446" s="11">
        <f>'OddsRatio_working_3-way'!X446^(1/3)*SIN('OddsRatio_working_3-way'!Y446/3)</f>
        <v>3.1562925244398805E-2</v>
      </c>
      <c r="AD446" s="11">
        <f>'OddsRatio_working_3-way'!X446^(1/3)*SIN(('OddsRatio_working_3-way'!Y446+2*PI())/3)</f>
        <v>0.43196811541676289</v>
      </c>
      <c r="AE446" s="11">
        <f>'OddsRatio_working_3-way'!X446^(1/3)*SIN(('OddsRatio_working_3-way'!Y446+4*PI())/3)</f>
        <v>-0.46353104066116152</v>
      </c>
      <c r="AF446" s="11">
        <f>-'OddsRatio_working_3-way'!U446/(3*'OddsRatio_working_3-way'!X446^(1/3))*COS(('OddsRatio_working_3-way'!Y446)/3)</f>
        <v>0.51701667882067226</v>
      </c>
      <c r="AG446" s="11">
        <f>-'OddsRatio_working_3-way'!U446/(3*'OddsRatio_working_3-way'!X446^(1/3))*COS(('OddsRatio_working_3-way'!Y446+2*PI())/3)</f>
        <v>-0.28584263448973452</v>
      </c>
      <c r="AH446" s="11">
        <f>-'OddsRatio_working_3-way'!U446/(3*'OddsRatio_working_3-way'!X446^(1/3))*COS(('OddsRatio_working_3-way'!Y446+4*PI())/3)</f>
        <v>-0.23117404433093783</v>
      </c>
      <c r="AI446" s="11">
        <f>'OddsRatio_working_3-way'!U446/(3*'OddsRatio_working_3-way'!X446^(1/3))*SIN(('OddsRatio_working_3-way'!Y446)/3)</f>
        <v>-3.1562925244398798E-2</v>
      </c>
      <c r="AJ446" s="11">
        <f>'OddsRatio_working_3-way'!U446/(3*'OddsRatio_working_3-way'!X446^(1/3))*SIN(('OddsRatio_working_3-way'!Y446+2*PI())/3)</f>
        <v>-0.43196811541676278</v>
      </c>
      <c r="AK446" s="11">
        <f>'OddsRatio_working_3-way'!U446/(3*'OddsRatio_working_3-way'!X446^(1/3))*SIN(('OddsRatio_working_3-way'!Y446+4*PI())/3)</f>
        <v>0.46353104066116141</v>
      </c>
      <c r="AL446" s="11">
        <f>'OddsRatio_working_3-way'!Z446+'OddsRatio_working_3-way'!AF446</f>
        <v>1.0340333576413445</v>
      </c>
      <c r="AM446" s="11">
        <f>'OddsRatio_working_3-way'!AA446+'OddsRatio_working_3-way'!AG446</f>
        <v>-0.57168526897946914</v>
      </c>
      <c r="AN446" s="11">
        <f>'OddsRatio_working_3-way'!AB446+'OddsRatio_working_3-way'!AH446</f>
        <v>-0.46234808866187571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1.0340333576413445</v>
      </c>
      <c r="AS446" s="11">
        <f>IF(('OddsRatio_working_3-way'!X446=0),IF(Q446&gt;0,-Q446^(1/3),(-Q446)^(1/3)),'OddsRatio_working_3-way'!AM446-'OddsRatio_working_3-way'!R446/3)</f>
        <v>-0.57168526897946914</v>
      </c>
      <c r="AT446" s="11">
        <f>IF(('OddsRatio_working_3-way'!X446=0),IF(Q446&gt;0,-Q446^(1/3),(-Q446)^(1/3)),'OddsRatio_working_3-way'!AN446-'OddsRatio_working_3-way'!R446/3)</f>
        <v>-0.46234808866187571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9">
        <f t="shared" si="91"/>
        <v>0.12091426424507257</v>
      </c>
      <c r="E447" s="9">
        <f t="shared" si="92"/>
        <v>0.21093331888000763</v>
      </c>
      <c r="F447" s="9">
        <f t="shared" si="93"/>
        <v>0.66815241687492</v>
      </c>
      <c r="G447" s="9">
        <f t="shared" si="94"/>
        <v>1.0567329694062102</v>
      </c>
      <c r="H447" s="9">
        <f t="shared" si="95"/>
        <v>8.2703228295147273</v>
      </c>
      <c r="I447" s="9">
        <f t="shared" si="96"/>
        <v>4.7408347116979845</v>
      </c>
      <c r="J447" s="9">
        <f t="shared" si="97"/>
        <v>1.4966644956209187</v>
      </c>
      <c r="K447" s="11">
        <f t="shared" si="98"/>
        <v>0.12690355329949238</v>
      </c>
      <c r="L447" s="11">
        <f t="shared" si="99"/>
        <v>0.22026431718061673</v>
      </c>
      <c r="M447" s="11">
        <f t="shared" si="100"/>
        <v>0.68027210884353739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-0.21766577782077756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0.20707538365421077</v>
      </c>
      <c r="Q447" s="11">
        <f>2*'OddsRatio_working_3-way'!K447*'OddsRatio_working_3-way'!L447*'OddsRatio_working_3-way'!M447</f>
        <v>3.8030373490213182E-2</v>
      </c>
      <c r="R447" s="11">
        <f t="shared" si="101"/>
        <v>0</v>
      </c>
      <c r="S447" s="11">
        <f t="shared" si="102"/>
        <v>-0.95134561678645346</v>
      </c>
      <c r="T447" s="11">
        <f t="shared" si="103"/>
        <v>-0.17471912154021185</v>
      </c>
      <c r="U447" s="11">
        <f>'OddsRatio_working_3-way'!S447-'OddsRatio_working_3-way'!R447^2/3</f>
        <v>-0.95134561678645346</v>
      </c>
      <c r="V447" s="11">
        <f>'OddsRatio_working_3-way'!S447*'OddsRatio_working_3-way'!R447/3-2*'OddsRatio_working_3-way'!R447^3/27-'OddsRatio_working_3-way'!T447</f>
        <v>0.17471912154021185</v>
      </c>
      <c r="W447" s="11">
        <f>'OddsRatio_working_3-way'!V447^2+4*'OddsRatio_working_3-way'!U447^3/27</f>
        <v>-9.7032253803288934E-2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0.17857703186235363</v>
      </c>
      <c r="Y447" s="11">
        <f>IF('OddsRatio_working_3-way'!W447&gt;=0,IF('OddsRatio_working_3-way'!V447+SQRT('OddsRatio_working_3-way'!W447)&gt;0,0,PI()),ACOS('OddsRatio_working_3-way'!V447/(2*'OddsRatio_working_3-way'!X447)))</f>
        <v>1.0596261359487209</v>
      </c>
      <c r="Z447" s="11">
        <f>'OddsRatio_working_3-way'!X447^(1/3)*COS('OddsRatio_working_3-way'!Y447/3)</f>
        <v>0.5283664847031051</v>
      </c>
      <c r="AA447" s="11">
        <f>'OddsRatio_working_3-way'!X447^(1/3)*COS(('OddsRatio_working_3-way'!Y447+2*PI())/3)</f>
        <v>-0.43287837440483917</v>
      </c>
      <c r="AB447" s="11">
        <f>'OddsRatio_working_3-way'!X447^(1/3)*COS(('OddsRatio_working_3-way'!Y447+4*PI())/3)</f>
        <v>-9.5488110298266149E-2</v>
      </c>
      <c r="AC447" s="11">
        <f>'OddsRatio_working_3-way'!X447^(1/3)*SIN('OddsRatio_working_3-way'!Y447/3)</f>
        <v>0.19479235980388915</v>
      </c>
      <c r="AD447" s="11">
        <f>'OddsRatio_working_3-way'!X447^(1/3)*SIN(('OddsRatio_working_3-way'!Y447+2*PI())/3)</f>
        <v>0.36018261835922666</v>
      </c>
      <c r="AE447" s="11">
        <f>'OddsRatio_working_3-way'!X447^(1/3)*SIN(('OddsRatio_working_3-way'!Y447+4*PI())/3)</f>
        <v>-0.55497497816311558</v>
      </c>
      <c r="AF447" s="11">
        <f>-'OddsRatio_working_3-way'!U447/(3*'OddsRatio_working_3-way'!X447^(1/3))*COS(('OddsRatio_working_3-way'!Y447)/3)</f>
        <v>0.5283664847031051</v>
      </c>
      <c r="AG447" s="11">
        <f>-'OddsRatio_working_3-way'!U447/(3*'OddsRatio_working_3-way'!X447^(1/3))*COS(('OddsRatio_working_3-way'!Y447+2*PI())/3)</f>
        <v>-0.43287837440483917</v>
      </c>
      <c r="AH447" s="11">
        <f>-'OddsRatio_working_3-way'!U447/(3*'OddsRatio_working_3-way'!X447^(1/3))*COS(('OddsRatio_working_3-way'!Y447+4*PI())/3)</f>
        <v>-9.5488110298266149E-2</v>
      </c>
      <c r="AI447" s="11">
        <f>'OddsRatio_working_3-way'!U447/(3*'OddsRatio_working_3-way'!X447^(1/3))*SIN(('OddsRatio_working_3-way'!Y447)/3)</f>
        <v>-0.19479235980388915</v>
      </c>
      <c r="AJ447" s="11">
        <f>'OddsRatio_working_3-way'!U447/(3*'OddsRatio_working_3-way'!X447^(1/3))*SIN(('OddsRatio_working_3-way'!Y447+2*PI())/3)</f>
        <v>-0.36018261835922666</v>
      </c>
      <c r="AK447" s="11">
        <f>'OddsRatio_working_3-way'!U447/(3*'OddsRatio_working_3-way'!X447^(1/3))*SIN(('OddsRatio_working_3-way'!Y447+4*PI())/3)</f>
        <v>0.55497497816311558</v>
      </c>
      <c r="AL447" s="11">
        <f>'OddsRatio_working_3-way'!Z447+'OddsRatio_working_3-way'!AF447</f>
        <v>1.0567329694062102</v>
      </c>
      <c r="AM447" s="11">
        <f>'OddsRatio_working_3-way'!AA447+'OddsRatio_working_3-way'!AG447</f>
        <v>-0.86575674880967834</v>
      </c>
      <c r="AN447" s="11">
        <f>'OddsRatio_working_3-way'!AB447+'OddsRatio_working_3-way'!AH447</f>
        <v>-0.1909762205965323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1.0567329694062102</v>
      </c>
      <c r="AS447" s="11">
        <f>IF(('OddsRatio_working_3-way'!X447=0),IF(Q447&gt;0,-Q447^(1/3),(-Q447)^(1/3)),'OddsRatio_working_3-way'!AM447-'OddsRatio_working_3-way'!R447/3)</f>
        <v>-0.86575674880967834</v>
      </c>
      <c r="AT447" s="11">
        <f>IF(('OddsRatio_working_3-way'!X447=0),IF(Q447&gt;0,-Q447^(1/3),(-Q447)^(1/3)),'OddsRatio_working_3-way'!AN447-'OddsRatio_working_3-way'!R447/3)</f>
        <v>-0.1909762205965323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9">
        <f t="shared" si="91"/>
        <v>0.55858878116741228</v>
      </c>
      <c r="E448" s="9">
        <f t="shared" si="92"/>
        <v>0.26336698581793172</v>
      </c>
      <c r="F448" s="9">
        <f t="shared" si="93"/>
        <v>0.17804423301465619</v>
      </c>
      <c r="G448" s="9">
        <f t="shared" si="94"/>
        <v>1.0397706772631481</v>
      </c>
      <c r="H448" s="9">
        <f t="shared" si="95"/>
        <v>1.7902257147199923</v>
      </c>
      <c r="I448" s="9">
        <f t="shared" si="96"/>
        <v>3.7969831218378682</v>
      </c>
      <c r="J448" s="9">
        <f t="shared" si="97"/>
        <v>5.6165818070483775</v>
      </c>
      <c r="K448" s="11">
        <f t="shared" si="98"/>
        <v>0.56818181818181823</v>
      </c>
      <c r="L448" s="11">
        <f t="shared" si="99"/>
        <v>0.2710027100271003</v>
      </c>
      <c r="M448" s="11">
        <f t="shared" si="100"/>
        <v>0.18382352941176469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-0.25692768792661191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0.22332588800486933</v>
      </c>
      <c r="Q448" s="11">
        <f>2*'OddsRatio_working_3-way'!K448*'OddsRatio_working_3-way'!L448*'OddsRatio_working_3-way'!M448</f>
        <v>5.6609857542425701E-2</v>
      </c>
      <c r="R448" s="11">
        <f t="shared" si="101"/>
        <v>0</v>
      </c>
      <c r="S448" s="11">
        <f t="shared" si="102"/>
        <v>-0.86921689836970584</v>
      </c>
      <c r="T448" s="11">
        <f t="shared" si="103"/>
        <v>-0.22033381454238432</v>
      </c>
      <c r="U448" s="11">
        <f>'OddsRatio_working_3-way'!S448-'OddsRatio_working_3-way'!R448^2/3</f>
        <v>-0.86921689836970584</v>
      </c>
      <c r="V448" s="11">
        <f>'OddsRatio_working_3-way'!S448*'OddsRatio_working_3-way'!R448/3-2*'OddsRatio_working_3-way'!R448^3/27-'OddsRatio_working_3-way'!T448</f>
        <v>0.22033381454238432</v>
      </c>
      <c r="W448" s="11">
        <f>'OddsRatio_working_3-way'!V448^2+4*'OddsRatio_working_3-way'!U448^3/27</f>
        <v>-4.8745811832248388E-2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0.15595897029591324</v>
      </c>
      <c r="Y448" s="11">
        <f>IF('OddsRatio_working_3-way'!W448&gt;=0,IF('OddsRatio_working_3-way'!V448+SQRT('OddsRatio_working_3-way'!W448)&gt;0,0,PI()),ACOS('OddsRatio_working_3-way'!V448/(2*'OddsRatio_working_3-way'!X448)))</f>
        <v>0.78641993549381439</v>
      </c>
      <c r="Z448" s="11">
        <f>'OddsRatio_working_3-way'!X448^(1/3)*COS('OddsRatio_working_3-way'!Y448/3)</f>
        <v>0.51988533863157416</v>
      </c>
      <c r="AA448" s="11">
        <f>'OddsRatio_working_3-way'!X448^(1/3)*COS(('OddsRatio_working_3-way'!Y448+2*PI())/3)</f>
        <v>-0.38074685218780763</v>
      </c>
      <c r="AB448" s="11">
        <f>'OddsRatio_working_3-way'!X448^(1/3)*COS(('OddsRatio_working_3-way'!Y448+4*PI())/3)</f>
        <v>-0.13913848644376664</v>
      </c>
      <c r="AC448" s="11">
        <f>'OddsRatio_working_3-way'!X448^(1/3)*SIN('OddsRatio_working_3-way'!Y448/3)</f>
        <v>0.13949265500078784</v>
      </c>
      <c r="AD448" s="11">
        <f>'OddsRatio_working_3-way'!X448^(1/3)*SIN(('OddsRatio_working_3-way'!Y448+2*PI())/3)</f>
        <v>0.38048758280962475</v>
      </c>
      <c r="AE448" s="11">
        <f>'OddsRatio_working_3-way'!X448^(1/3)*SIN(('OddsRatio_working_3-way'!Y448+4*PI())/3)</f>
        <v>-0.51998023781041247</v>
      </c>
      <c r="AF448" s="11">
        <f>-'OddsRatio_working_3-way'!U448/(3*'OddsRatio_working_3-way'!X448^(1/3))*COS(('OddsRatio_working_3-way'!Y448)/3)</f>
        <v>0.51988533863157405</v>
      </c>
      <c r="AG448" s="11">
        <f>-'OddsRatio_working_3-way'!U448/(3*'OddsRatio_working_3-way'!X448^(1/3))*COS(('OddsRatio_working_3-way'!Y448+2*PI())/3)</f>
        <v>-0.38074685218780757</v>
      </c>
      <c r="AH448" s="11">
        <f>-'OddsRatio_working_3-way'!U448/(3*'OddsRatio_working_3-way'!X448^(1/3))*COS(('OddsRatio_working_3-way'!Y448+4*PI())/3)</f>
        <v>-0.13913848644376661</v>
      </c>
      <c r="AI448" s="11">
        <f>'OddsRatio_working_3-way'!U448/(3*'OddsRatio_working_3-way'!X448^(1/3))*SIN(('OddsRatio_working_3-way'!Y448)/3)</f>
        <v>-0.13949265500078781</v>
      </c>
      <c r="AJ448" s="11">
        <f>'OddsRatio_working_3-way'!U448/(3*'OddsRatio_working_3-way'!X448^(1/3))*SIN(('OddsRatio_working_3-way'!Y448+2*PI())/3)</f>
        <v>-0.38048758280962469</v>
      </c>
      <c r="AK448" s="11">
        <f>'OddsRatio_working_3-way'!U448/(3*'OddsRatio_working_3-way'!X448^(1/3))*SIN(('OddsRatio_working_3-way'!Y448+4*PI())/3)</f>
        <v>0.51998023781041236</v>
      </c>
      <c r="AL448" s="11">
        <f>'OddsRatio_working_3-way'!Z448+'OddsRatio_working_3-way'!AF448</f>
        <v>1.0397706772631481</v>
      </c>
      <c r="AM448" s="11">
        <f>'OddsRatio_working_3-way'!AA448+'OddsRatio_working_3-way'!AG448</f>
        <v>-0.76149370437561514</v>
      </c>
      <c r="AN448" s="11">
        <f>'OddsRatio_working_3-way'!AB448+'OddsRatio_working_3-way'!AH448</f>
        <v>-0.27827697288753328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1.0397706772631481</v>
      </c>
      <c r="AS448" s="11">
        <f>IF(('OddsRatio_working_3-way'!X448=0),IF(Q448&gt;0,-Q448^(1/3),(-Q448)^(1/3)),'OddsRatio_working_3-way'!AM448-'OddsRatio_working_3-way'!R448/3)</f>
        <v>-0.76149370437561514</v>
      </c>
      <c r="AT448" s="11">
        <f>IF(('OddsRatio_working_3-way'!X448=0),IF(Q448&gt;0,-Q448^(1/3),(-Q448)^(1/3)),'OddsRatio_working_3-way'!AN448-'OddsRatio_working_3-way'!R448/3)</f>
        <v>-0.27827697288753328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9">
        <f t="shared" si="91"/>
        <v>0.46964054957686802</v>
      </c>
      <c r="E449" s="9">
        <f t="shared" si="92"/>
        <v>0.27536436818548798</v>
      </c>
      <c r="F449" s="9">
        <f t="shared" si="93"/>
        <v>0.25499508223764417</v>
      </c>
      <c r="G449" s="9">
        <f t="shared" si="94"/>
        <v>1.0360440630155801</v>
      </c>
      <c r="H449" s="9">
        <f t="shared" si="95"/>
        <v>2.1292880286869815</v>
      </c>
      <c r="I449" s="9">
        <f t="shared" si="96"/>
        <v>3.6315519200595725</v>
      </c>
      <c r="J449" s="9">
        <f t="shared" si="97"/>
        <v>3.9216442577039352</v>
      </c>
      <c r="K449" s="11">
        <f t="shared" si="98"/>
        <v>0.47846889952153115</v>
      </c>
      <c r="L449" s="11">
        <f t="shared" si="99"/>
        <v>0.2824858757062147</v>
      </c>
      <c r="M449" s="11">
        <f t="shared" si="100"/>
        <v>0.26178010471204188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-0.27624626308953593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0.22821637544841872</v>
      </c>
      <c r="Q449" s="11">
        <f>2*'OddsRatio_working_3-way'!K449*'OddsRatio_working_3-way'!L449*'OddsRatio_working_3-way'!M449</f>
        <v>7.0764767580905011E-2</v>
      </c>
      <c r="R449" s="11">
        <f t="shared" si="101"/>
        <v>0</v>
      </c>
      <c r="S449" s="11">
        <f t="shared" si="102"/>
        <v>-0.82613380139897152</v>
      </c>
      <c r="T449" s="11">
        <f t="shared" si="103"/>
        <v>-0.2561655198136345</v>
      </c>
      <c r="U449" s="11">
        <f>'OddsRatio_working_3-way'!S449-'OddsRatio_working_3-way'!R449^2/3</f>
        <v>-0.82613380139897152</v>
      </c>
      <c r="V449" s="11">
        <f>'OddsRatio_working_3-way'!S449*'OddsRatio_working_3-way'!R449/3-2*'OddsRatio_working_3-way'!R449^3/27-'OddsRatio_working_3-way'!T449</f>
        <v>0.2561655198136345</v>
      </c>
      <c r="W449" s="11">
        <f>'OddsRatio_working_3-way'!V449^2+4*'OddsRatio_working_3-way'!U449^3/27</f>
        <v>-1.7910172949784295E-2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0.14450860397496568</v>
      </c>
      <c r="Y449" s="11">
        <f>IF('OddsRatio_working_3-way'!W449&gt;=0,IF('OddsRatio_working_3-way'!V449+SQRT('OddsRatio_working_3-way'!W449)&gt;0,0,PI()),ACOS('OddsRatio_working_3-way'!V449/(2*'OddsRatio_working_3-way'!X449)))</f>
        <v>0.48143122054380116</v>
      </c>
      <c r="Z449" s="11">
        <f>'OddsRatio_working_3-way'!X449^(1/3)*COS('OddsRatio_working_3-way'!Y449/3)</f>
        <v>0.51802203150779003</v>
      </c>
      <c r="AA449" s="11">
        <f>'OddsRatio_working_3-way'!X449^(1/3)*COS(('OddsRatio_working_3-way'!Y449+2*PI())/3)</f>
        <v>-0.33162872367799207</v>
      </c>
      <c r="AB449" s="11">
        <f>'OddsRatio_working_3-way'!X449^(1/3)*COS(('OddsRatio_working_3-way'!Y449+4*PI())/3)</f>
        <v>-0.18639330782979791</v>
      </c>
      <c r="AC449" s="11">
        <f>'OddsRatio_working_3-way'!X449^(1/3)*SIN('OddsRatio_working_3-way'!Y449/3)</f>
        <v>8.3851706435822196E-2</v>
      </c>
      <c r="AD449" s="11">
        <f>'OddsRatio_working_3-way'!X449^(1/3)*SIN(('OddsRatio_working_3-way'!Y449+2*PI())/3)</f>
        <v>0.4066943857878581</v>
      </c>
      <c r="AE449" s="11">
        <f>'OddsRatio_working_3-way'!X449^(1/3)*SIN(('OddsRatio_working_3-way'!Y449+4*PI())/3)</f>
        <v>-0.49054609222368023</v>
      </c>
      <c r="AF449" s="11">
        <f>-'OddsRatio_working_3-way'!U449/(3*'OddsRatio_working_3-way'!X449^(1/3))*COS(('OddsRatio_working_3-way'!Y449)/3)</f>
        <v>0.51802203150779003</v>
      </c>
      <c r="AG449" s="11">
        <f>-'OddsRatio_working_3-way'!U449/(3*'OddsRatio_working_3-way'!X449^(1/3))*COS(('OddsRatio_working_3-way'!Y449+2*PI())/3)</f>
        <v>-0.33162872367799207</v>
      </c>
      <c r="AH449" s="11">
        <f>-'OddsRatio_working_3-way'!U449/(3*'OddsRatio_working_3-way'!X449^(1/3))*COS(('OddsRatio_working_3-way'!Y449+4*PI())/3)</f>
        <v>-0.18639330782979791</v>
      </c>
      <c r="AI449" s="11">
        <f>'OddsRatio_working_3-way'!U449/(3*'OddsRatio_working_3-way'!X449^(1/3))*SIN(('OddsRatio_working_3-way'!Y449)/3)</f>
        <v>-8.3851706435822196E-2</v>
      </c>
      <c r="AJ449" s="11">
        <f>'OddsRatio_working_3-way'!U449/(3*'OddsRatio_working_3-way'!X449^(1/3))*SIN(('OddsRatio_working_3-way'!Y449+2*PI())/3)</f>
        <v>-0.4066943857878581</v>
      </c>
      <c r="AK449" s="11">
        <f>'OddsRatio_working_3-way'!U449/(3*'OddsRatio_working_3-way'!X449^(1/3))*SIN(('OddsRatio_working_3-way'!Y449+4*PI())/3)</f>
        <v>0.49054609222368023</v>
      </c>
      <c r="AL449" s="11">
        <f>'OddsRatio_working_3-way'!Z449+'OddsRatio_working_3-way'!AF449</f>
        <v>1.0360440630155801</v>
      </c>
      <c r="AM449" s="11">
        <f>'OddsRatio_working_3-way'!AA449+'OddsRatio_working_3-way'!AG449</f>
        <v>-0.66325744735598413</v>
      </c>
      <c r="AN449" s="11">
        <f>'OddsRatio_working_3-way'!AB449+'OddsRatio_working_3-way'!AH449</f>
        <v>-0.37278661565959581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1.0360440630155801</v>
      </c>
      <c r="AS449" s="11">
        <f>IF(('OddsRatio_working_3-way'!X449=0),IF(Q449&gt;0,-Q449^(1/3),(-Q449)^(1/3)),'OddsRatio_working_3-way'!AM449-'OddsRatio_working_3-way'!R449/3)</f>
        <v>-0.66325744735598413</v>
      </c>
      <c r="AT449" s="11">
        <f>IF(('OddsRatio_working_3-way'!X449=0),IF(Q449&gt;0,-Q449^(1/3),(-Q449)^(1/3)),'OddsRatio_working_3-way'!AN449-'OddsRatio_working_3-way'!R449/3)</f>
        <v>-0.37278661565959581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9">
        <f t="shared" si="91"/>
        <v>0.38134138158380981</v>
      </c>
      <c r="E450" s="9">
        <f t="shared" si="92"/>
        <v>0.32608845419626303</v>
      </c>
      <c r="F450" s="9">
        <f t="shared" si="93"/>
        <v>0.29257016421992738</v>
      </c>
      <c r="G450" s="9">
        <f t="shared" si="94"/>
        <v>1.03332629096725</v>
      </c>
      <c r="H450" s="9">
        <f t="shared" si="95"/>
        <v>2.6223222768185823</v>
      </c>
      <c r="I450" s="9">
        <f t="shared" si="96"/>
        <v>3.0666525819345001</v>
      </c>
      <c r="J450" s="9">
        <f t="shared" si="97"/>
        <v>3.417983520863364</v>
      </c>
      <c r="K450" s="11">
        <f t="shared" si="98"/>
        <v>0.38910505836575876</v>
      </c>
      <c r="L450" s="11">
        <f t="shared" si="99"/>
        <v>0.33333333333333331</v>
      </c>
      <c r="M450" s="11">
        <f t="shared" si="100"/>
        <v>0.29940119760479045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-0.28532817633216057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0.22950208532351635</v>
      </c>
      <c r="Q450" s="11">
        <f>2*'OddsRatio_working_3-way'!K450*'OddsRatio_working_3-way'!L450*'OddsRatio_working_3-way'!M450</f>
        <v>7.76656803125267E-2</v>
      </c>
      <c r="R450" s="11">
        <f t="shared" si="101"/>
        <v>0</v>
      </c>
      <c r="S450" s="11">
        <f t="shared" si="102"/>
        <v>-0.80434427568185518</v>
      </c>
      <c r="T450" s="11">
        <f t="shared" si="103"/>
        <v>-0.27219772442702383</v>
      </c>
      <c r="U450" s="11">
        <f>'OddsRatio_working_3-way'!S450-'OddsRatio_working_3-way'!R450^2/3</f>
        <v>-0.80434427568185518</v>
      </c>
      <c r="V450" s="11">
        <f>'OddsRatio_working_3-way'!S450*'OddsRatio_working_3-way'!R450/3-2*'OddsRatio_working_3-way'!R450^3/27-'OddsRatio_working_3-way'!T450</f>
        <v>0.27219772442702383</v>
      </c>
      <c r="W450" s="11">
        <f>'OddsRatio_working_3-way'!V450^2+4*'OddsRatio_working_3-way'!U450^3/27</f>
        <v>-3.0026782022891108E-3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0.1388292831011699</v>
      </c>
      <c r="Y450" s="11">
        <f>IF('OddsRatio_working_3-way'!W450&gt;=0,IF('OddsRatio_working_3-way'!V450+SQRT('OddsRatio_working_3-way'!W450)&gt;0,0,PI()),ACOS('OddsRatio_working_3-way'!V450/(2*'OddsRatio_working_3-way'!X450)))</f>
        <v>0.19865688720815511</v>
      </c>
      <c r="Z450" s="11">
        <f>'OddsRatio_working_3-way'!X450^(1/3)*COS('OddsRatio_working_3-way'!Y450/3)</f>
        <v>0.51666314548362513</v>
      </c>
      <c r="AA450" s="11">
        <f>'OddsRatio_working_3-way'!X450^(1/3)*COS(('OddsRatio_working_3-way'!Y450+2*PI())/3)</f>
        <v>-0.28800419471373523</v>
      </c>
      <c r="AB450" s="11">
        <f>'OddsRatio_working_3-way'!X450^(1/3)*COS(('OddsRatio_working_3-way'!Y450+4*PI())/3)</f>
        <v>-0.22865895076989004</v>
      </c>
      <c r="AC450" s="11">
        <f>'OddsRatio_working_3-way'!X450^(1/3)*SIN('OddsRatio_working_3-way'!Y450/3)</f>
        <v>3.4262992566103129E-2</v>
      </c>
      <c r="AD450" s="11">
        <f>'OddsRatio_working_3-way'!X450^(1/3)*SIN(('OddsRatio_working_3-way'!Y450+2*PI())/3)</f>
        <v>0.43031191290494314</v>
      </c>
      <c r="AE450" s="11">
        <f>'OddsRatio_working_3-way'!X450^(1/3)*SIN(('OddsRatio_working_3-way'!Y450+4*PI())/3)</f>
        <v>-0.46457490547104613</v>
      </c>
      <c r="AF450" s="11">
        <f>-'OddsRatio_working_3-way'!U450/(3*'OddsRatio_working_3-way'!X450^(1/3))*COS(('OddsRatio_working_3-way'!Y450)/3)</f>
        <v>0.51666314548362502</v>
      </c>
      <c r="AG450" s="11">
        <f>-'OddsRatio_working_3-way'!U450/(3*'OddsRatio_working_3-way'!X450^(1/3))*COS(('OddsRatio_working_3-way'!Y450+2*PI())/3)</f>
        <v>-0.28800419471373512</v>
      </c>
      <c r="AH450" s="11">
        <f>-'OddsRatio_working_3-way'!U450/(3*'OddsRatio_working_3-way'!X450^(1/3))*COS(('OddsRatio_working_3-way'!Y450+4*PI())/3)</f>
        <v>-0.22865895076988998</v>
      </c>
      <c r="AI450" s="11">
        <f>'OddsRatio_working_3-way'!U450/(3*'OddsRatio_working_3-way'!X450^(1/3))*SIN(('OddsRatio_working_3-way'!Y450)/3)</f>
        <v>-3.4262992566103122E-2</v>
      </c>
      <c r="AJ450" s="11">
        <f>'OddsRatio_working_3-way'!U450/(3*'OddsRatio_working_3-way'!X450^(1/3))*SIN(('OddsRatio_working_3-way'!Y450+2*PI())/3)</f>
        <v>-0.43031191290494303</v>
      </c>
      <c r="AK450" s="11">
        <f>'OddsRatio_working_3-way'!U450/(3*'OddsRatio_working_3-way'!X450^(1/3))*SIN(('OddsRatio_working_3-way'!Y450+4*PI())/3)</f>
        <v>0.46457490547104602</v>
      </c>
      <c r="AL450" s="11">
        <f>'OddsRatio_working_3-way'!Z450+'OddsRatio_working_3-way'!AF450</f>
        <v>1.03332629096725</v>
      </c>
      <c r="AM450" s="11">
        <f>'OddsRatio_working_3-way'!AA450+'OddsRatio_working_3-way'!AG450</f>
        <v>-0.57600838942747035</v>
      </c>
      <c r="AN450" s="11">
        <f>'OddsRatio_working_3-way'!AB450+'OddsRatio_working_3-way'!AH450</f>
        <v>-0.45731790153978003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1.03332629096725</v>
      </c>
      <c r="AS450" s="11">
        <f>IF(('OddsRatio_working_3-way'!X450=0),IF(Q450&gt;0,-Q450^(1/3),(-Q450)^(1/3)),'OddsRatio_working_3-way'!AM450-'OddsRatio_working_3-way'!R450/3)</f>
        <v>-0.57600838942747035</v>
      </c>
      <c r="AT450" s="11">
        <f>IF(('OddsRatio_working_3-way'!X450=0),IF(Q450&gt;0,-Q450^(1/3),(-Q450)^(1/3)),'OddsRatio_working_3-way'!AN450-'OddsRatio_working_3-way'!R450/3)</f>
        <v>-0.45731790153978003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9">
        <f t="shared" si="91"/>
        <v>0.23467897882691852</v>
      </c>
      <c r="E451" s="9">
        <f t="shared" si="92"/>
        <v>0.25121061118352078</v>
      </c>
      <c r="F451" s="9">
        <f t="shared" si="93"/>
        <v>0.5141104099895607</v>
      </c>
      <c r="G451" s="9">
        <f t="shared" si="94"/>
        <v>1.0385796397663261</v>
      </c>
      <c r="H451" s="9">
        <f t="shared" si="95"/>
        <v>4.261140068866264</v>
      </c>
      <c r="I451" s="9">
        <f t="shared" si="96"/>
        <v>3.9807235661293561</v>
      </c>
      <c r="J451" s="9">
        <f t="shared" si="97"/>
        <v>1.9451074721873567</v>
      </c>
      <c r="K451" s="11">
        <f t="shared" si="98"/>
        <v>0.24154589371980678</v>
      </c>
      <c r="L451" s="11">
        <f t="shared" si="99"/>
        <v>0.25839793281653745</v>
      </c>
      <c r="M451" s="11">
        <f t="shared" si="100"/>
        <v>0.52356020942408377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-0.26798362885019433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0.22613168615353202</v>
      </c>
      <c r="Q451" s="11">
        <f>2*'OddsRatio_working_3-way'!K451*'OddsRatio_working_3-way'!L451*'OddsRatio_working_3-way'!M451</f>
        <v>6.5355978657090183E-2</v>
      </c>
      <c r="R451" s="11">
        <f t="shared" si="101"/>
        <v>0</v>
      </c>
      <c r="S451" s="11">
        <f t="shared" si="102"/>
        <v>-0.84382649463987225</v>
      </c>
      <c r="T451" s="11">
        <f t="shared" si="103"/>
        <v>-0.24388048978030991</v>
      </c>
      <c r="U451" s="11">
        <f>'OddsRatio_working_3-way'!S451-'OddsRatio_working_3-way'!R451^2/3</f>
        <v>-0.84382649463987225</v>
      </c>
      <c r="V451" s="11">
        <f>'OddsRatio_working_3-way'!S451*'OddsRatio_working_3-way'!R451/3-2*'OddsRatio_working_3-way'!R451^3/27-'OddsRatio_working_3-way'!T451</f>
        <v>0.24388048978030991</v>
      </c>
      <c r="W451" s="11">
        <f>'OddsRatio_working_3-way'!V451^2+4*'OddsRatio_working_3-way'!U451^3/27</f>
        <v>-2.9535770093515767E-2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0.14917562082072897</v>
      </c>
      <c r="Y451" s="11">
        <f>IF('OddsRatio_working_3-way'!W451&gt;=0,IF('OddsRatio_working_3-way'!V451+SQRT('OddsRatio_working_3-way'!W451)&gt;0,0,PI()),ACOS('OddsRatio_working_3-way'!V451/(2*'OddsRatio_working_3-way'!X451)))</f>
        <v>0.61386558146539882</v>
      </c>
      <c r="Z451" s="11">
        <f>'OddsRatio_working_3-way'!X451^(1/3)*COS('OddsRatio_working_3-way'!Y451/3)</f>
        <v>0.51928981988316303</v>
      </c>
      <c r="AA451" s="11">
        <f>'OddsRatio_working_3-way'!X451^(1/3)*COS(('OddsRatio_working_3-way'!Y451+2*PI())/3)</f>
        <v>-0.35297328657083732</v>
      </c>
      <c r="AB451" s="11">
        <f>'OddsRatio_working_3-way'!X451^(1/3)*COS(('OddsRatio_working_3-way'!Y451+4*PI())/3)</f>
        <v>-0.16631653331232579</v>
      </c>
      <c r="AC451" s="11">
        <f>'OddsRatio_working_3-way'!X451^(1/3)*SIN('OddsRatio_working_3-way'!Y451/3)</f>
        <v>0.10776632673986317</v>
      </c>
      <c r="AD451" s="11">
        <f>'OddsRatio_working_3-way'!X451^(1/3)*SIN(('OddsRatio_working_3-way'!Y451+2*PI())/3)</f>
        <v>0.39583501257553305</v>
      </c>
      <c r="AE451" s="11">
        <f>'OddsRatio_working_3-way'!X451^(1/3)*SIN(('OddsRatio_working_3-way'!Y451+4*PI())/3)</f>
        <v>-0.50360133931539619</v>
      </c>
      <c r="AF451" s="11">
        <f>-'OddsRatio_working_3-way'!U451/(3*'OddsRatio_working_3-way'!X451^(1/3))*COS(('OddsRatio_working_3-way'!Y451)/3)</f>
        <v>0.51928981988316292</v>
      </c>
      <c r="AG451" s="11">
        <f>-'OddsRatio_working_3-way'!U451/(3*'OddsRatio_working_3-way'!X451^(1/3))*COS(('OddsRatio_working_3-way'!Y451+2*PI())/3)</f>
        <v>-0.35297328657083721</v>
      </c>
      <c r="AH451" s="11">
        <f>-'OddsRatio_working_3-way'!U451/(3*'OddsRatio_working_3-way'!X451^(1/3))*COS(('OddsRatio_working_3-way'!Y451+4*PI())/3)</f>
        <v>-0.16631653331232576</v>
      </c>
      <c r="AI451" s="11">
        <f>'OddsRatio_working_3-way'!U451/(3*'OddsRatio_working_3-way'!X451^(1/3))*SIN(('OddsRatio_working_3-way'!Y451)/3)</f>
        <v>-0.10776632673986314</v>
      </c>
      <c r="AJ451" s="11">
        <f>'OddsRatio_working_3-way'!U451/(3*'OddsRatio_working_3-way'!X451^(1/3))*SIN(('OddsRatio_working_3-way'!Y451+2*PI())/3)</f>
        <v>-0.39583501257553294</v>
      </c>
      <c r="AK451" s="11">
        <f>'OddsRatio_working_3-way'!U451/(3*'OddsRatio_working_3-way'!X451^(1/3))*SIN(('OddsRatio_working_3-way'!Y451+4*PI())/3)</f>
        <v>0.50360133931539608</v>
      </c>
      <c r="AL451" s="11">
        <f>'OddsRatio_working_3-way'!Z451+'OddsRatio_working_3-way'!AF451</f>
        <v>1.0385796397663261</v>
      </c>
      <c r="AM451" s="11">
        <f>'OddsRatio_working_3-way'!AA451+'OddsRatio_working_3-way'!AG451</f>
        <v>-0.70594657314167453</v>
      </c>
      <c r="AN451" s="11">
        <f>'OddsRatio_working_3-way'!AB451+'OddsRatio_working_3-way'!AH451</f>
        <v>-0.33263306662465153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1.0385796397663261</v>
      </c>
      <c r="AS451" s="11">
        <f>IF(('OddsRatio_working_3-way'!X451=0),IF(Q451&gt;0,-Q451^(1/3),(-Q451)^(1/3)),'OddsRatio_working_3-way'!AM451-'OddsRatio_working_3-way'!R451/3)</f>
        <v>-0.70594657314167453</v>
      </c>
      <c r="AT451" s="11">
        <f>IF(('OddsRatio_working_3-way'!X451=0),IF(Q451&gt;0,-Q451^(1/3),(-Q451)^(1/3)),'OddsRatio_working_3-way'!AN451-'OddsRatio_working_3-way'!R451/3)</f>
        <v>-0.33263306662465153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9">
        <f t="shared" ref="D452:D515" si="104">(K452/(AR452+K452-(AR452*K452)))</f>
        <v>0.26615548076567164</v>
      </c>
      <c r="E452" s="9">
        <f t="shared" ref="E452:E515" si="105">(L452/(AR452+L452-(AR452*L452)))</f>
        <v>0.27764504630261155</v>
      </c>
      <c r="F452" s="9">
        <f t="shared" ref="F452:F515" si="106">(M452/(AR452+M452-(AR452*M452)))</f>
        <v>0.4561994729317167</v>
      </c>
      <c r="G452" s="9">
        <f t="shared" ref="G452:G515" si="107">AR452</f>
        <v>1.0365422399521627</v>
      </c>
      <c r="H452" s="9">
        <f t="shared" ref="H452:H515" si="108">IF(A452="","",1/D452)</f>
        <v>3.7572023582727536</v>
      </c>
      <c r="I452" s="9">
        <f t="shared" ref="I452:I515" si="109">IF(B452="","",1/E452)</f>
        <v>3.6017210222799281</v>
      </c>
      <c r="J452" s="9">
        <f t="shared" ref="J452:J515" si="110">IF(C452="","",1/F452)</f>
        <v>2.1920235759449871</v>
      </c>
      <c r="K452" s="11">
        <f t="shared" ref="K452:K515" si="111">1/A452</f>
        <v>0.27322404371584696</v>
      </c>
      <c r="L452" s="11">
        <f t="shared" ref="L452:L515" si="112">1/B452</f>
        <v>0.28490028490028491</v>
      </c>
      <c r="M452" s="11">
        <f t="shared" ref="M452:M515" si="113">1/C452</f>
        <v>0.46511627906976744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-0.27798831217308784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0.22881812181596148</v>
      </c>
      <c r="Q452" s="11">
        <f>2*'OddsRatio_working_3-way'!K452*'OddsRatio_working_3-way'!L452*'OddsRatio_working_3-way'!M452</f>
        <v>7.2410798043025776E-2</v>
      </c>
      <c r="R452" s="11">
        <f t="shared" ref="R452:R515" si="114">O452/N452</f>
        <v>0</v>
      </c>
      <c r="S452" s="11">
        <f t="shared" ref="S452:S515" si="115">P452/N452</f>
        <v>-0.82312137523785234</v>
      </c>
      <c r="T452" s="11">
        <f t="shared" ref="T452:T515" si="116">Q452/N452</f>
        <v>-0.26048144786007982</v>
      </c>
      <c r="U452" s="11">
        <f>'OddsRatio_working_3-way'!S452-'OddsRatio_working_3-way'!R452^2/3</f>
        <v>-0.82312137523785234</v>
      </c>
      <c r="V452" s="11">
        <f>'OddsRatio_working_3-way'!S452*'OddsRatio_working_3-way'!R452/3-2*'OddsRatio_working_3-way'!R452^3/27-'OddsRatio_working_3-way'!T452</f>
        <v>0.26048144786007982</v>
      </c>
      <c r="W452" s="11">
        <f>'OddsRatio_working_3-way'!V452^2+4*'OddsRatio_working_3-way'!U452^3/27</f>
        <v>-1.4769924399295253E-2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0.14371891757748764</v>
      </c>
      <c r="Y452" s="11">
        <f>IF('OddsRatio_working_3-way'!W452&gt;=0,IF('OddsRatio_working_3-way'!V452+SQRT('OddsRatio_working_3-way'!W452)&gt;0,0,PI()),ACOS('OddsRatio_working_3-way'!V452/(2*'OddsRatio_working_3-way'!X452)))</f>
        <v>0.43654383215687176</v>
      </c>
      <c r="Z452" s="11">
        <f>'OddsRatio_working_3-way'!X452^(1/3)*COS('OddsRatio_working_3-way'!Y452/3)</f>
        <v>0.51827111997608144</v>
      </c>
      <c r="AA452" s="11">
        <f>'OddsRatio_working_3-way'!X452^(1/3)*COS(('OddsRatio_working_3-way'!Y452+2*PI())/3)</f>
        <v>-0.32491267195350187</v>
      </c>
      <c r="AB452" s="11">
        <f>'OddsRatio_working_3-way'!X452^(1/3)*COS(('OddsRatio_working_3-way'!Y452+4*PI())/3)</f>
        <v>-0.19335844802257962</v>
      </c>
      <c r="AC452" s="11">
        <f>'OddsRatio_working_3-way'!X452^(1/3)*SIN('OddsRatio_working_3-way'!Y452/3)</f>
        <v>7.5952866599550278E-2</v>
      </c>
      <c r="AD452" s="11">
        <f>'OddsRatio_working_3-way'!X452^(1/3)*SIN(('OddsRatio_working_3-way'!Y452+2*PI())/3)</f>
        <v>0.41085952264732395</v>
      </c>
      <c r="AE452" s="11">
        <f>'OddsRatio_working_3-way'!X452^(1/3)*SIN(('OddsRatio_working_3-way'!Y452+4*PI())/3)</f>
        <v>-0.48681238924687426</v>
      </c>
      <c r="AF452" s="11">
        <f>-'OddsRatio_working_3-way'!U452/(3*'OddsRatio_working_3-way'!X452^(1/3))*COS(('OddsRatio_working_3-way'!Y452)/3)</f>
        <v>0.51827111997608122</v>
      </c>
      <c r="AG452" s="11">
        <f>-'OddsRatio_working_3-way'!U452/(3*'OddsRatio_working_3-way'!X452^(1/3))*COS(('OddsRatio_working_3-way'!Y452+2*PI())/3)</f>
        <v>-0.32491267195350176</v>
      </c>
      <c r="AH452" s="11">
        <f>-'OddsRatio_working_3-way'!U452/(3*'OddsRatio_working_3-way'!X452^(1/3))*COS(('OddsRatio_working_3-way'!Y452+4*PI())/3)</f>
        <v>-0.19335844802257954</v>
      </c>
      <c r="AI452" s="11">
        <f>'OddsRatio_working_3-way'!U452/(3*'OddsRatio_working_3-way'!X452^(1/3))*SIN(('OddsRatio_working_3-way'!Y452)/3)</f>
        <v>-7.5952866599550251E-2</v>
      </c>
      <c r="AJ452" s="11">
        <f>'OddsRatio_working_3-way'!U452/(3*'OddsRatio_working_3-way'!X452^(1/3))*SIN(('OddsRatio_working_3-way'!Y452+2*PI())/3)</f>
        <v>-0.41085952264732378</v>
      </c>
      <c r="AK452" s="11">
        <f>'OddsRatio_working_3-way'!U452/(3*'OddsRatio_working_3-way'!X452^(1/3))*SIN(('OddsRatio_working_3-way'!Y452+4*PI())/3)</f>
        <v>0.48681238924687403</v>
      </c>
      <c r="AL452" s="11">
        <f>'OddsRatio_working_3-way'!Z452+'OddsRatio_working_3-way'!AF452</f>
        <v>1.0365422399521627</v>
      </c>
      <c r="AM452" s="11">
        <f>'OddsRatio_working_3-way'!AA452+'OddsRatio_working_3-way'!AG452</f>
        <v>-0.64982534390700364</v>
      </c>
      <c r="AN452" s="11">
        <f>'OddsRatio_working_3-way'!AB452+'OddsRatio_working_3-way'!AH452</f>
        <v>-0.38671689604515913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1.0365422399521627</v>
      </c>
      <c r="AS452" s="11">
        <f>IF(('OddsRatio_working_3-way'!X452=0),IF(Q452&gt;0,-Q452^(1/3),(-Q452)^(1/3)),'OddsRatio_working_3-way'!AM452-'OddsRatio_working_3-way'!R452/3)</f>
        <v>-0.64982534390700364</v>
      </c>
      <c r="AT452" s="11">
        <f>IF(('OddsRatio_working_3-way'!X452=0),IF(Q452&gt;0,-Q452^(1/3),(-Q452)^(1/3)),'OddsRatio_working_3-way'!AN452-'OddsRatio_working_3-way'!R452/3)</f>
        <v>-0.38671689604515913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9">
        <f t="shared" si="104"/>
        <v>0.82770236495640137</v>
      </c>
      <c r="E453" s="9">
        <f t="shared" si="105"/>
        <v>0.11880430517353914</v>
      </c>
      <c r="F453" s="9">
        <f t="shared" si="106"/>
        <v>5.3493329870059572E-2</v>
      </c>
      <c r="G453" s="9">
        <f t="shared" si="107"/>
        <v>1.0955987278977628</v>
      </c>
      <c r="H453" s="9">
        <f t="shared" si="108"/>
        <v>1.2081637583005749</v>
      </c>
      <c r="I453" s="9">
        <f t="shared" si="109"/>
        <v>8.417203387867854</v>
      </c>
      <c r="J453" s="9">
        <f t="shared" si="110"/>
        <v>18.693919455548869</v>
      </c>
      <c r="K453" s="11">
        <f t="shared" si="111"/>
        <v>0.84033613445378152</v>
      </c>
      <c r="L453" s="11">
        <f t="shared" si="112"/>
        <v>0.1287001287001287</v>
      </c>
      <c r="M453" s="11">
        <f t="shared" si="113"/>
        <v>5.830903790087464E-2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-0.13100343754237975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0.14573633408922629</v>
      </c>
      <c r="Q453" s="11">
        <f>2*'OddsRatio_working_3-way'!K453*'OddsRatio_working_3-way'!L453*'OddsRatio_working_3-way'!M453</f>
        <v>1.2612404507938234E-2</v>
      </c>
      <c r="R453" s="11">
        <f t="shared" si="114"/>
        <v>0</v>
      </c>
      <c r="S453" s="11">
        <f t="shared" si="115"/>
        <v>-1.1124619080478741</v>
      </c>
      <c r="T453" s="11">
        <f t="shared" si="116"/>
        <v>-9.627537066619421E-2</v>
      </c>
      <c r="U453" s="11">
        <f>'OddsRatio_working_3-way'!S453-'OddsRatio_working_3-way'!R453^2/3</f>
        <v>-1.1124619080478741</v>
      </c>
      <c r="V453" s="11">
        <f>'OddsRatio_working_3-way'!S453*'OddsRatio_working_3-way'!R453/3-2*'OddsRatio_working_3-way'!R453^3/27-'OddsRatio_working_3-way'!T453</f>
        <v>9.627537066619421E-2</v>
      </c>
      <c r="W453" s="11">
        <f>'OddsRatio_working_3-way'!V453^2+4*'OddsRatio_working_3-way'!U453^3/27</f>
        <v>-0.19469418614972056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0.22581138874436429</v>
      </c>
      <c r="Y453" s="11">
        <f>IF('OddsRatio_working_3-way'!W453&gt;=0,IF('OddsRatio_working_3-way'!V453+SQRT('OddsRatio_working_3-way'!W453)&gt;0,0,PI()),ACOS('OddsRatio_working_3-way'!V453/(2*'OddsRatio_working_3-way'!X453)))</f>
        <v>1.3559712625655937</v>
      </c>
      <c r="Z453" s="11">
        <f>'OddsRatio_working_3-way'!X453^(1/3)*COS('OddsRatio_working_3-way'!Y453/3)</f>
        <v>0.5477993639488814</v>
      </c>
      <c r="AA453" s="11">
        <f>'OddsRatio_working_3-way'!X453^(1/3)*COS(('OddsRatio_working_3-way'!Y453+2*PI())/3)</f>
        <v>-0.5042306821782111</v>
      </c>
      <c r="AB453" s="11">
        <f>'OddsRatio_working_3-way'!X453^(1/3)*COS(('OddsRatio_working_3-way'!Y453+4*PI())/3)</f>
        <v>-4.3568681770670498E-2</v>
      </c>
      <c r="AC453" s="11">
        <f>'OddsRatio_working_3-way'!X453^(1/3)*SIN('OddsRatio_working_3-way'!Y453/3)</f>
        <v>0.26596332994072514</v>
      </c>
      <c r="AD453" s="11">
        <f>'OddsRatio_working_3-way'!X453^(1/3)*SIN(('OddsRatio_working_3-way'!Y453+2*PI())/3)</f>
        <v>0.34142650038632616</v>
      </c>
      <c r="AE453" s="11">
        <f>'OddsRatio_working_3-way'!X453^(1/3)*SIN(('OddsRatio_working_3-way'!Y453+4*PI())/3)</f>
        <v>-0.60738983032705118</v>
      </c>
      <c r="AF453" s="11">
        <f>-'OddsRatio_working_3-way'!U453/(3*'OddsRatio_working_3-way'!X453^(1/3))*COS(('OddsRatio_working_3-way'!Y453)/3)</f>
        <v>0.5477993639488814</v>
      </c>
      <c r="AG453" s="11">
        <f>-'OddsRatio_working_3-way'!U453/(3*'OddsRatio_working_3-way'!X453^(1/3))*COS(('OddsRatio_working_3-way'!Y453+2*PI())/3)</f>
        <v>-0.5042306821782111</v>
      </c>
      <c r="AH453" s="11">
        <f>-'OddsRatio_working_3-way'!U453/(3*'OddsRatio_working_3-way'!X453^(1/3))*COS(('OddsRatio_working_3-way'!Y453+4*PI())/3)</f>
        <v>-4.3568681770670498E-2</v>
      </c>
      <c r="AI453" s="11">
        <f>'OddsRatio_working_3-way'!U453/(3*'OddsRatio_working_3-way'!X453^(1/3))*SIN(('OddsRatio_working_3-way'!Y453)/3)</f>
        <v>-0.26596332994072514</v>
      </c>
      <c r="AJ453" s="11">
        <f>'OddsRatio_working_3-way'!U453/(3*'OddsRatio_working_3-way'!X453^(1/3))*SIN(('OddsRatio_working_3-way'!Y453+2*PI())/3)</f>
        <v>-0.34142650038632616</v>
      </c>
      <c r="AK453" s="11">
        <f>'OddsRatio_working_3-way'!U453/(3*'OddsRatio_working_3-way'!X453^(1/3))*SIN(('OddsRatio_working_3-way'!Y453+4*PI())/3)</f>
        <v>0.60738983032705118</v>
      </c>
      <c r="AL453" s="11">
        <f>'OddsRatio_working_3-way'!Z453+'OddsRatio_working_3-way'!AF453</f>
        <v>1.0955987278977628</v>
      </c>
      <c r="AM453" s="11">
        <f>'OddsRatio_working_3-way'!AA453+'OddsRatio_working_3-way'!AG453</f>
        <v>-1.0084613643564222</v>
      </c>
      <c r="AN453" s="11">
        <f>'OddsRatio_working_3-way'!AB453+'OddsRatio_working_3-way'!AH453</f>
        <v>-8.7137363541340995E-2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1.0955987278977628</v>
      </c>
      <c r="AS453" s="11">
        <f>IF(('OddsRatio_working_3-way'!X453=0),IF(Q453&gt;0,-Q453^(1/3),(-Q453)^(1/3)),'OddsRatio_working_3-way'!AM453-'OddsRatio_working_3-way'!R453/3)</f>
        <v>-1.0084613643564222</v>
      </c>
      <c r="AT453" s="11">
        <f>IF(('OddsRatio_working_3-way'!X453=0),IF(Q453&gt;0,-Q453^(1/3),(-Q453)^(1/3)),'OddsRatio_working_3-way'!AN453-'OddsRatio_working_3-way'!R453/3)</f>
        <v>-8.7137363541340995E-2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9">
        <f t="shared" si="104"/>
        <v>0.29140471445394717</v>
      </c>
      <c r="E454" s="9">
        <f t="shared" si="105"/>
        <v>0.29496231282469337</v>
      </c>
      <c r="F454" s="9">
        <f t="shared" si="106"/>
        <v>0.41363297272135968</v>
      </c>
      <c r="G454" s="9">
        <f t="shared" si="107"/>
        <v>1.0347461581327786</v>
      </c>
      <c r="H454" s="9">
        <f t="shared" si="108"/>
        <v>3.4316534716120297</v>
      </c>
      <c r="I454" s="9">
        <f t="shared" si="109"/>
        <v>3.390263625286718</v>
      </c>
      <c r="J454" s="9">
        <f t="shared" si="110"/>
        <v>2.417602236641907</v>
      </c>
      <c r="K454" s="11">
        <f t="shared" si="111"/>
        <v>0.29850746268656714</v>
      </c>
      <c r="L454" s="11">
        <f t="shared" si="112"/>
        <v>0.30211480362537763</v>
      </c>
      <c r="M454" s="11">
        <f t="shared" si="113"/>
        <v>0.42194092827004215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-0.28299532586788811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0.22945428123446401</v>
      </c>
      <c r="Q454" s="11">
        <f>2*'OddsRatio_working_3-way'!K454*'OddsRatio_working_3-way'!L454*'OddsRatio_working_3-way'!M454</f>
        <v>7.6104239215410943E-2</v>
      </c>
      <c r="R454" s="11">
        <f t="shared" si="114"/>
        <v>0</v>
      </c>
      <c r="S454" s="11">
        <f t="shared" si="115"/>
        <v>-0.81080590476459358</v>
      </c>
      <c r="T454" s="11">
        <f t="shared" si="116"/>
        <v>-0.26892401484729467</v>
      </c>
      <c r="U454" s="11">
        <f>'OddsRatio_working_3-way'!S454-'OddsRatio_working_3-way'!R454^2/3</f>
        <v>-0.81080590476459358</v>
      </c>
      <c r="V454" s="11">
        <f>'OddsRatio_working_3-way'!S454*'OddsRatio_working_3-way'!R454/3-2*'OddsRatio_working_3-way'!R454^3/27-'OddsRatio_working_3-way'!T454</f>
        <v>0.26892401484729467</v>
      </c>
      <c r="W454" s="11">
        <f>'OddsRatio_working_3-way'!V454^2+4*'OddsRatio_working_3-way'!U454^3/27</f>
        <v>-6.6471099590076355E-3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0.14050554768459819</v>
      </c>
      <c r="Y454" s="11">
        <f>IF('OddsRatio_working_3-way'!W454&gt;=0,IF('OddsRatio_working_3-way'!V454+SQRT('OddsRatio_working_3-way'!W454)&gt;0,0,PI()),ACOS('OddsRatio_working_3-way'!V454/(2*'OddsRatio_working_3-way'!X454)))</f>
        <v>0.29436290531407927</v>
      </c>
      <c r="Z454" s="11">
        <f>'OddsRatio_working_3-way'!X454^(1/3)*COS('OddsRatio_working_3-way'!Y454/3)</f>
        <v>0.5173730790663893</v>
      </c>
      <c r="AA454" s="11">
        <f>'OddsRatio_working_3-way'!X454^(1/3)*COS(('OddsRatio_working_3-way'!Y454+2*PI())/3)</f>
        <v>-0.30279208322297491</v>
      </c>
      <c r="AB454" s="11">
        <f>'OddsRatio_working_3-way'!X454^(1/3)*COS(('OddsRatio_working_3-way'!Y454+4*PI())/3)</f>
        <v>-0.21458099584341453</v>
      </c>
      <c r="AC454" s="11">
        <f>'OddsRatio_working_3-way'!X454^(1/3)*SIN('OddsRatio_working_3-way'!Y454/3)</f>
        <v>5.0928695044098984E-2</v>
      </c>
      <c r="AD454" s="11">
        <f>'OddsRatio_working_3-way'!X454^(1/3)*SIN(('OddsRatio_working_3-way'!Y454+2*PI())/3)</f>
        <v>0.42259388218361871</v>
      </c>
      <c r="AE454" s="11">
        <f>'OddsRatio_working_3-way'!X454^(1/3)*SIN(('OddsRatio_working_3-way'!Y454+4*PI())/3)</f>
        <v>-0.47352257722771751</v>
      </c>
      <c r="AF454" s="11">
        <f>-'OddsRatio_working_3-way'!U454/(3*'OddsRatio_working_3-way'!X454^(1/3))*COS(('OddsRatio_working_3-way'!Y454)/3)</f>
        <v>0.5173730790663893</v>
      </c>
      <c r="AG454" s="11">
        <f>-'OddsRatio_working_3-way'!U454/(3*'OddsRatio_working_3-way'!X454^(1/3))*COS(('OddsRatio_working_3-way'!Y454+2*PI())/3)</f>
        <v>-0.30279208322297491</v>
      </c>
      <c r="AH454" s="11">
        <f>-'OddsRatio_working_3-way'!U454/(3*'OddsRatio_working_3-way'!X454^(1/3))*COS(('OddsRatio_working_3-way'!Y454+4*PI())/3)</f>
        <v>-0.21458099584341453</v>
      </c>
      <c r="AI454" s="11">
        <f>'OddsRatio_working_3-way'!U454/(3*'OddsRatio_working_3-way'!X454^(1/3))*SIN(('OddsRatio_working_3-way'!Y454)/3)</f>
        <v>-5.0928695044098984E-2</v>
      </c>
      <c r="AJ454" s="11">
        <f>'OddsRatio_working_3-way'!U454/(3*'OddsRatio_working_3-way'!X454^(1/3))*SIN(('OddsRatio_working_3-way'!Y454+2*PI())/3)</f>
        <v>-0.42259388218361871</v>
      </c>
      <c r="AK454" s="11">
        <f>'OddsRatio_working_3-way'!U454/(3*'OddsRatio_working_3-way'!X454^(1/3))*SIN(('OddsRatio_working_3-way'!Y454+4*PI())/3)</f>
        <v>0.47352257722771751</v>
      </c>
      <c r="AL454" s="11">
        <f>'OddsRatio_working_3-way'!Z454+'OddsRatio_working_3-way'!AF454</f>
        <v>1.0347461581327786</v>
      </c>
      <c r="AM454" s="11">
        <f>'OddsRatio_working_3-way'!AA454+'OddsRatio_working_3-way'!AG454</f>
        <v>-0.60558416644594981</v>
      </c>
      <c r="AN454" s="11">
        <f>'OddsRatio_working_3-way'!AB454+'OddsRatio_working_3-way'!AH454</f>
        <v>-0.42916199168682906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1.0347461581327786</v>
      </c>
      <c r="AS454" s="11">
        <f>IF(('OddsRatio_working_3-way'!X454=0),IF(Q454&gt;0,-Q454^(1/3),(-Q454)^(1/3)),'OddsRatio_working_3-way'!AM454-'OddsRatio_working_3-way'!R454/3)</f>
        <v>-0.60558416644594981</v>
      </c>
      <c r="AT454" s="11">
        <f>IF(('OddsRatio_working_3-way'!X454=0),IF(Q454&gt;0,-Q454^(1/3),(-Q454)^(1/3)),'OddsRatio_working_3-way'!AN454-'OddsRatio_working_3-way'!R454/3)</f>
        <v>-0.42916199168682906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9">
        <f t="shared" si="104"/>
        <v>0.3737935699420516</v>
      </c>
      <c r="E455" s="9">
        <f t="shared" si="105"/>
        <v>0.29241139425193186</v>
      </c>
      <c r="F455" s="9">
        <f t="shared" si="106"/>
        <v>0.33379503580601649</v>
      </c>
      <c r="G455" s="9">
        <f t="shared" si="107"/>
        <v>1.0341193913743405</v>
      </c>
      <c r="H455" s="9">
        <f t="shared" si="108"/>
        <v>2.6752734140264312</v>
      </c>
      <c r="I455" s="9">
        <f t="shared" si="109"/>
        <v>3.4198393758159558</v>
      </c>
      <c r="J455" s="9">
        <f t="shared" si="110"/>
        <v>2.9958504253524776</v>
      </c>
      <c r="K455" s="11">
        <f t="shared" si="111"/>
        <v>0.38167938931297707</v>
      </c>
      <c r="L455" s="11">
        <f t="shared" si="112"/>
        <v>0.29940119760479045</v>
      </c>
      <c r="M455" s="11">
        <f t="shared" si="113"/>
        <v>0.34129692832764502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-0.28534666591575197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0.22972058644350565</v>
      </c>
      <c r="Q455" s="11">
        <f>2*'OddsRatio_working_3-way'!K455*'OddsRatio_working_3-way'!L455*'OddsRatio_working_3-way'!M455</f>
        <v>7.8003594717658956E-2</v>
      </c>
      <c r="R455" s="11">
        <f t="shared" si="114"/>
        <v>0</v>
      </c>
      <c r="S455" s="11">
        <f t="shared" si="115"/>
        <v>-0.80505789582742204</v>
      </c>
      <c r="T455" s="11">
        <f t="shared" si="116"/>
        <v>-0.27336431097705327</v>
      </c>
      <c r="U455" s="11">
        <f>'OddsRatio_working_3-way'!S455-'OddsRatio_working_3-way'!R455^2/3</f>
        <v>-0.80505789582742204</v>
      </c>
      <c r="V455" s="11">
        <f>'OddsRatio_working_3-way'!S455*'OddsRatio_working_3-way'!R455/3-2*'OddsRatio_working_3-way'!R455^3/27-'OddsRatio_working_3-way'!T455</f>
        <v>0.27336431097705327</v>
      </c>
      <c r="W455" s="11">
        <f>'OddsRatio_working_3-way'!V455^2+4*'OddsRatio_working_3-way'!U455^3/27</f>
        <v>-2.5716108063806031E-3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0.13901407961276771</v>
      </c>
      <c r="Y455" s="11">
        <f>IF('OddsRatio_working_3-way'!W455&gt;=0,IF('OddsRatio_working_3-way'!V455+SQRT('OddsRatio_working_3-way'!W455)&gt;0,0,PI()),ACOS('OddsRatio_working_3-way'!V455/(2*'OddsRatio_working_3-way'!X455)))</f>
        <v>0.18342215209944346</v>
      </c>
      <c r="Z455" s="11">
        <f>'OddsRatio_working_3-way'!X455^(1/3)*COS('OddsRatio_working_3-way'!Y455/3)</f>
        <v>0.51705969568717025</v>
      </c>
      <c r="AA455" s="11">
        <f>'OddsRatio_working_3-way'!X455^(1/3)*COS(('OddsRatio_working_3-way'!Y455+2*PI())/3)</f>
        <v>-0.2859420217590869</v>
      </c>
      <c r="AB455" s="11">
        <f>'OddsRatio_working_3-way'!X455^(1/3)*COS(('OddsRatio_working_3-way'!Y455+4*PI())/3)</f>
        <v>-0.23111767392808355</v>
      </c>
      <c r="AC455" s="11">
        <f>'OddsRatio_working_3-way'!X455^(1/3)*SIN('OddsRatio_working_3-way'!Y455/3)</f>
        <v>3.1652851978375696E-2</v>
      </c>
      <c r="AD455" s="11">
        <f>'OddsRatio_working_3-way'!X455^(1/3)*SIN(('OddsRatio_working_3-way'!Y455+2*PI())/3)</f>
        <v>0.43196040574895272</v>
      </c>
      <c r="AE455" s="11">
        <f>'OddsRatio_working_3-way'!X455^(1/3)*SIN(('OddsRatio_working_3-way'!Y455+4*PI())/3)</f>
        <v>-0.4636132577273282</v>
      </c>
      <c r="AF455" s="11">
        <f>-'OddsRatio_working_3-way'!U455/(3*'OddsRatio_working_3-way'!X455^(1/3))*COS(('OddsRatio_working_3-way'!Y455)/3)</f>
        <v>0.51705969568717025</v>
      </c>
      <c r="AG455" s="11">
        <f>-'OddsRatio_working_3-way'!U455/(3*'OddsRatio_working_3-way'!X455^(1/3))*COS(('OddsRatio_working_3-way'!Y455+2*PI())/3)</f>
        <v>-0.2859420217590869</v>
      </c>
      <c r="AH455" s="11">
        <f>-'OddsRatio_working_3-way'!U455/(3*'OddsRatio_working_3-way'!X455^(1/3))*COS(('OddsRatio_working_3-way'!Y455+4*PI())/3)</f>
        <v>-0.23111767392808355</v>
      </c>
      <c r="AI455" s="11">
        <f>'OddsRatio_working_3-way'!U455/(3*'OddsRatio_working_3-way'!X455^(1/3))*SIN(('OddsRatio_working_3-way'!Y455)/3)</f>
        <v>-3.1652851978375696E-2</v>
      </c>
      <c r="AJ455" s="11">
        <f>'OddsRatio_working_3-way'!U455/(3*'OddsRatio_working_3-way'!X455^(1/3))*SIN(('OddsRatio_working_3-way'!Y455+2*PI())/3)</f>
        <v>-0.43196040574895272</v>
      </c>
      <c r="AK455" s="11">
        <f>'OddsRatio_working_3-way'!U455/(3*'OddsRatio_working_3-way'!X455^(1/3))*SIN(('OddsRatio_working_3-way'!Y455+4*PI())/3)</f>
        <v>0.4636132577273282</v>
      </c>
      <c r="AL455" s="11">
        <f>'OddsRatio_working_3-way'!Z455+'OddsRatio_working_3-way'!AF455</f>
        <v>1.0341193913743405</v>
      </c>
      <c r="AM455" s="11">
        <f>'OddsRatio_working_3-way'!AA455+'OddsRatio_working_3-way'!AG455</f>
        <v>-0.57188404351817379</v>
      </c>
      <c r="AN455" s="11">
        <f>'OddsRatio_working_3-way'!AB455+'OddsRatio_working_3-way'!AH455</f>
        <v>-0.4622353478561671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1.0341193913743405</v>
      </c>
      <c r="AS455" s="11">
        <f>IF(('OddsRatio_working_3-way'!X455=0),IF(Q455&gt;0,-Q455^(1/3),(-Q455)^(1/3)),'OddsRatio_working_3-way'!AM455-'OddsRatio_working_3-way'!R455/3)</f>
        <v>-0.57188404351817379</v>
      </c>
      <c r="AT455" s="11">
        <f>IF(('OddsRatio_working_3-way'!X455=0),IF(Q455&gt;0,-Q455^(1/3),(-Q455)^(1/3)),'OddsRatio_working_3-way'!AN455-'OddsRatio_working_3-way'!R455/3)</f>
        <v>-0.4622353478561671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9">
        <f t="shared" si="104"/>
        <v>0.25128987730639235</v>
      </c>
      <c r="E456" s="9">
        <f t="shared" si="105"/>
        <v>0.27409155773058674</v>
      </c>
      <c r="F456" s="9">
        <f t="shared" si="106"/>
        <v>0.47461856496302118</v>
      </c>
      <c r="G456" s="9">
        <f t="shared" si="107"/>
        <v>1.0345374648138841</v>
      </c>
      <c r="H456" s="9">
        <f t="shared" si="108"/>
        <v>3.979467898663986</v>
      </c>
      <c r="I456" s="9">
        <f t="shared" si="109"/>
        <v>3.6484159099235431</v>
      </c>
      <c r="J456" s="9">
        <f t="shared" si="110"/>
        <v>2.1069550873508556</v>
      </c>
      <c r="K456" s="11">
        <f t="shared" si="111"/>
        <v>0.25773195876288663</v>
      </c>
      <c r="L456" s="11">
        <f t="shared" si="112"/>
        <v>0.2808988764044944</v>
      </c>
      <c r="M456" s="11">
        <f t="shared" si="113"/>
        <v>0.48309178743961356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-0.27590791653866109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0.22768211631471416</v>
      </c>
      <c r="Q456" s="11">
        <f>2*'OddsRatio_working_3-way'!K456*'OddsRatio_working_3-way'!L456*'OddsRatio_working_3-way'!M456</f>
        <v>6.9948422830941395E-2</v>
      </c>
      <c r="R456" s="11">
        <f t="shared" si="114"/>
        <v>0</v>
      </c>
      <c r="S456" s="11">
        <f t="shared" si="115"/>
        <v>-0.82521052375389392</v>
      </c>
      <c r="T456" s="11">
        <f t="shared" si="116"/>
        <v>-0.25352089823468332</v>
      </c>
      <c r="U456" s="11">
        <f>'OddsRatio_working_3-way'!S456-'OddsRatio_working_3-way'!R456^2/3</f>
        <v>-0.82521052375389392</v>
      </c>
      <c r="V456" s="11">
        <f>'OddsRatio_working_3-way'!S456*'OddsRatio_working_3-way'!R456/3-2*'OddsRatio_working_3-way'!R456^3/27-'OddsRatio_working_3-way'!T456</f>
        <v>0.25352089823468332</v>
      </c>
      <c r="W456" s="11">
        <f>'OddsRatio_working_3-way'!V456^2+4*'OddsRatio_working_3-way'!U456^3/27</f>
        <v>-1.8978353845973225E-2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0.14426641993867967</v>
      </c>
      <c r="Y456" s="11">
        <f>IF('OddsRatio_working_3-way'!W456&gt;=0,IF('OddsRatio_working_3-way'!V456+SQRT('OddsRatio_working_3-way'!W456)&gt;0,0,PI()),ACOS('OddsRatio_working_3-way'!V456/(2*'OddsRatio_working_3-way'!X456)))</f>
        <v>0.49775792603535307</v>
      </c>
      <c r="Z456" s="11">
        <f>'OddsRatio_working_3-way'!X456^(1/3)*COS('OddsRatio_working_3-way'!Y456/3)</f>
        <v>0.51726873240694216</v>
      </c>
      <c r="AA456" s="11">
        <f>'OddsRatio_working_3-way'!X456^(1/3)*COS(('OddsRatio_working_3-way'!Y456+2*PI())/3)</f>
        <v>-0.33365052975546805</v>
      </c>
      <c r="AB456" s="11">
        <f>'OddsRatio_working_3-way'!X456^(1/3)*COS(('OddsRatio_working_3-way'!Y456+4*PI())/3)</f>
        <v>-0.18361820265147424</v>
      </c>
      <c r="AC456" s="11">
        <f>'OddsRatio_working_3-way'!X456^(1/3)*SIN('OddsRatio_working_3-way'!Y456/3)</f>
        <v>8.6621204440636784E-2</v>
      </c>
      <c r="AD456" s="11">
        <f>'OddsRatio_working_3-way'!X456^(1/3)*SIN(('OddsRatio_working_3-way'!Y456+2*PI())/3)</f>
        <v>0.40465726062746843</v>
      </c>
      <c r="AE456" s="11">
        <f>'OddsRatio_working_3-way'!X456^(1/3)*SIN(('OddsRatio_working_3-way'!Y456+4*PI())/3)</f>
        <v>-0.49127846506810519</v>
      </c>
      <c r="AF456" s="11">
        <f>-'OddsRatio_working_3-way'!U456/(3*'OddsRatio_working_3-way'!X456^(1/3))*COS(('OddsRatio_working_3-way'!Y456)/3)</f>
        <v>0.51726873240694204</v>
      </c>
      <c r="AG456" s="11">
        <f>-'OddsRatio_working_3-way'!U456/(3*'OddsRatio_working_3-way'!X456^(1/3))*COS(('OddsRatio_working_3-way'!Y456+2*PI())/3)</f>
        <v>-0.33365052975546799</v>
      </c>
      <c r="AH456" s="11">
        <f>-'OddsRatio_working_3-way'!U456/(3*'OddsRatio_working_3-way'!X456^(1/3))*COS(('OddsRatio_working_3-way'!Y456+4*PI())/3)</f>
        <v>-0.18361820265147422</v>
      </c>
      <c r="AI456" s="11">
        <f>'OddsRatio_working_3-way'!U456/(3*'OddsRatio_working_3-way'!X456^(1/3))*SIN(('OddsRatio_working_3-way'!Y456)/3)</f>
        <v>-8.662120444063677E-2</v>
      </c>
      <c r="AJ456" s="11">
        <f>'OddsRatio_working_3-way'!U456/(3*'OddsRatio_working_3-way'!X456^(1/3))*SIN(('OddsRatio_working_3-way'!Y456+2*PI())/3)</f>
        <v>-0.40465726062746832</v>
      </c>
      <c r="AK456" s="11">
        <f>'OddsRatio_working_3-way'!U456/(3*'OddsRatio_working_3-way'!X456^(1/3))*SIN(('OddsRatio_working_3-way'!Y456+4*PI())/3)</f>
        <v>0.49127846506810507</v>
      </c>
      <c r="AL456" s="11">
        <f>'OddsRatio_working_3-way'!Z456+'OddsRatio_working_3-way'!AF456</f>
        <v>1.0345374648138841</v>
      </c>
      <c r="AM456" s="11">
        <f>'OddsRatio_working_3-way'!AA456+'OddsRatio_working_3-way'!AG456</f>
        <v>-0.6673010595109361</v>
      </c>
      <c r="AN456" s="11">
        <f>'OddsRatio_working_3-way'!AB456+'OddsRatio_working_3-way'!AH456</f>
        <v>-0.36723640530294843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1.0345374648138841</v>
      </c>
      <c r="AS456" s="11">
        <f>IF(('OddsRatio_working_3-way'!X456=0),IF(Q456&gt;0,-Q456^(1/3),(-Q456)^(1/3)),'OddsRatio_working_3-way'!AM456-'OddsRatio_working_3-way'!R456/3)</f>
        <v>-0.6673010595109361</v>
      </c>
      <c r="AT456" s="11">
        <f>IF(('OddsRatio_working_3-way'!X456=0),IF(Q456&gt;0,-Q456^(1/3),(-Q456)^(1/3)),'OddsRatio_working_3-way'!AN456-'OddsRatio_working_3-way'!R456/3)</f>
        <v>-0.36723640530294843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9">
        <f t="shared" si="104"/>
        <v>0.31536451200743093</v>
      </c>
      <c r="E457" s="9">
        <f t="shared" si="105"/>
        <v>0.30931401622342891</v>
      </c>
      <c r="F457" s="9">
        <f t="shared" si="106"/>
        <v>0.37532147176914032</v>
      </c>
      <c r="G457" s="9">
        <f t="shared" si="107"/>
        <v>1.0337780144279476</v>
      </c>
      <c r="H457" s="9">
        <f t="shared" si="108"/>
        <v>3.1709338302986896</v>
      </c>
      <c r="I457" s="9">
        <f t="shared" si="109"/>
        <v>3.2329605111643667</v>
      </c>
      <c r="J457" s="9">
        <f t="shared" si="110"/>
        <v>2.6643826032289954</v>
      </c>
      <c r="K457" s="11">
        <f t="shared" si="111"/>
        <v>0.32258064516129031</v>
      </c>
      <c r="L457" s="11">
        <f t="shared" si="112"/>
        <v>0.31645569620253161</v>
      </c>
      <c r="M457" s="11">
        <f t="shared" si="113"/>
        <v>0.38314176245210729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-0.2856338266146633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0.22958780579765919</v>
      </c>
      <c r="Q457" s="11">
        <f>2*'OddsRatio_working_3-way'!K457*'OddsRatio_working_3-way'!L457*'OddsRatio_working_3-way'!M457</f>
        <v>7.8224124632933295E-2</v>
      </c>
      <c r="R457" s="11">
        <f t="shared" si="114"/>
        <v>0</v>
      </c>
      <c r="S457" s="11">
        <f t="shared" si="115"/>
        <v>-0.80378367127849515</v>
      </c>
      <c r="T457" s="11">
        <f t="shared" si="116"/>
        <v>-0.27386155750544983</v>
      </c>
      <c r="U457" s="11">
        <f>'OddsRatio_working_3-way'!S457-'OddsRatio_working_3-way'!R457^2/3</f>
        <v>-0.80378367127849515</v>
      </c>
      <c r="V457" s="11">
        <f>'OddsRatio_working_3-way'!S457*'OddsRatio_working_3-way'!R457/3-2*'OddsRatio_working_3-way'!R457^3/27-'OddsRatio_working_3-way'!T457</f>
        <v>0.27386155750544983</v>
      </c>
      <c r="W457" s="11">
        <f>'OddsRatio_working_3-way'!V457^2+4*'OddsRatio_working_3-way'!U457^3/27</f>
        <v>-1.9330416653426108E-3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0.1386841684770232</v>
      </c>
      <c r="Y457" s="11">
        <f>IF('OddsRatio_working_3-way'!W457&gt;=0,IF('OddsRatio_working_3-way'!V457+SQRT('OddsRatio_working_3-way'!W457)&gt;0,0,PI()),ACOS('OddsRatio_working_3-way'!V457/(2*'OddsRatio_working_3-way'!X457)))</f>
        <v>0.15918400022596013</v>
      </c>
      <c r="Z457" s="11">
        <f>'OddsRatio_working_3-way'!X457^(1/3)*COS('OddsRatio_working_3-way'!Y457/3)</f>
        <v>0.51688900721397379</v>
      </c>
      <c r="AA457" s="11">
        <f>'OddsRatio_working_3-way'!X457^(1/3)*COS(('OddsRatio_working_3-way'!Y457+2*PI())/3)</f>
        <v>-0.28221914315500457</v>
      </c>
      <c r="AB457" s="11">
        <f>'OddsRatio_working_3-way'!X457^(1/3)*COS(('OddsRatio_working_3-way'!Y457+4*PI())/3)</f>
        <v>-0.23466986405896953</v>
      </c>
      <c r="AC457" s="11">
        <f>'OddsRatio_working_3-way'!X457^(1/3)*SIN('OddsRatio_working_3-way'!Y457/3)</f>
        <v>2.7452589085868666E-2</v>
      </c>
      <c r="AD457" s="11">
        <f>'OddsRatio_working_3-way'!X457^(1/3)*SIN(('OddsRatio_working_3-way'!Y457+2*PI())/3)</f>
        <v>0.433912716641285</v>
      </c>
      <c r="AE457" s="11">
        <f>'OddsRatio_working_3-way'!X457^(1/3)*SIN(('OddsRatio_working_3-way'!Y457+4*PI())/3)</f>
        <v>-0.46136530572715345</v>
      </c>
      <c r="AF457" s="11">
        <f>-'OddsRatio_working_3-way'!U457/(3*'OddsRatio_working_3-way'!X457^(1/3))*COS(('OddsRatio_working_3-way'!Y457)/3)</f>
        <v>0.51688900721397379</v>
      </c>
      <c r="AG457" s="11">
        <f>-'OddsRatio_working_3-way'!U457/(3*'OddsRatio_working_3-way'!X457^(1/3))*COS(('OddsRatio_working_3-way'!Y457+2*PI())/3)</f>
        <v>-0.28221914315500457</v>
      </c>
      <c r="AH457" s="11">
        <f>-'OddsRatio_working_3-way'!U457/(3*'OddsRatio_working_3-way'!X457^(1/3))*COS(('OddsRatio_working_3-way'!Y457+4*PI())/3)</f>
        <v>-0.23466986405896953</v>
      </c>
      <c r="AI457" s="11">
        <f>'OddsRatio_working_3-way'!U457/(3*'OddsRatio_working_3-way'!X457^(1/3))*SIN(('OddsRatio_working_3-way'!Y457)/3)</f>
        <v>-2.7452589085868666E-2</v>
      </c>
      <c r="AJ457" s="11">
        <f>'OddsRatio_working_3-way'!U457/(3*'OddsRatio_working_3-way'!X457^(1/3))*SIN(('OddsRatio_working_3-way'!Y457+2*PI())/3)</f>
        <v>-0.433912716641285</v>
      </c>
      <c r="AK457" s="11">
        <f>'OddsRatio_working_3-way'!U457/(3*'OddsRatio_working_3-way'!X457^(1/3))*SIN(('OddsRatio_working_3-way'!Y457+4*PI())/3)</f>
        <v>0.46136530572715345</v>
      </c>
      <c r="AL457" s="11">
        <f>'OddsRatio_working_3-way'!Z457+'OddsRatio_working_3-way'!AF457</f>
        <v>1.0337780144279476</v>
      </c>
      <c r="AM457" s="11">
        <f>'OddsRatio_working_3-way'!AA457+'OddsRatio_working_3-way'!AG457</f>
        <v>-0.56443828631000914</v>
      </c>
      <c r="AN457" s="11">
        <f>'OddsRatio_working_3-way'!AB457+'OddsRatio_working_3-way'!AH457</f>
        <v>-0.46933972811793906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1.0337780144279476</v>
      </c>
      <c r="AS457" s="11">
        <f>IF(('OddsRatio_working_3-way'!X457=0),IF(Q457&gt;0,-Q457^(1/3),(-Q457)^(1/3)),'OddsRatio_working_3-way'!AM457-'OddsRatio_working_3-way'!R457/3)</f>
        <v>-0.56443828631000914</v>
      </c>
      <c r="AT457" s="11">
        <f>IF(('OddsRatio_working_3-way'!X457=0),IF(Q457&gt;0,-Q457^(1/3),(-Q457)^(1/3)),'OddsRatio_working_3-way'!AN457-'OddsRatio_working_3-way'!R457/3)</f>
        <v>-0.46933972811793906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9">
        <f t="shared" si="104"/>
        <v>0.52235483862234644</v>
      </c>
      <c r="E458" s="9">
        <f t="shared" si="105"/>
        <v>0.27167442926504604</v>
      </c>
      <c r="F458" s="9">
        <f t="shared" si="106"/>
        <v>0.20597073211260777</v>
      </c>
      <c r="G458" s="9">
        <f t="shared" si="107"/>
        <v>1.0390993867427847</v>
      </c>
      <c r="H458" s="9">
        <f t="shared" si="108"/>
        <v>1.9144074603336503</v>
      </c>
      <c r="I458" s="9">
        <f t="shared" si="109"/>
        <v>3.6808764177963851</v>
      </c>
      <c r="J458" s="9">
        <f t="shared" si="110"/>
        <v>4.8550587248157306</v>
      </c>
      <c r="K458" s="11">
        <f t="shared" si="111"/>
        <v>0.53191489361702127</v>
      </c>
      <c r="L458" s="11">
        <f t="shared" si="112"/>
        <v>0.27932960893854747</v>
      </c>
      <c r="M458" s="11">
        <f t="shared" si="113"/>
        <v>0.21231422505307856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-0.26571404128127463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0.2261816524471908</v>
      </c>
      <c r="Q458" s="11">
        <f>2*'OddsRatio_working_3-way'!K458*'OddsRatio_working_3-way'!L458*'OddsRatio_working_3-way'!M458</f>
        <v>6.3091116442731049E-2</v>
      </c>
      <c r="R458" s="11">
        <f t="shared" si="114"/>
        <v>0</v>
      </c>
      <c r="S458" s="11">
        <f t="shared" si="115"/>
        <v>-0.8512220556977026</v>
      </c>
      <c r="T458" s="11">
        <f t="shared" si="116"/>
        <v>-0.23743990396030756</v>
      </c>
      <c r="U458" s="11">
        <f>'OddsRatio_working_3-way'!S458-'OddsRatio_working_3-way'!R458^2/3</f>
        <v>-0.8512220556977026</v>
      </c>
      <c r="V458" s="11">
        <f>'OddsRatio_working_3-way'!S458*'OddsRatio_working_3-way'!R458/3-2*'OddsRatio_working_3-way'!R458^3/27-'OddsRatio_working_3-way'!T458</f>
        <v>0.23743990396030756</v>
      </c>
      <c r="W458" s="11">
        <f>'OddsRatio_working_3-way'!V458^2+4*'OddsRatio_working_3-way'!U458^3/27</f>
        <v>-3.4996753603044384E-2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0.15114104471959666</v>
      </c>
      <c r="Y458" s="11">
        <f>IF('OddsRatio_working_3-way'!W458&gt;=0,IF('OddsRatio_working_3-way'!V458+SQRT('OddsRatio_working_3-way'!W458)&gt;0,0,PI()),ACOS('OddsRatio_working_3-way'!V458/(2*'OddsRatio_working_3-way'!X458)))</f>
        <v>0.66730699002844052</v>
      </c>
      <c r="Z458" s="11">
        <f>'OddsRatio_working_3-way'!X458^(1/3)*COS('OddsRatio_working_3-way'!Y458/3)</f>
        <v>0.51954969337139245</v>
      </c>
      <c r="AA458" s="11">
        <f>'OddsRatio_working_3-way'!X458^(1/3)*COS(('OddsRatio_working_3-way'!Y458+2*PI())/3)</f>
        <v>-0.36154223346896153</v>
      </c>
      <c r="AB458" s="11">
        <f>'OddsRatio_working_3-way'!X458^(1/3)*COS(('OddsRatio_working_3-way'!Y458+4*PI())/3)</f>
        <v>-0.15800745990243115</v>
      </c>
      <c r="AC458" s="11">
        <f>'OddsRatio_working_3-way'!X458^(1/3)*SIN('OddsRatio_working_3-way'!Y458/3)</f>
        <v>0.11751085630808601</v>
      </c>
      <c r="AD458" s="11">
        <f>'OddsRatio_working_3-way'!X458^(1/3)*SIN(('OddsRatio_working_3-way'!Y458+2*PI())/3)</f>
        <v>0.39118780483399856</v>
      </c>
      <c r="AE458" s="11">
        <f>'OddsRatio_working_3-way'!X458^(1/3)*SIN(('OddsRatio_working_3-way'!Y458+4*PI())/3)</f>
        <v>-0.5086986611420844</v>
      </c>
      <c r="AF458" s="11">
        <f>-'OddsRatio_working_3-way'!U458/(3*'OddsRatio_working_3-way'!X458^(1/3))*COS(('OddsRatio_working_3-way'!Y458)/3)</f>
        <v>0.51954969337139234</v>
      </c>
      <c r="AG458" s="11">
        <f>-'OddsRatio_working_3-way'!U458/(3*'OddsRatio_working_3-way'!X458^(1/3))*COS(('OddsRatio_working_3-way'!Y458+2*PI())/3)</f>
        <v>-0.36154223346896147</v>
      </c>
      <c r="AH458" s="11">
        <f>-'OddsRatio_working_3-way'!U458/(3*'OddsRatio_working_3-way'!X458^(1/3))*COS(('OddsRatio_working_3-way'!Y458+4*PI())/3)</f>
        <v>-0.15800745990243112</v>
      </c>
      <c r="AI458" s="11">
        <f>'OddsRatio_working_3-way'!U458/(3*'OddsRatio_working_3-way'!X458^(1/3))*SIN(('OddsRatio_working_3-way'!Y458)/3)</f>
        <v>-0.117510856308086</v>
      </c>
      <c r="AJ458" s="11">
        <f>'OddsRatio_working_3-way'!U458/(3*'OddsRatio_working_3-way'!X458^(1/3))*SIN(('OddsRatio_working_3-way'!Y458+2*PI())/3)</f>
        <v>-0.39118780483399845</v>
      </c>
      <c r="AK458" s="11">
        <f>'OddsRatio_working_3-way'!U458/(3*'OddsRatio_working_3-way'!X458^(1/3))*SIN(('OddsRatio_working_3-way'!Y458+4*PI())/3)</f>
        <v>0.50869866114208429</v>
      </c>
      <c r="AL458" s="11">
        <f>'OddsRatio_working_3-way'!Z458+'OddsRatio_working_3-way'!AF458</f>
        <v>1.0390993867427847</v>
      </c>
      <c r="AM458" s="11">
        <f>'OddsRatio_working_3-way'!AA458+'OddsRatio_working_3-way'!AG458</f>
        <v>-0.72308446693792305</v>
      </c>
      <c r="AN458" s="11">
        <f>'OddsRatio_working_3-way'!AB458+'OddsRatio_working_3-way'!AH458</f>
        <v>-0.31601491980486229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1.0390993867427847</v>
      </c>
      <c r="AS458" s="11">
        <f>IF(('OddsRatio_working_3-way'!X458=0),IF(Q458&gt;0,-Q458^(1/3),(-Q458)^(1/3)),'OddsRatio_working_3-way'!AM458-'OddsRatio_working_3-way'!R458/3)</f>
        <v>-0.72308446693792305</v>
      </c>
      <c r="AT458" s="11">
        <f>IF(('OddsRatio_working_3-way'!X458=0),IF(Q458&gt;0,-Q458^(1/3),(-Q458)^(1/3)),'OddsRatio_working_3-way'!AN458-'OddsRatio_working_3-way'!R458/3)</f>
        <v>-0.31601491980486229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9">
        <f t="shared" si="104"/>
        <v>0.20392334547875757</v>
      </c>
      <c r="E459" s="9">
        <f t="shared" si="105"/>
        <v>0.24365863455979125</v>
      </c>
      <c r="F459" s="9">
        <f t="shared" si="106"/>
        <v>0.55241801996145112</v>
      </c>
      <c r="G459" s="9">
        <f t="shared" si="107"/>
        <v>1.0522381199511284</v>
      </c>
      <c r="H459" s="9">
        <f t="shared" si="108"/>
        <v>4.903803425018685</v>
      </c>
      <c r="I459" s="9">
        <f t="shared" si="109"/>
        <v>4.1041024538558286</v>
      </c>
      <c r="J459" s="9">
        <f t="shared" si="110"/>
        <v>1.8102233523623688</v>
      </c>
      <c r="K459" s="11">
        <f t="shared" si="111"/>
        <v>0.21231422505307856</v>
      </c>
      <c r="L459" s="11">
        <f t="shared" si="112"/>
        <v>0.25316455696202528</v>
      </c>
      <c r="M459" s="11">
        <f t="shared" si="113"/>
        <v>0.56497175141242939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-0.25591478764098285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0.22563036432015646</v>
      </c>
      <c r="Q459" s="11">
        <f>2*'OddsRatio_working_3-way'!K459*'OddsRatio_working_3-way'!L459*'OddsRatio_working_3-way'!M459</f>
        <v>6.0734956748359735E-2</v>
      </c>
      <c r="R459" s="11">
        <f t="shared" si="114"/>
        <v>0</v>
      </c>
      <c r="S459" s="11">
        <f t="shared" si="115"/>
        <v>-0.88166208135142332</v>
      </c>
      <c r="T459" s="11">
        <f t="shared" si="116"/>
        <v>-0.23732492095596855</v>
      </c>
      <c r="U459" s="11">
        <f>'OddsRatio_working_3-way'!S459-'OddsRatio_working_3-way'!R459^2/3</f>
        <v>-0.88166208135142332</v>
      </c>
      <c r="V459" s="11">
        <f>'OddsRatio_working_3-way'!S459*'OddsRatio_working_3-way'!R459/3-2*'OddsRatio_working_3-way'!R459^3/27-'OddsRatio_working_3-way'!T459</f>
        <v>0.23732492095596855</v>
      </c>
      <c r="W459" s="11">
        <f>'OddsRatio_working_3-way'!V459^2+4*'OddsRatio_working_3-way'!U459^3/27</f>
        <v>-4.5208829304386369E-2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0.1593203905744201</v>
      </c>
      <c r="Y459" s="11">
        <f>IF('OddsRatio_working_3-way'!W459&gt;=0,IF('OddsRatio_working_3-way'!V459+SQRT('OddsRatio_working_3-way'!W459)&gt;0,0,PI()),ACOS('OddsRatio_working_3-way'!V459/(2*'OddsRatio_working_3-way'!X459)))</f>
        <v>0.7305552970182565</v>
      </c>
      <c r="Z459" s="11">
        <f>'OddsRatio_working_3-way'!X459^(1/3)*COS('OddsRatio_working_3-way'!Y459/3)</f>
        <v>0.52611905997556419</v>
      </c>
      <c r="AA459" s="11">
        <f>'OddsRatio_working_3-way'!X459^(1/3)*COS(('OddsRatio_working_3-way'!Y459+2*PI())/3)</f>
        <v>-0.3762609936959751</v>
      </c>
      <c r="AB459" s="11">
        <f>'OddsRatio_working_3-way'!X459^(1/3)*COS(('OddsRatio_working_3-way'!Y459+4*PI())/3)</f>
        <v>-0.14985806627958903</v>
      </c>
      <c r="AC459" s="11">
        <f>'OddsRatio_working_3-way'!X459^(1/3)*SIN('OddsRatio_working_3-way'!Y459/3)</f>
        <v>0.13071379108916986</v>
      </c>
      <c r="AD459" s="11">
        <f>'OddsRatio_working_3-way'!X459^(1/3)*SIN(('OddsRatio_working_3-way'!Y459+2*PI())/3)</f>
        <v>0.39027557580944244</v>
      </c>
      <c r="AE459" s="11">
        <f>'OddsRatio_working_3-way'!X459^(1/3)*SIN(('OddsRatio_working_3-way'!Y459+4*PI())/3)</f>
        <v>-0.52098936689861219</v>
      </c>
      <c r="AF459" s="11">
        <f>-'OddsRatio_working_3-way'!U459/(3*'OddsRatio_working_3-way'!X459^(1/3))*COS(('OddsRatio_working_3-way'!Y459)/3)</f>
        <v>0.52611905997556419</v>
      </c>
      <c r="AG459" s="11">
        <f>-'OddsRatio_working_3-way'!U459/(3*'OddsRatio_working_3-way'!X459^(1/3))*COS(('OddsRatio_working_3-way'!Y459+2*PI())/3)</f>
        <v>-0.3762609936959751</v>
      </c>
      <c r="AH459" s="11">
        <f>-'OddsRatio_working_3-way'!U459/(3*'OddsRatio_working_3-way'!X459^(1/3))*COS(('OddsRatio_working_3-way'!Y459+4*PI())/3)</f>
        <v>-0.14985806627958903</v>
      </c>
      <c r="AI459" s="11">
        <f>'OddsRatio_working_3-way'!U459/(3*'OddsRatio_working_3-way'!X459^(1/3))*SIN(('OddsRatio_working_3-way'!Y459)/3)</f>
        <v>-0.13071379108916986</v>
      </c>
      <c r="AJ459" s="11">
        <f>'OddsRatio_working_3-way'!U459/(3*'OddsRatio_working_3-way'!X459^(1/3))*SIN(('OddsRatio_working_3-way'!Y459+2*PI())/3)</f>
        <v>-0.39027557580944244</v>
      </c>
      <c r="AK459" s="11">
        <f>'OddsRatio_working_3-way'!U459/(3*'OddsRatio_working_3-way'!X459^(1/3))*SIN(('OddsRatio_working_3-way'!Y459+4*PI())/3)</f>
        <v>0.52098936689861219</v>
      </c>
      <c r="AL459" s="11">
        <f>'OddsRatio_working_3-way'!Z459+'OddsRatio_working_3-way'!AF459</f>
        <v>1.0522381199511284</v>
      </c>
      <c r="AM459" s="11">
        <f>'OddsRatio_working_3-way'!AA459+'OddsRatio_working_3-way'!AG459</f>
        <v>-0.7525219873919502</v>
      </c>
      <c r="AN459" s="11">
        <f>'OddsRatio_working_3-way'!AB459+'OddsRatio_working_3-way'!AH459</f>
        <v>-0.29971613255917806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1.0522381199511284</v>
      </c>
      <c r="AS459" s="11">
        <f>IF(('OddsRatio_working_3-way'!X459=0),IF(Q459&gt;0,-Q459^(1/3),(-Q459)^(1/3)),'OddsRatio_working_3-way'!AM459-'OddsRatio_working_3-way'!R459/3)</f>
        <v>-0.7525219873919502</v>
      </c>
      <c r="AT459" s="11">
        <f>IF(('OddsRatio_working_3-way'!X459=0),IF(Q459&gt;0,-Q459^(1/3),(-Q459)^(1/3)),'OddsRatio_working_3-way'!AN459-'OddsRatio_working_3-way'!R459/3)</f>
        <v>-0.29971613255917806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9">
        <f t="shared" si="104"/>
        <v>9.9797929383246275E-2</v>
      </c>
      <c r="E460" s="9">
        <f t="shared" si="105"/>
        <v>0.19992540181557297</v>
      </c>
      <c r="F460" s="9">
        <f t="shared" si="106"/>
        <v>0.70027666880118056</v>
      </c>
      <c r="G460" s="9">
        <f t="shared" si="107"/>
        <v>1.0700175536046439</v>
      </c>
      <c r="H460" s="9">
        <f t="shared" si="108"/>
        <v>10.020247976887148</v>
      </c>
      <c r="I460" s="9">
        <f t="shared" si="109"/>
        <v>5.0018656504813688</v>
      </c>
      <c r="J460" s="9">
        <f t="shared" si="110"/>
        <v>1.4280070214418574</v>
      </c>
      <c r="K460" s="11">
        <f t="shared" si="111"/>
        <v>0.10604453870625663</v>
      </c>
      <c r="L460" s="11">
        <f t="shared" si="112"/>
        <v>0.21097046413502107</v>
      </c>
      <c r="M460" s="11">
        <f t="shared" si="113"/>
        <v>0.7142857142857143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-0.20153064648816155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0.20087098425823477</v>
      </c>
      <c r="Q460" s="11">
        <f>2*'OddsRatio_working_3-way'!K460*'OddsRatio_working_3-way'!L460*'OddsRatio_working_3-way'!M460</f>
        <v>3.1960379356918818E-2</v>
      </c>
      <c r="R460" s="11">
        <f t="shared" si="114"/>
        <v>0</v>
      </c>
      <c r="S460" s="11">
        <f t="shared" si="115"/>
        <v>-0.99672673987097282</v>
      </c>
      <c r="T460" s="11">
        <f t="shared" si="116"/>
        <v>-0.15858818454589863</v>
      </c>
      <c r="U460" s="11">
        <f>'OddsRatio_working_3-way'!S460-'OddsRatio_working_3-way'!R460^2/3</f>
        <v>-0.99672673987097282</v>
      </c>
      <c r="V460" s="11">
        <f>'OddsRatio_working_3-way'!S460*'OddsRatio_working_3-way'!R460/3-2*'OddsRatio_working_3-way'!R460^3/27-'OddsRatio_working_3-way'!T460</f>
        <v>0.15858818454589863</v>
      </c>
      <c r="W460" s="11">
        <f>'OddsRatio_working_3-way'!V460^2+4*'OddsRatio_working_3-way'!U460^3/27</f>
        <v>-0.12154791027622375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0.19150595457699726</v>
      </c>
      <c r="Y460" s="11">
        <f>IF('OddsRatio_working_3-way'!W460&gt;=0,IF('OddsRatio_working_3-way'!V460+SQRT('OddsRatio_working_3-way'!W460)&gt;0,0,PI()),ACOS('OddsRatio_working_3-way'!V460/(2*'OddsRatio_working_3-way'!X460)))</f>
        <v>1.1438914027785285</v>
      </c>
      <c r="Z460" s="11">
        <f>'OddsRatio_working_3-way'!X460^(1/3)*COS('OddsRatio_working_3-way'!Y460/3)</f>
        <v>0.53500877680232195</v>
      </c>
      <c r="AA460" s="11">
        <f>'OddsRatio_working_3-way'!X460^(1/3)*COS(('OddsRatio_working_3-way'!Y460+2*PI())/3)</f>
        <v>-0.45326200338936479</v>
      </c>
      <c r="AB460" s="11">
        <f>'OddsRatio_working_3-way'!X460^(1/3)*COS(('OddsRatio_working_3-way'!Y460+4*PI())/3)</f>
        <v>-8.1746773412956969E-2</v>
      </c>
      <c r="AC460" s="11">
        <f>'OddsRatio_working_3-way'!X460^(1/3)*SIN('OddsRatio_working_3-way'!Y460/3)</f>
        <v>0.21449441803492472</v>
      </c>
      <c r="AD460" s="11">
        <f>'OddsRatio_working_3-way'!X460^(1/3)*SIN(('OddsRatio_working_3-way'!Y460+2*PI())/3)</f>
        <v>0.35608398294098709</v>
      </c>
      <c r="AE460" s="11">
        <f>'OddsRatio_working_3-way'!X460^(1/3)*SIN(('OddsRatio_working_3-way'!Y460+4*PI())/3)</f>
        <v>-0.57057840097591184</v>
      </c>
      <c r="AF460" s="11">
        <f>-'OddsRatio_working_3-way'!U460/(3*'OddsRatio_working_3-way'!X460^(1/3))*COS(('OddsRatio_working_3-way'!Y460)/3)</f>
        <v>0.53500877680232184</v>
      </c>
      <c r="AG460" s="11">
        <f>-'OddsRatio_working_3-way'!U460/(3*'OddsRatio_working_3-way'!X460^(1/3))*COS(('OddsRatio_working_3-way'!Y460+2*PI())/3)</f>
        <v>-0.45326200338936468</v>
      </c>
      <c r="AH460" s="11">
        <f>-'OddsRatio_working_3-way'!U460/(3*'OddsRatio_working_3-way'!X460^(1/3))*COS(('OddsRatio_working_3-way'!Y460+4*PI())/3)</f>
        <v>-8.1746773412956941E-2</v>
      </c>
      <c r="AI460" s="11">
        <f>'OddsRatio_working_3-way'!U460/(3*'OddsRatio_working_3-way'!X460^(1/3))*SIN(('OddsRatio_working_3-way'!Y460)/3)</f>
        <v>-0.21449441803492469</v>
      </c>
      <c r="AJ460" s="11">
        <f>'OddsRatio_working_3-way'!U460/(3*'OddsRatio_working_3-way'!X460^(1/3))*SIN(('OddsRatio_working_3-way'!Y460+2*PI())/3)</f>
        <v>-0.35608398294098703</v>
      </c>
      <c r="AK460" s="11">
        <f>'OddsRatio_working_3-way'!U460/(3*'OddsRatio_working_3-way'!X460^(1/3))*SIN(('OddsRatio_working_3-way'!Y460+4*PI())/3)</f>
        <v>0.57057840097591173</v>
      </c>
      <c r="AL460" s="11">
        <f>'OddsRatio_working_3-way'!Z460+'OddsRatio_working_3-way'!AF460</f>
        <v>1.0700175536046439</v>
      </c>
      <c r="AM460" s="11">
        <f>'OddsRatio_working_3-way'!AA460+'OddsRatio_working_3-way'!AG460</f>
        <v>-0.90652400677872946</v>
      </c>
      <c r="AN460" s="11">
        <f>'OddsRatio_working_3-way'!AB460+'OddsRatio_working_3-way'!AH460</f>
        <v>-0.16349354682591391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1.0700175536046439</v>
      </c>
      <c r="AS460" s="11">
        <f>IF(('OddsRatio_working_3-way'!X460=0),IF(Q460&gt;0,-Q460^(1/3),(-Q460)^(1/3)),'OddsRatio_working_3-way'!AM460-'OddsRatio_working_3-way'!R460/3)</f>
        <v>-0.90652400677872946</v>
      </c>
      <c r="AT460" s="11">
        <f>IF(('OddsRatio_working_3-way'!X460=0),IF(Q460&gt;0,-Q460^(1/3),(-Q460)^(1/3)),'OddsRatio_working_3-way'!AN460-'OddsRatio_working_3-way'!R460/3)</f>
        <v>-0.16349354682591391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9">
        <f t="shared" si="104"/>
        <v>0.33492542373506684</v>
      </c>
      <c r="E461" s="9">
        <f t="shared" si="105"/>
        <v>0.2891398184418455</v>
      </c>
      <c r="F461" s="9">
        <f t="shared" si="106"/>
        <v>0.37593475782308777</v>
      </c>
      <c r="G461" s="9">
        <f t="shared" si="107"/>
        <v>1.0506557139461585</v>
      </c>
      <c r="H461" s="9">
        <f t="shared" si="108"/>
        <v>2.9857392993582397</v>
      </c>
      <c r="I461" s="9">
        <f t="shared" si="109"/>
        <v>3.4585343706340099</v>
      </c>
      <c r="J461" s="9">
        <f t="shared" si="110"/>
        <v>2.6600360280349307</v>
      </c>
      <c r="K461" s="11">
        <f t="shared" si="111"/>
        <v>0.34602076124567471</v>
      </c>
      <c r="L461" s="11">
        <f t="shared" si="112"/>
        <v>0.29940119760479045</v>
      </c>
      <c r="M461" s="11">
        <f t="shared" si="113"/>
        <v>0.38759689922480617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-0.28058905926780064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0.2332985915189818</v>
      </c>
      <c r="Q461" s="11">
        <f>2*'OddsRatio_working_3-way'!K461*'OddsRatio_working_3-way'!L461*'OddsRatio_working_3-way'!M461</f>
        <v>8.0309325824090116E-2</v>
      </c>
      <c r="R461" s="11">
        <f t="shared" si="114"/>
        <v>0</v>
      </c>
      <c r="S461" s="11">
        <f t="shared" si="115"/>
        <v>-0.83146004383697747</v>
      </c>
      <c r="T461" s="11">
        <f t="shared" si="116"/>
        <v>-0.28621688256006106</v>
      </c>
      <c r="U461" s="11">
        <f>'OddsRatio_working_3-way'!S461-'OddsRatio_working_3-way'!R461^2/3</f>
        <v>-0.83146004383697747</v>
      </c>
      <c r="V461" s="11">
        <f>'OddsRatio_working_3-way'!S461*'OddsRatio_working_3-way'!R461/3-2*'OddsRatio_working_3-way'!R461^3/27-'OddsRatio_working_3-way'!T461</f>
        <v>0.28621688256006106</v>
      </c>
      <c r="W461" s="11">
        <f>'OddsRatio_working_3-way'!V461^2+4*'OddsRatio_working_3-way'!U461^3/27</f>
        <v>-3.2369011321235069E-3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0.14590836593091852</v>
      </c>
      <c r="Y461" s="11">
        <f>IF('OddsRatio_working_3-way'!W461&gt;=0,IF('OddsRatio_working_3-way'!V461+SQRT('OddsRatio_working_3-way'!W461)&gt;0,0,PI()),ACOS('OddsRatio_working_3-way'!V461/(2*'OddsRatio_working_3-way'!X461)))</f>
        <v>0.19622079208937193</v>
      </c>
      <c r="Z461" s="11">
        <f>'OddsRatio_working_3-way'!X461^(1/3)*COS('OddsRatio_working_3-way'!Y461/3)</f>
        <v>0.52532785697307927</v>
      </c>
      <c r="AA461" s="11">
        <f>'OddsRatio_working_3-way'!X461^(1/3)*COS(('OddsRatio_working_3-way'!Y461+2*PI())/3)</f>
        <v>-0.29246313947103336</v>
      </c>
      <c r="AB461" s="11">
        <f>'OddsRatio_working_3-way'!X461^(1/3)*COS(('OddsRatio_working_3-way'!Y461+4*PI())/3)</f>
        <v>-0.23286471750204582</v>
      </c>
      <c r="AC461" s="11">
        <f>'OddsRatio_working_3-way'!X461^(1/3)*SIN('OddsRatio_working_3-way'!Y461/3)</f>
        <v>3.4409164967071776E-2</v>
      </c>
      <c r="AD461" s="11">
        <f>'OddsRatio_working_3-way'!X461^(1/3)*SIN(('OddsRatio_working_3-way'!Y461+2*PI())/3)</f>
        <v>0.43774268697078889</v>
      </c>
      <c r="AE461" s="11">
        <f>'OddsRatio_working_3-way'!X461^(1/3)*SIN(('OddsRatio_working_3-way'!Y461+4*PI())/3)</f>
        <v>-0.47215185193786069</v>
      </c>
      <c r="AF461" s="11">
        <f>-'OddsRatio_working_3-way'!U461/(3*'OddsRatio_working_3-way'!X461^(1/3))*COS(('OddsRatio_working_3-way'!Y461)/3)</f>
        <v>0.52532785697307927</v>
      </c>
      <c r="AG461" s="11">
        <f>-'OddsRatio_working_3-way'!U461/(3*'OddsRatio_working_3-way'!X461^(1/3))*COS(('OddsRatio_working_3-way'!Y461+2*PI())/3)</f>
        <v>-0.29246313947103336</v>
      </c>
      <c r="AH461" s="11">
        <f>-'OddsRatio_working_3-way'!U461/(3*'OddsRatio_working_3-way'!X461^(1/3))*COS(('OddsRatio_working_3-way'!Y461+4*PI())/3)</f>
        <v>-0.23286471750204582</v>
      </c>
      <c r="AI461" s="11">
        <f>'OddsRatio_working_3-way'!U461/(3*'OddsRatio_working_3-way'!X461^(1/3))*SIN(('OddsRatio_working_3-way'!Y461)/3)</f>
        <v>-3.4409164967071776E-2</v>
      </c>
      <c r="AJ461" s="11">
        <f>'OddsRatio_working_3-way'!U461/(3*'OddsRatio_working_3-way'!X461^(1/3))*SIN(('OddsRatio_working_3-way'!Y461+2*PI())/3)</f>
        <v>-0.43774268697078889</v>
      </c>
      <c r="AK461" s="11">
        <f>'OddsRatio_working_3-way'!U461/(3*'OddsRatio_working_3-way'!X461^(1/3))*SIN(('OddsRatio_working_3-way'!Y461+4*PI())/3)</f>
        <v>0.47215185193786069</v>
      </c>
      <c r="AL461" s="11">
        <f>'OddsRatio_working_3-way'!Z461+'OddsRatio_working_3-way'!AF461</f>
        <v>1.0506557139461585</v>
      </c>
      <c r="AM461" s="11">
        <f>'OddsRatio_working_3-way'!AA461+'OddsRatio_working_3-way'!AG461</f>
        <v>-0.58492627894206672</v>
      </c>
      <c r="AN461" s="11">
        <f>'OddsRatio_working_3-way'!AB461+'OddsRatio_working_3-way'!AH461</f>
        <v>-0.46572943500409164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1.0506557139461585</v>
      </c>
      <c r="AS461" s="11">
        <f>IF(('OddsRatio_working_3-way'!X461=0),IF(Q461&gt;0,-Q461^(1/3),(-Q461)^(1/3)),'OddsRatio_working_3-way'!AM461-'OddsRatio_working_3-way'!R461/3)</f>
        <v>-0.58492627894206672</v>
      </c>
      <c r="AT461" s="11">
        <f>IF(('OddsRatio_working_3-way'!X461=0),IF(Q461&gt;0,-Q461^(1/3),(-Q461)^(1/3)),'OddsRatio_working_3-way'!AN461-'OddsRatio_working_3-way'!R461/3)</f>
        <v>-0.46572943500409164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9">
        <f t="shared" si="104"/>
        <v>0.44954910305789247</v>
      </c>
      <c r="E462" s="9">
        <f t="shared" si="105"/>
        <v>0.30292715795431047</v>
      </c>
      <c r="F462" s="9">
        <f t="shared" si="106"/>
        <v>0.24752373898779703</v>
      </c>
      <c r="G462" s="9">
        <f t="shared" si="107"/>
        <v>1.0555612992376746</v>
      </c>
      <c r="H462" s="9">
        <f t="shared" si="108"/>
        <v>2.2244511071157027</v>
      </c>
      <c r="I462" s="9">
        <f t="shared" si="109"/>
        <v>3.3011236323381308</v>
      </c>
      <c r="J462" s="9">
        <f t="shared" si="110"/>
        <v>4.0400165418045022</v>
      </c>
      <c r="K462" s="11">
        <f t="shared" si="111"/>
        <v>0.46296296296296291</v>
      </c>
      <c r="L462" s="11">
        <f t="shared" si="112"/>
        <v>0.31446540880503143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-0.27327152088871598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0.23338760533210384</v>
      </c>
      <c r="Q462" s="11">
        <f>2*'OddsRatio_working_3-way'!K462*'OddsRatio_working_3-way'!L462*'OddsRatio_working_3-way'!M462</f>
        <v>7.5044246087493188E-2</v>
      </c>
      <c r="R462" s="11">
        <f t="shared" si="114"/>
        <v>0</v>
      </c>
      <c r="S462" s="11">
        <f t="shared" si="115"/>
        <v>-0.85405023023656379</v>
      </c>
      <c r="T462" s="11">
        <f t="shared" si="116"/>
        <v>-0.27461422194101726</v>
      </c>
      <c r="U462" s="11">
        <f>'OddsRatio_working_3-way'!S462-'OddsRatio_working_3-way'!R462^2/3</f>
        <v>-0.85405023023656379</v>
      </c>
      <c r="V462" s="11">
        <f>'OddsRatio_working_3-way'!S462*'OddsRatio_working_3-way'!R462/3-2*'OddsRatio_working_3-way'!R462^3/27-'OddsRatio_working_3-way'!T462</f>
        <v>0.27461422194101726</v>
      </c>
      <c r="W462" s="11">
        <f>'OddsRatio_working_3-way'!V462^2+4*'OddsRatio_working_3-way'!U462^3/27</f>
        <v>-1.6875291568452452E-2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0.15189491635726551</v>
      </c>
      <c r="Y462" s="11">
        <f>IF('OddsRatio_working_3-way'!W462&gt;=0,IF('OddsRatio_working_3-way'!V462+SQRT('OddsRatio_working_3-way'!W462)&gt;0,0,PI()),ACOS('OddsRatio_working_3-way'!V462/(2*'OddsRatio_working_3-way'!X462)))</f>
        <v>0.44185216715193576</v>
      </c>
      <c r="Z462" s="11">
        <f>'OddsRatio_working_3-way'!X462^(1/3)*COS('OddsRatio_working_3-way'!Y462/3)</f>
        <v>0.52778064961883731</v>
      </c>
      <c r="AA462" s="11">
        <f>'OddsRatio_working_3-way'!X462^(1/3)*COS(('OddsRatio_working_3-way'!Y462+2*PI())/3)</f>
        <v>-0.33170069993800444</v>
      </c>
      <c r="AB462" s="11">
        <f>'OddsRatio_working_3-way'!X462^(1/3)*COS(('OddsRatio_working_3-way'!Y462+4*PI())/3)</f>
        <v>-0.1960799496808327</v>
      </c>
      <c r="AC462" s="11">
        <f>'OddsRatio_working_3-way'!X462^(1/3)*SIN('OddsRatio_working_3-way'!Y462/3)</f>
        <v>7.8300676668677099E-2</v>
      </c>
      <c r="AD462" s="11">
        <f>'OddsRatio_working_3-way'!X462^(1/3)*SIN(('OddsRatio_working_3-way'!Y462+2*PI())/3)</f>
        <v>0.41792111186142833</v>
      </c>
      <c r="AE462" s="11">
        <f>'OddsRatio_working_3-way'!X462^(1/3)*SIN(('OddsRatio_working_3-way'!Y462+4*PI())/3)</f>
        <v>-0.4962217885301054</v>
      </c>
      <c r="AF462" s="11">
        <f>-'OddsRatio_working_3-way'!U462/(3*'OddsRatio_working_3-way'!X462^(1/3))*COS(('OddsRatio_working_3-way'!Y462)/3)</f>
        <v>0.52778064961883731</v>
      </c>
      <c r="AG462" s="11">
        <f>-'OddsRatio_working_3-way'!U462/(3*'OddsRatio_working_3-way'!X462^(1/3))*COS(('OddsRatio_working_3-way'!Y462+2*PI())/3)</f>
        <v>-0.33170069993800444</v>
      </c>
      <c r="AH462" s="11">
        <f>-'OddsRatio_working_3-way'!U462/(3*'OddsRatio_working_3-way'!X462^(1/3))*COS(('OddsRatio_working_3-way'!Y462+4*PI())/3)</f>
        <v>-0.1960799496808327</v>
      </c>
      <c r="AI462" s="11">
        <f>'OddsRatio_working_3-way'!U462/(3*'OddsRatio_working_3-way'!X462^(1/3))*SIN(('OddsRatio_working_3-way'!Y462)/3)</f>
        <v>-7.8300676668677099E-2</v>
      </c>
      <c r="AJ462" s="11">
        <f>'OddsRatio_working_3-way'!U462/(3*'OddsRatio_working_3-way'!X462^(1/3))*SIN(('OddsRatio_working_3-way'!Y462+2*PI())/3)</f>
        <v>-0.41792111186142833</v>
      </c>
      <c r="AK462" s="11">
        <f>'OddsRatio_working_3-way'!U462/(3*'OddsRatio_working_3-way'!X462^(1/3))*SIN(('OddsRatio_working_3-way'!Y462+4*PI())/3)</f>
        <v>0.4962217885301054</v>
      </c>
      <c r="AL462" s="11">
        <f>'OddsRatio_working_3-way'!Z462+'OddsRatio_working_3-way'!AF462</f>
        <v>1.0555612992376746</v>
      </c>
      <c r="AM462" s="11">
        <f>'OddsRatio_working_3-way'!AA462+'OddsRatio_working_3-way'!AG462</f>
        <v>-0.66340139987600888</v>
      </c>
      <c r="AN462" s="11">
        <f>'OddsRatio_working_3-way'!AB462+'OddsRatio_working_3-way'!AH462</f>
        <v>-0.3921598993616654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1.0555612992376746</v>
      </c>
      <c r="AS462" s="11">
        <f>IF(('OddsRatio_working_3-way'!X462=0),IF(Q462&gt;0,-Q462^(1/3),(-Q462)^(1/3)),'OddsRatio_working_3-way'!AM462-'OddsRatio_working_3-way'!R462/3)</f>
        <v>-0.66340139987600888</v>
      </c>
      <c r="AT462" s="11">
        <f>IF(('OddsRatio_working_3-way'!X462=0),IF(Q462&gt;0,-Q462^(1/3),(-Q462)^(1/3)),'OddsRatio_working_3-way'!AN462-'OddsRatio_working_3-way'!R462/3)</f>
        <v>-0.3921598993616654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9">
        <f t="shared" si="104"/>
        <v>0.40640684148375</v>
      </c>
      <c r="E463" s="9">
        <f t="shared" si="105"/>
        <v>0.29911047863649676</v>
      </c>
      <c r="F463" s="9">
        <f t="shared" si="106"/>
        <v>0.29448267987975313</v>
      </c>
      <c r="G463" s="9">
        <f t="shared" si="107"/>
        <v>1.0507830926821393</v>
      </c>
      <c r="H463" s="9">
        <f t="shared" si="108"/>
        <v>2.4605884988281739</v>
      </c>
      <c r="I463" s="9">
        <f t="shared" si="109"/>
        <v>3.34324629668117</v>
      </c>
      <c r="J463" s="9">
        <f t="shared" si="110"/>
        <v>3.3957854513152781</v>
      </c>
      <c r="K463" s="11">
        <f t="shared" si="111"/>
        <v>0.41841004184100417</v>
      </c>
      <c r="L463" s="11">
        <f t="shared" si="112"/>
        <v>0.30959752321981426</v>
      </c>
      <c r="M463" s="11">
        <f t="shared" si="113"/>
        <v>0.3048780487804878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-0.27911311478362133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0.23301170871988264</v>
      </c>
      <c r="Q463" s="11">
        <f>2*'OddsRatio_working_3-way'!K463*'OddsRatio_working_3-way'!L463*'OddsRatio_working_3-way'!M463</f>
        <v>7.8987019905044961E-2</v>
      </c>
      <c r="R463" s="11">
        <f t="shared" si="114"/>
        <v>0</v>
      </c>
      <c r="S463" s="11">
        <f t="shared" si="115"/>
        <v>-0.83482895062283913</v>
      </c>
      <c r="T463" s="11">
        <f t="shared" si="116"/>
        <v>-0.28299286461791157</v>
      </c>
      <c r="U463" s="11">
        <f>'OddsRatio_working_3-way'!S463-'OddsRatio_working_3-way'!R463^2/3</f>
        <v>-0.83482895062283913</v>
      </c>
      <c r="V463" s="11">
        <f>'OddsRatio_working_3-way'!S463*'OddsRatio_working_3-way'!R463/3-2*'OddsRatio_working_3-way'!R463^3/27-'OddsRatio_working_3-way'!T463</f>
        <v>0.28299286461791157</v>
      </c>
      <c r="W463" s="11">
        <f>'OddsRatio_working_3-way'!V463^2+4*'OddsRatio_working_3-way'!U463^3/27</f>
        <v>-6.1113598464647423E-3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0.14679605007553539</v>
      </c>
      <c r="Y463" s="11">
        <f>IF('OddsRatio_working_3-way'!W463&gt;=0,IF('OddsRatio_working_3-way'!V463+SQRT('OddsRatio_working_3-way'!W463)&gt;0,0,PI()),ACOS('OddsRatio_working_3-way'!V463/(2*'OddsRatio_working_3-way'!X463)))</f>
        <v>0.26952272759498164</v>
      </c>
      <c r="Z463" s="11">
        <f>'OddsRatio_working_3-way'!X463^(1/3)*COS('OddsRatio_working_3-way'!Y463/3)</f>
        <v>0.52539154634106966</v>
      </c>
      <c r="AA463" s="11">
        <f>'OddsRatio_working_3-way'!X463^(1/3)*COS(('OddsRatio_working_3-way'!Y463+2*PI())/3)</f>
        <v>-0.3036839413500787</v>
      </c>
      <c r="AB463" s="11">
        <f>'OddsRatio_working_3-way'!X463^(1/3)*COS(('OddsRatio_working_3-way'!Y463+4*PI())/3)</f>
        <v>-0.22170760499099085</v>
      </c>
      <c r="AC463" s="11">
        <f>'OddsRatio_working_3-way'!X463^(1/3)*SIN('OddsRatio_working_3-way'!Y463/3)</f>
        <v>4.7329059864098612E-2</v>
      </c>
      <c r="AD463" s="11">
        <f>'OddsRatio_working_3-way'!X463^(1/3)*SIN(('OddsRatio_working_3-way'!Y463+2*PI())/3)</f>
        <v>0.43133789613290613</v>
      </c>
      <c r="AE463" s="11">
        <f>'OddsRatio_working_3-way'!X463^(1/3)*SIN(('OddsRatio_working_3-way'!Y463+4*PI())/3)</f>
        <v>-0.47866695599700482</v>
      </c>
      <c r="AF463" s="11">
        <f>-'OddsRatio_working_3-way'!U463/(3*'OddsRatio_working_3-way'!X463^(1/3))*COS(('OddsRatio_working_3-way'!Y463)/3)</f>
        <v>0.52539154634106955</v>
      </c>
      <c r="AG463" s="11">
        <f>-'OddsRatio_working_3-way'!U463/(3*'OddsRatio_working_3-way'!X463^(1/3))*COS(('OddsRatio_working_3-way'!Y463+2*PI())/3)</f>
        <v>-0.30368394135007865</v>
      </c>
      <c r="AH463" s="11">
        <f>-'OddsRatio_working_3-way'!U463/(3*'OddsRatio_working_3-way'!X463^(1/3))*COS(('OddsRatio_working_3-way'!Y463+4*PI())/3)</f>
        <v>-0.22170760499099079</v>
      </c>
      <c r="AI463" s="11">
        <f>'OddsRatio_working_3-way'!U463/(3*'OddsRatio_working_3-way'!X463^(1/3))*SIN(('OddsRatio_working_3-way'!Y463)/3)</f>
        <v>-4.7329059864098598E-2</v>
      </c>
      <c r="AJ463" s="11">
        <f>'OddsRatio_working_3-way'!U463/(3*'OddsRatio_working_3-way'!X463^(1/3))*SIN(('OddsRatio_working_3-way'!Y463+2*PI())/3)</f>
        <v>-0.43133789613290602</v>
      </c>
      <c r="AK463" s="11">
        <f>'OddsRatio_working_3-way'!U463/(3*'OddsRatio_working_3-way'!X463^(1/3))*SIN(('OddsRatio_working_3-way'!Y463+4*PI())/3)</f>
        <v>0.47866695599700471</v>
      </c>
      <c r="AL463" s="11">
        <f>'OddsRatio_working_3-way'!Z463+'OddsRatio_working_3-way'!AF463</f>
        <v>1.0507830926821393</v>
      </c>
      <c r="AM463" s="11">
        <f>'OddsRatio_working_3-way'!AA463+'OddsRatio_working_3-way'!AG463</f>
        <v>-0.6073678827001574</v>
      </c>
      <c r="AN463" s="11">
        <f>'OddsRatio_working_3-way'!AB463+'OddsRatio_working_3-way'!AH463</f>
        <v>-0.44341520998198164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1.0507830926821393</v>
      </c>
      <c r="AS463" s="11">
        <f>IF(('OddsRatio_working_3-way'!X463=0),IF(Q463&gt;0,-Q463^(1/3),(-Q463)^(1/3)),'OddsRatio_working_3-way'!AM463-'OddsRatio_working_3-way'!R463/3)</f>
        <v>-0.6073678827001574</v>
      </c>
      <c r="AT463" s="11">
        <f>IF(('OddsRatio_working_3-way'!X463=0),IF(Q463&gt;0,-Q463^(1/3),(-Q463)^(1/3)),'OddsRatio_working_3-way'!AN463-'OddsRatio_working_3-way'!R463/3)</f>
        <v>-0.44341520998198164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9">
        <f t="shared" si="104"/>
        <v>0.15004823010878676</v>
      </c>
      <c r="E464" s="9">
        <f t="shared" si="105"/>
        <v>0.21287801422151059</v>
      </c>
      <c r="F464" s="9">
        <f t="shared" si="106"/>
        <v>0.63707375566970281</v>
      </c>
      <c r="G464" s="9">
        <f t="shared" si="107"/>
        <v>1.0748622002433164</v>
      </c>
      <c r="H464" s="9">
        <f t="shared" si="108"/>
        <v>6.6645237952822773</v>
      </c>
      <c r="I464" s="9">
        <f t="shared" si="109"/>
        <v>4.6975259688370086</v>
      </c>
      <c r="J464" s="9">
        <f t="shared" si="110"/>
        <v>1.5696769661289578</v>
      </c>
      <c r="K464" s="11">
        <f t="shared" si="111"/>
        <v>0.15948963317384371</v>
      </c>
      <c r="L464" s="11">
        <f t="shared" si="112"/>
        <v>0.2252252252252252</v>
      </c>
      <c r="M464" s="11">
        <f t="shared" si="113"/>
        <v>0.65359477124183007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-0.22558124312510297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0.2169352014553253</v>
      </c>
      <c r="Q464" s="11">
        <f>2*'OddsRatio_working_3-way'!K464*'OddsRatio_working_3-way'!L464*'OddsRatio_working_3-way'!M464</f>
        <v>4.6955671310676468E-2</v>
      </c>
      <c r="R464" s="11">
        <f t="shared" si="114"/>
        <v>0</v>
      </c>
      <c r="S464" s="11">
        <f t="shared" si="115"/>
        <v>-0.96167216054846039</v>
      </c>
      <c r="T464" s="11">
        <f t="shared" si="116"/>
        <v>-0.20815414730486154</v>
      </c>
      <c r="U464" s="11">
        <f>'OddsRatio_working_3-way'!S464-'OddsRatio_working_3-way'!R464^2/3</f>
        <v>-0.96167216054846039</v>
      </c>
      <c r="V464" s="11">
        <f>'OddsRatio_working_3-way'!S464*'OddsRatio_working_3-way'!R464/3-2*'OddsRatio_working_3-way'!R464^3/27-'OddsRatio_working_3-way'!T464</f>
        <v>0.20815414730486154</v>
      </c>
      <c r="W464" s="11">
        <f>'OddsRatio_working_3-way'!V464^2+4*'OddsRatio_working_3-way'!U464^3/27</f>
        <v>-8.8429961624695311E-2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0.18149250030298036</v>
      </c>
      <c r="Y464" s="11">
        <f>IF('OddsRatio_working_3-way'!W464&gt;=0,IF('OddsRatio_working_3-way'!V464+SQRT('OddsRatio_working_3-way'!W464)&gt;0,0,PI()),ACOS('OddsRatio_working_3-way'!V464/(2*'OddsRatio_working_3-way'!X464)))</f>
        <v>0.96008408977178339</v>
      </c>
      <c r="Z464" s="11">
        <f>'OddsRatio_working_3-way'!X464^(1/3)*COS('OddsRatio_working_3-way'!Y464/3)</f>
        <v>0.53743110012165818</v>
      </c>
      <c r="AA464" s="11">
        <f>'OddsRatio_working_3-way'!X464^(1/3)*COS(('OddsRatio_working_3-way'!Y464+2*PI())/3)</f>
        <v>-0.42296826350092798</v>
      </c>
      <c r="AB464" s="11">
        <f>'OddsRatio_working_3-way'!X464^(1/3)*COS(('OddsRatio_working_3-way'!Y464+4*PI())/3)</f>
        <v>-0.11446283662073033</v>
      </c>
      <c r="AC464" s="11">
        <f>'OddsRatio_working_3-way'!X464^(1/3)*SIN('OddsRatio_working_3-way'!Y464/3)</f>
        <v>0.17811569125574261</v>
      </c>
      <c r="AD464" s="11">
        <f>'OddsRatio_working_3-way'!X464^(1/3)*SIN(('OddsRatio_working_3-way'!Y464+2*PI())/3)</f>
        <v>0.37637113986130283</v>
      </c>
      <c r="AE464" s="11">
        <f>'OddsRatio_working_3-way'!X464^(1/3)*SIN(('OddsRatio_working_3-way'!Y464+4*PI())/3)</f>
        <v>-0.55448683111704533</v>
      </c>
      <c r="AF464" s="11">
        <f>-'OddsRatio_working_3-way'!U464/(3*'OddsRatio_working_3-way'!X464^(1/3))*COS(('OddsRatio_working_3-way'!Y464)/3)</f>
        <v>0.53743110012165818</v>
      </c>
      <c r="AG464" s="11">
        <f>-'OddsRatio_working_3-way'!U464/(3*'OddsRatio_working_3-way'!X464^(1/3))*COS(('OddsRatio_working_3-way'!Y464+2*PI())/3)</f>
        <v>-0.42296826350092798</v>
      </c>
      <c r="AH464" s="11">
        <f>-'OddsRatio_working_3-way'!U464/(3*'OddsRatio_working_3-way'!X464^(1/3))*COS(('OddsRatio_working_3-way'!Y464+4*PI())/3)</f>
        <v>-0.11446283662073033</v>
      </c>
      <c r="AI464" s="11">
        <f>'OddsRatio_working_3-way'!U464/(3*'OddsRatio_working_3-way'!X464^(1/3))*SIN(('OddsRatio_working_3-way'!Y464)/3)</f>
        <v>-0.17811569125574261</v>
      </c>
      <c r="AJ464" s="11">
        <f>'OddsRatio_working_3-way'!U464/(3*'OddsRatio_working_3-way'!X464^(1/3))*SIN(('OddsRatio_working_3-way'!Y464+2*PI())/3)</f>
        <v>-0.37637113986130283</v>
      </c>
      <c r="AK464" s="11">
        <f>'OddsRatio_working_3-way'!U464/(3*'OddsRatio_working_3-way'!X464^(1/3))*SIN(('OddsRatio_working_3-way'!Y464+4*PI())/3)</f>
        <v>0.55448683111704533</v>
      </c>
      <c r="AL464" s="11">
        <f>'OddsRatio_working_3-way'!Z464+'OddsRatio_working_3-way'!AF464</f>
        <v>1.0748622002433164</v>
      </c>
      <c r="AM464" s="11">
        <f>'OddsRatio_working_3-way'!AA464+'OddsRatio_working_3-way'!AG464</f>
        <v>-0.84593652700185595</v>
      </c>
      <c r="AN464" s="11">
        <f>'OddsRatio_working_3-way'!AB464+'OddsRatio_working_3-way'!AH464</f>
        <v>-0.22892567324146065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1.0748622002433164</v>
      </c>
      <c r="AS464" s="11">
        <f>IF(('OddsRatio_working_3-way'!X464=0),IF(Q464&gt;0,-Q464^(1/3),(-Q464)^(1/3)),'OddsRatio_working_3-way'!AM464-'OddsRatio_working_3-way'!R464/3)</f>
        <v>-0.84593652700185595</v>
      </c>
      <c r="AT464" s="11">
        <f>IF(('OddsRatio_working_3-way'!X464=0),IF(Q464&gt;0,-Q464^(1/3),(-Q464)^(1/3)),'OddsRatio_working_3-way'!AN464-'OddsRatio_working_3-way'!R464/3)</f>
        <v>-0.22892567324146065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9">
        <f t="shared" si="104"/>
        <v>0.40279675521738911</v>
      </c>
      <c r="E465" s="9">
        <f t="shared" si="105"/>
        <v>0.28550097736651481</v>
      </c>
      <c r="F465" s="9">
        <f t="shared" si="106"/>
        <v>0.31170226741609619</v>
      </c>
      <c r="G465" s="9">
        <f t="shared" si="107"/>
        <v>1.0515188989704112</v>
      </c>
      <c r="H465" s="9">
        <f t="shared" si="108"/>
        <v>2.4826416475482795</v>
      </c>
      <c r="I465" s="9">
        <f t="shared" si="109"/>
        <v>3.5026149795495787</v>
      </c>
      <c r="J465" s="9">
        <f t="shared" si="110"/>
        <v>3.208189687837864</v>
      </c>
      <c r="K465" s="11">
        <f t="shared" si="111"/>
        <v>0.41493775933609955</v>
      </c>
      <c r="L465" s="11">
        <f t="shared" si="112"/>
        <v>0.29585798816568049</v>
      </c>
      <c r="M465" s="11">
        <f t="shared" si="113"/>
        <v>0.32258064516129031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-0.27907435377344669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0.23324903631319205</v>
      </c>
      <c r="Q465" s="11">
        <f>2*'OddsRatio_working_3-way'!K465*'OddsRatio_working_3-way'!L465*'OddsRatio_working_3-way'!M465</f>
        <v>7.9201710123324984E-2</v>
      </c>
      <c r="R465" s="11">
        <f t="shared" si="114"/>
        <v>0</v>
      </c>
      <c r="S465" s="11">
        <f t="shared" si="115"/>
        <v>-0.83579531103221416</v>
      </c>
      <c r="T465" s="11">
        <f t="shared" si="116"/>
        <v>-0.28380146384795052</v>
      </c>
      <c r="U465" s="11">
        <f>'OddsRatio_working_3-way'!S465-'OddsRatio_working_3-way'!R465^2/3</f>
        <v>-0.83579531103221416</v>
      </c>
      <c r="V465" s="11">
        <f>'OddsRatio_working_3-way'!S465*'OddsRatio_working_3-way'!R465/3-2*'OddsRatio_working_3-way'!R465^3/27-'OddsRatio_working_3-way'!T465</f>
        <v>0.28380146384795052</v>
      </c>
      <c r="W465" s="11">
        <f>'OddsRatio_working_3-way'!V465^2+4*'OddsRatio_working_3-way'!U465^3/27</f>
        <v>-5.952727957471482E-3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0.14705101057091638</v>
      </c>
      <c r="Y465" s="11">
        <f>IF('OddsRatio_working_3-way'!W465&gt;=0,IF('OddsRatio_working_3-way'!V465+SQRT('OddsRatio_working_3-way'!W465)&gt;0,0,PI()),ACOS('OddsRatio_working_3-way'!V465/(2*'OddsRatio_working_3-way'!X465)))</f>
        <v>0.2654435181332091</v>
      </c>
      <c r="Z465" s="11">
        <f>'OddsRatio_working_3-way'!X465^(1/3)*COS('OddsRatio_working_3-way'!Y465/3)</f>
        <v>0.5257594494852057</v>
      </c>
      <c r="AA465" s="11">
        <f>'OddsRatio_working_3-way'!X465^(1/3)*COS(('OddsRatio_working_3-way'!Y465+2*PI())/3)</f>
        <v>-0.30327252999073634</v>
      </c>
      <c r="AB465" s="11">
        <f>'OddsRatio_working_3-way'!X465^(1/3)*COS(('OddsRatio_working_3-way'!Y465+4*PI())/3)</f>
        <v>-0.2224869194944693</v>
      </c>
      <c r="AC465" s="11">
        <f>'OddsRatio_working_3-way'!X465^(1/3)*SIN('OddsRatio_working_3-way'!Y465/3)</f>
        <v>4.6641593966668088E-2</v>
      </c>
      <c r="AD465" s="11">
        <f>'OddsRatio_working_3-way'!X465^(1/3)*SIN(('OddsRatio_working_3-way'!Y465+2*PI())/3)</f>
        <v>0.43200024255057551</v>
      </c>
      <c r="AE465" s="11">
        <f>'OddsRatio_working_3-way'!X465^(1/3)*SIN(('OddsRatio_working_3-way'!Y465+4*PI())/3)</f>
        <v>-0.47864183651724351</v>
      </c>
      <c r="AF465" s="11">
        <f>-'OddsRatio_working_3-way'!U465/(3*'OddsRatio_working_3-way'!X465^(1/3))*COS(('OddsRatio_working_3-way'!Y465)/3)</f>
        <v>0.52575944948520548</v>
      </c>
      <c r="AG465" s="11">
        <f>-'OddsRatio_working_3-way'!U465/(3*'OddsRatio_working_3-way'!X465^(1/3))*COS(('OddsRatio_working_3-way'!Y465+2*PI())/3)</f>
        <v>-0.30327252999073623</v>
      </c>
      <c r="AH465" s="11">
        <f>-'OddsRatio_working_3-way'!U465/(3*'OddsRatio_working_3-way'!X465^(1/3))*COS(('OddsRatio_working_3-way'!Y465+4*PI())/3)</f>
        <v>-0.22248691949446919</v>
      </c>
      <c r="AI465" s="11">
        <f>'OddsRatio_working_3-way'!U465/(3*'OddsRatio_working_3-way'!X465^(1/3))*SIN(('OddsRatio_working_3-way'!Y465)/3)</f>
        <v>-4.6641593966668067E-2</v>
      </c>
      <c r="AJ465" s="11">
        <f>'OddsRatio_working_3-way'!U465/(3*'OddsRatio_working_3-way'!X465^(1/3))*SIN(('OddsRatio_working_3-way'!Y465+2*PI())/3)</f>
        <v>-0.43200024255057529</v>
      </c>
      <c r="AK465" s="11">
        <f>'OddsRatio_working_3-way'!U465/(3*'OddsRatio_working_3-way'!X465^(1/3))*SIN(('OddsRatio_working_3-way'!Y465+4*PI())/3)</f>
        <v>0.47864183651724335</v>
      </c>
      <c r="AL465" s="11">
        <f>'OddsRatio_working_3-way'!Z465+'OddsRatio_working_3-way'!AF465</f>
        <v>1.0515188989704112</v>
      </c>
      <c r="AM465" s="11">
        <f>'OddsRatio_working_3-way'!AA465+'OddsRatio_working_3-way'!AG465</f>
        <v>-0.60654505998147257</v>
      </c>
      <c r="AN465" s="11">
        <f>'OddsRatio_working_3-way'!AB465+'OddsRatio_working_3-way'!AH465</f>
        <v>-0.4449738389889385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1.0515188989704112</v>
      </c>
      <c r="AS465" s="11">
        <f>IF(('OddsRatio_working_3-way'!X465=0),IF(Q465&gt;0,-Q465^(1/3),(-Q465)^(1/3)),'OddsRatio_working_3-way'!AM465-'OddsRatio_working_3-way'!R465/3)</f>
        <v>-0.60654505998147257</v>
      </c>
      <c r="AT465" s="11">
        <f>IF(('OddsRatio_working_3-way'!X465=0),IF(Q465&gt;0,-Q465^(1/3),(-Q465)^(1/3)),'OddsRatio_working_3-way'!AN465-'OddsRatio_working_3-way'!R465/3)</f>
        <v>-0.4449738389889385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9">
        <f t="shared" si="104"/>
        <v>0.2423159653892738</v>
      </c>
      <c r="E466" s="9">
        <f t="shared" si="105"/>
        <v>0.26637493665431722</v>
      </c>
      <c r="F466" s="9">
        <f t="shared" si="106"/>
        <v>0.49130909795640898</v>
      </c>
      <c r="G466" s="9">
        <f t="shared" si="107"/>
        <v>1.0353785512205684</v>
      </c>
      <c r="H466" s="9">
        <f t="shared" si="108"/>
        <v>4.126843224686116</v>
      </c>
      <c r="I466" s="9">
        <f t="shared" si="109"/>
        <v>3.7541069462467114</v>
      </c>
      <c r="J466" s="9">
        <f t="shared" si="110"/>
        <v>2.0353785512205684</v>
      </c>
      <c r="K466" s="11">
        <f t="shared" si="111"/>
        <v>0.24875621890547267</v>
      </c>
      <c r="L466" s="11">
        <f t="shared" si="112"/>
        <v>0.27322404371584696</v>
      </c>
      <c r="M466" s="11">
        <f t="shared" si="113"/>
        <v>0.5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-0.27299295870374884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0.22700704129625093</v>
      </c>
      <c r="Q466" s="11">
        <f>2*'OddsRatio_working_3-way'!K466*'OddsRatio_working_3-way'!L466*'OddsRatio_working_3-way'!M466</f>
        <v>6.7966180028817658E-2</v>
      </c>
      <c r="R466" s="11">
        <f t="shared" si="114"/>
        <v>0</v>
      </c>
      <c r="S466" s="11">
        <f t="shared" si="115"/>
        <v>-0.83154907135388167</v>
      </c>
      <c r="T466" s="11">
        <f t="shared" si="116"/>
        <v>-0.24896678783050355</v>
      </c>
      <c r="U466" s="11">
        <f>'OddsRatio_working_3-way'!S466-'OddsRatio_working_3-way'!R466^2/3</f>
        <v>-0.83154907135388167</v>
      </c>
      <c r="V466" s="11">
        <f>'OddsRatio_working_3-way'!S466*'OddsRatio_working_3-way'!R466/3-2*'OddsRatio_working_3-way'!R466^3/27-'OddsRatio_working_3-way'!T466</f>
        <v>0.24896678783050355</v>
      </c>
      <c r="W466" s="11">
        <f>'OddsRatio_working_3-way'!V466^2+4*'OddsRatio_working_3-way'!U466^3/27</f>
        <v>-2.3199900711906363E-2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0.14593180098469399</v>
      </c>
      <c r="Y466" s="11">
        <f>IF('OddsRatio_working_3-way'!W466&gt;=0,IF('OddsRatio_working_3-way'!V466+SQRT('OddsRatio_working_3-way'!W466)&gt;0,0,PI()),ACOS('OddsRatio_working_3-way'!V466/(2*'OddsRatio_working_3-way'!X466)))</f>
        <v>0.54904280017534979</v>
      </c>
      <c r="Z466" s="11">
        <f>'OddsRatio_working_3-way'!X466^(1/3)*COS('OddsRatio_working_3-way'!Y466/3)</f>
        <v>0.51768927561028433</v>
      </c>
      <c r="AA466" s="11">
        <f>'OddsRatio_working_3-way'!X466^(1/3)*COS(('OddsRatio_working_3-way'!Y466+2*PI())/3)</f>
        <v>-0.34182432373516236</v>
      </c>
      <c r="AB466" s="11">
        <f>'OddsRatio_working_3-way'!X466^(1/3)*COS(('OddsRatio_working_3-way'!Y466+4*PI())/3)</f>
        <v>-0.17586495187512208</v>
      </c>
      <c r="AC466" s="11">
        <f>'OddsRatio_working_3-way'!X466^(1/3)*SIN('OddsRatio_working_3-way'!Y466/3)</f>
        <v>9.5816688017935581E-2</v>
      </c>
      <c r="AD466" s="11">
        <f>'OddsRatio_working_3-way'!X466^(1/3)*SIN(('OddsRatio_working_3-way'!Y466+2*PI())/3)</f>
        <v>0.40042371993630227</v>
      </c>
      <c r="AE466" s="11">
        <f>'OddsRatio_working_3-way'!X466^(1/3)*SIN(('OddsRatio_working_3-way'!Y466+4*PI())/3)</f>
        <v>-0.49624040795423779</v>
      </c>
      <c r="AF466" s="11">
        <f>-'OddsRatio_working_3-way'!U466/(3*'OddsRatio_working_3-way'!X466^(1/3))*COS(('OddsRatio_working_3-way'!Y466)/3)</f>
        <v>0.51768927561028422</v>
      </c>
      <c r="AG466" s="11">
        <f>-'OddsRatio_working_3-way'!U466/(3*'OddsRatio_working_3-way'!X466^(1/3))*COS(('OddsRatio_working_3-way'!Y466+2*PI())/3)</f>
        <v>-0.34182432373516225</v>
      </c>
      <c r="AH466" s="11">
        <f>-'OddsRatio_working_3-way'!U466/(3*'OddsRatio_working_3-way'!X466^(1/3))*COS(('OddsRatio_working_3-way'!Y466+4*PI())/3)</f>
        <v>-0.17586495187512205</v>
      </c>
      <c r="AI466" s="11">
        <f>'OddsRatio_working_3-way'!U466/(3*'OddsRatio_working_3-way'!X466^(1/3))*SIN(('OddsRatio_working_3-way'!Y466)/3)</f>
        <v>-9.5816688017935567E-2</v>
      </c>
      <c r="AJ466" s="11">
        <f>'OddsRatio_working_3-way'!U466/(3*'OddsRatio_working_3-way'!X466^(1/3))*SIN(('OddsRatio_working_3-way'!Y466+2*PI())/3)</f>
        <v>-0.40042371993630221</v>
      </c>
      <c r="AK466" s="11">
        <f>'OddsRatio_working_3-way'!U466/(3*'OddsRatio_working_3-way'!X466^(1/3))*SIN(('OddsRatio_working_3-way'!Y466+4*PI())/3)</f>
        <v>0.49624040795423768</v>
      </c>
      <c r="AL466" s="11">
        <f>'OddsRatio_working_3-way'!Z466+'OddsRatio_working_3-way'!AF466</f>
        <v>1.0353785512205684</v>
      </c>
      <c r="AM466" s="11">
        <f>'OddsRatio_working_3-way'!AA466+'OddsRatio_working_3-way'!AG466</f>
        <v>-0.68364864747032461</v>
      </c>
      <c r="AN466" s="11">
        <f>'OddsRatio_working_3-way'!AB466+'OddsRatio_working_3-way'!AH466</f>
        <v>-0.35172990375024415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1.0353785512205684</v>
      </c>
      <c r="AS466" s="11">
        <f>IF(('OddsRatio_working_3-way'!X466=0),IF(Q466&gt;0,-Q466^(1/3),(-Q466)^(1/3)),'OddsRatio_working_3-way'!AM466-'OddsRatio_working_3-way'!R466/3)</f>
        <v>-0.68364864747032461</v>
      </c>
      <c r="AT466" s="11">
        <f>IF(('OddsRatio_working_3-way'!X466=0),IF(Q466&gt;0,-Q466^(1/3),(-Q466)^(1/3)),'OddsRatio_working_3-way'!AN466-'OddsRatio_working_3-way'!R466/3)</f>
        <v>-0.35172990375024415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9">
        <f t="shared" si="104"/>
        <v>0.21637080139082984</v>
      </c>
      <c r="E467" s="9">
        <f t="shared" si="105"/>
        <v>0.25809606194498952</v>
      </c>
      <c r="F467" s="9">
        <f t="shared" si="106"/>
        <v>0.52553313666418044</v>
      </c>
      <c r="G467" s="9">
        <f t="shared" si="107"/>
        <v>1.0377351544234181</v>
      </c>
      <c r="H467" s="9">
        <f t="shared" si="108"/>
        <v>4.6216956889377299</v>
      </c>
      <c r="I467" s="9">
        <f t="shared" si="109"/>
        <v>3.8745263777528676</v>
      </c>
      <c r="J467" s="9">
        <f t="shared" si="110"/>
        <v>1.9028295843483745</v>
      </c>
      <c r="K467" s="11">
        <f t="shared" si="111"/>
        <v>0.22271714922048996</v>
      </c>
      <c r="L467" s="11">
        <f t="shared" si="112"/>
        <v>0.26525198938992045</v>
      </c>
      <c r="M467" s="11">
        <f t="shared" si="113"/>
        <v>0.53475935828876997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-0.26570220032816649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0.22524763102201356</v>
      </c>
      <c r="Q467" s="11">
        <f>2*'OddsRatio_working_3-way'!K467*'OddsRatio_working_3-way'!L467*'OddsRatio_working_3-way'!M467</f>
        <v>6.3183066205333399E-2</v>
      </c>
      <c r="R467" s="11">
        <f t="shared" si="114"/>
        <v>0</v>
      </c>
      <c r="S467" s="11">
        <f t="shared" si="115"/>
        <v>-0.84774469591825796</v>
      </c>
      <c r="T467" s="11">
        <f t="shared" si="116"/>
        <v>-0.23779654864467265</v>
      </c>
      <c r="U467" s="11">
        <f>'OddsRatio_working_3-way'!S467-'OddsRatio_working_3-way'!R467^2/3</f>
        <v>-0.84774469591825796</v>
      </c>
      <c r="V467" s="11">
        <f>'OddsRatio_working_3-way'!S467*'OddsRatio_working_3-way'!R467/3-2*'OddsRatio_working_3-way'!R467^3/27-'OddsRatio_working_3-way'!T467</f>
        <v>0.23779654864467265</v>
      </c>
      <c r="W467" s="11">
        <f>'OddsRatio_working_3-way'!V467^2+4*'OddsRatio_working_3-way'!U467^3/27</f>
        <v>-3.3711999562686452E-2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0.15021584313081346</v>
      </c>
      <c r="Y467" s="11">
        <f>IF('OddsRatio_working_3-way'!W467&gt;=0,IF('OddsRatio_working_3-way'!V467+SQRT('OddsRatio_working_3-way'!W467)&gt;0,0,PI()),ACOS('OddsRatio_working_3-way'!V467/(2*'OddsRatio_working_3-way'!X467)))</f>
        <v>0.65751038500043402</v>
      </c>
      <c r="Z467" s="11">
        <f>'OddsRatio_working_3-way'!X467^(1/3)*COS('OddsRatio_working_3-way'!Y467/3)</f>
        <v>0.51886757721170917</v>
      </c>
      <c r="AA467" s="11">
        <f>'OddsRatio_working_3-way'!X467^(1/3)*COS(('OddsRatio_working_3-way'!Y467+2*PI())/3)</f>
        <v>-0.35952625569705388</v>
      </c>
      <c r="AB467" s="11">
        <f>'OddsRatio_working_3-way'!X467^(1/3)*COS(('OddsRatio_working_3-way'!Y467+4*PI())/3)</f>
        <v>-0.15934132151465535</v>
      </c>
      <c r="AC467" s="11">
        <f>'OddsRatio_working_3-way'!X467^(1/3)*SIN('OddsRatio_working_3-way'!Y467/3)</f>
        <v>0.1155768256379154</v>
      </c>
      <c r="AD467" s="11">
        <f>'OddsRatio_working_3-way'!X467^(1/3)*SIN(('OddsRatio_working_3-way'!Y467+2*PI())/3)</f>
        <v>0.3915640902464661</v>
      </c>
      <c r="AE467" s="11">
        <f>'OddsRatio_working_3-way'!X467^(1/3)*SIN(('OddsRatio_working_3-way'!Y467+4*PI())/3)</f>
        <v>-0.50714091588438137</v>
      </c>
      <c r="AF467" s="11">
        <f>-'OddsRatio_working_3-way'!U467/(3*'OddsRatio_working_3-way'!X467^(1/3))*COS(('OddsRatio_working_3-way'!Y467)/3)</f>
        <v>0.51886757721170906</v>
      </c>
      <c r="AG467" s="11">
        <f>-'OddsRatio_working_3-way'!U467/(3*'OddsRatio_working_3-way'!X467^(1/3))*COS(('OddsRatio_working_3-way'!Y467+2*PI())/3)</f>
        <v>-0.35952625569705382</v>
      </c>
      <c r="AH467" s="11">
        <f>-'OddsRatio_working_3-way'!U467/(3*'OddsRatio_working_3-way'!X467^(1/3))*COS(('OddsRatio_working_3-way'!Y467+4*PI())/3)</f>
        <v>-0.15934132151465533</v>
      </c>
      <c r="AI467" s="11">
        <f>'OddsRatio_working_3-way'!U467/(3*'OddsRatio_working_3-way'!X467^(1/3))*SIN(('OddsRatio_working_3-way'!Y467)/3)</f>
        <v>-0.11557682563791538</v>
      </c>
      <c r="AJ467" s="11">
        <f>'OddsRatio_working_3-way'!U467/(3*'OddsRatio_working_3-way'!X467^(1/3))*SIN(('OddsRatio_working_3-way'!Y467+2*PI())/3)</f>
        <v>-0.39156409024646605</v>
      </c>
      <c r="AK467" s="11">
        <f>'OddsRatio_working_3-way'!U467/(3*'OddsRatio_working_3-way'!X467^(1/3))*SIN(('OddsRatio_working_3-way'!Y467+4*PI())/3)</f>
        <v>0.50714091588438126</v>
      </c>
      <c r="AL467" s="11">
        <f>'OddsRatio_working_3-way'!Z467+'OddsRatio_working_3-way'!AF467</f>
        <v>1.0377351544234181</v>
      </c>
      <c r="AM467" s="11">
        <f>'OddsRatio_working_3-way'!AA467+'OddsRatio_working_3-way'!AG467</f>
        <v>-0.71905251139410775</v>
      </c>
      <c r="AN467" s="11">
        <f>'OddsRatio_working_3-way'!AB467+'OddsRatio_working_3-way'!AH467</f>
        <v>-0.31868264302931071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1.0377351544234181</v>
      </c>
      <c r="AS467" s="11">
        <f>IF(('OddsRatio_working_3-way'!X467=0),IF(Q467&gt;0,-Q467^(1/3),(-Q467)^(1/3)),'OddsRatio_working_3-way'!AM467-'OddsRatio_working_3-way'!R467/3)</f>
        <v>-0.71905251139410775</v>
      </c>
      <c r="AT467" s="11">
        <f>IF(('OddsRatio_working_3-way'!X467=0),IF(Q467&gt;0,-Q467^(1/3),(-Q467)^(1/3)),'OddsRatio_working_3-way'!AN467-'OddsRatio_working_3-way'!R467/3)</f>
        <v>-0.31868264302931071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9">
        <f t="shared" si="104"/>
        <v>0.43030935744183069</v>
      </c>
      <c r="E468" s="9">
        <f t="shared" si="105"/>
        <v>0.26439089276036104</v>
      </c>
      <c r="F468" s="9">
        <f t="shared" si="106"/>
        <v>0.30529974979780816</v>
      </c>
      <c r="G468" s="9">
        <f t="shared" si="107"/>
        <v>1.0343042901611421</v>
      </c>
      <c r="H468" s="9">
        <f t="shared" si="108"/>
        <v>2.3239094914062615</v>
      </c>
      <c r="I468" s="9">
        <f t="shared" si="109"/>
        <v>3.7822785405334716</v>
      </c>
      <c r="J468" s="9">
        <f t="shared" si="110"/>
        <v>3.2754694383545129</v>
      </c>
      <c r="K468" s="11">
        <f t="shared" si="111"/>
        <v>0.43859649122807021</v>
      </c>
      <c r="L468" s="11">
        <f t="shared" si="112"/>
        <v>0.2710027100271003</v>
      </c>
      <c r="M468" s="11">
        <f t="shared" si="113"/>
        <v>0.3125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-0.2813673750772594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0.22917855275043983</v>
      </c>
      <c r="Q468" s="11">
        <f>2*'OddsRatio_working_3-way'!K468*'OddsRatio_working_3-way'!L468*'OddsRatio_working_3-way'!M468</f>
        <v>7.4288023581990215E-2</v>
      </c>
      <c r="R468" s="11">
        <f t="shared" si="114"/>
        <v>0</v>
      </c>
      <c r="S468" s="11">
        <f t="shared" si="115"/>
        <v>-0.81451715106454947</v>
      </c>
      <c r="T468" s="11">
        <f t="shared" si="116"/>
        <v>-0.26402500844880045</v>
      </c>
      <c r="U468" s="11">
        <f>'OddsRatio_working_3-way'!S468-'OddsRatio_working_3-way'!R468^2/3</f>
        <v>-0.81451715106454947</v>
      </c>
      <c r="V468" s="11">
        <f>'OddsRatio_working_3-way'!S468*'OddsRatio_working_3-way'!R468/3-2*'OddsRatio_working_3-way'!R468^3/27-'OddsRatio_working_3-way'!T468</f>
        <v>0.26402500844880045</v>
      </c>
      <c r="W468" s="11">
        <f>'OddsRatio_working_3-way'!V468^2+4*'OddsRatio_working_3-way'!U468^3/27</f>
        <v>-1.0347355494328511E-2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0.14147134036680156</v>
      </c>
      <c r="Y468" s="11">
        <f>IF('OddsRatio_working_3-way'!W468&gt;=0,IF('OddsRatio_working_3-way'!V468+SQRT('OddsRatio_working_3-way'!W468)&gt;0,0,PI()),ACOS('OddsRatio_working_3-way'!V468/(2*'OddsRatio_working_3-way'!X468)))</f>
        <v>0.36774738604032708</v>
      </c>
      <c r="Z468" s="11">
        <f>'OddsRatio_working_3-way'!X468^(1/3)*COS('OddsRatio_working_3-way'!Y468/3)</f>
        <v>0.51715214508057106</v>
      </c>
      <c r="AA468" s="11">
        <f>'OddsRatio_working_3-way'!X468^(1/3)*COS(('OddsRatio_working_3-way'!Y468+2*PI())/3)</f>
        <v>-0.31375334952148798</v>
      </c>
      <c r="AB468" s="11">
        <f>'OddsRatio_working_3-way'!X468^(1/3)*COS(('OddsRatio_working_3-way'!Y468+4*PI())/3)</f>
        <v>-0.20339879555908341</v>
      </c>
      <c r="AC468" s="11">
        <f>'OddsRatio_working_3-way'!X468^(1/3)*SIN('OddsRatio_working_3-way'!Y468/3)</f>
        <v>6.3713231436495515E-2</v>
      </c>
      <c r="AD468" s="11">
        <f>'OddsRatio_working_3-way'!X468^(1/3)*SIN(('OddsRatio_working_3-way'!Y468+2*PI())/3)</f>
        <v>0.4160102795431424</v>
      </c>
      <c r="AE468" s="11">
        <f>'OddsRatio_working_3-way'!X468^(1/3)*SIN(('OddsRatio_working_3-way'!Y468+4*PI())/3)</f>
        <v>-0.47972351097963778</v>
      </c>
      <c r="AF468" s="11">
        <f>-'OddsRatio_working_3-way'!U468/(3*'OddsRatio_working_3-way'!X468^(1/3))*COS(('OddsRatio_working_3-way'!Y468)/3)</f>
        <v>0.51715214508057106</v>
      </c>
      <c r="AG468" s="11">
        <f>-'OddsRatio_working_3-way'!U468/(3*'OddsRatio_working_3-way'!X468^(1/3))*COS(('OddsRatio_working_3-way'!Y468+2*PI())/3)</f>
        <v>-0.31375334952148798</v>
      </c>
      <c r="AH468" s="11">
        <f>-'OddsRatio_working_3-way'!U468/(3*'OddsRatio_working_3-way'!X468^(1/3))*COS(('OddsRatio_working_3-way'!Y468+4*PI())/3)</f>
        <v>-0.20339879555908341</v>
      </c>
      <c r="AI468" s="11">
        <f>'OddsRatio_working_3-way'!U468/(3*'OddsRatio_working_3-way'!X468^(1/3))*SIN(('OddsRatio_working_3-way'!Y468)/3)</f>
        <v>-6.3713231436495515E-2</v>
      </c>
      <c r="AJ468" s="11">
        <f>'OddsRatio_working_3-way'!U468/(3*'OddsRatio_working_3-way'!X468^(1/3))*SIN(('OddsRatio_working_3-way'!Y468+2*PI())/3)</f>
        <v>-0.4160102795431424</v>
      </c>
      <c r="AK468" s="11">
        <f>'OddsRatio_working_3-way'!U468/(3*'OddsRatio_working_3-way'!X468^(1/3))*SIN(('OddsRatio_working_3-way'!Y468+4*PI())/3)</f>
        <v>0.47972351097963778</v>
      </c>
      <c r="AL468" s="11">
        <f>'OddsRatio_working_3-way'!Z468+'OddsRatio_working_3-way'!AF468</f>
        <v>1.0343042901611421</v>
      </c>
      <c r="AM468" s="11">
        <f>'OddsRatio_working_3-way'!AA468+'OddsRatio_working_3-way'!AG468</f>
        <v>-0.62750669904297596</v>
      </c>
      <c r="AN468" s="11">
        <f>'OddsRatio_working_3-way'!AB468+'OddsRatio_working_3-way'!AH468</f>
        <v>-0.40679759111816682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1.0343042901611421</v>
      </c>
      <c r="AS468" s="11">
        <f>IF(('OddsRatio_working_3-way'!X468=0),IF(Q468&gt;0,-Q468^(1/3),(-Q468)^(1/3)),'OddsRatio_working_3-way'!AM468-'OddsRatio_working_3-way'!R468/3)</f>
        <v>-0.62750669904297596</v>
      </c>
      <c r="AT468" s="11">
        <f>IF(('OddsRatio_working_3-way'!X468=0),IF(Q468&gt;0,-Q468^(1/3),(-Q468)^(1/3)),'OddsRatio_working_3-way'!AN468-'OddsRatio_working_3-way'!R468/3)</f>
        <v>-0.40679759111816682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9">
        <f t="shared" si="104"/>
        <v>8.1562598960098279E-2</v>
      </c>
      <c r="E469" s="9">
        <f t="shared" si="105"/>
        <v>0.15976606937130577</v>
      </c>
      <c r="F469" s="9">
        <f t="shared" si="106"/>
        <v>0.75867133166859579</v>
      </c>
      <c r="G469" s="9">
        <f t="shared" si="107"/>
        <v>1.0603127610855947</v>
      </c>
      <c r="H469" s="9">
        <f t="shared" si="108"/>
        <v>12.260521522729013</v>
      </c>
      <c r="I469" s="9">
        <f t="shared" si="109"/>
        <v>6.2591512949845498</v>
      </c>
      <c r="J469" s="9">
        <f t="shared" si="110"/>
        <v>1.3180938283256785</v>
      </c>
      <c r="K469" s="11">
        <f t="shared" si="111"/>
        <v>8.6058519793459562E-2</v>
      </c>
      <c r="L469" s="11">
        <f t="shared" si="112"/>
        <v>0.16778523489932887</v>
      </c>
      <c r="M469" s="11">
        <f t="shared" si="113"/>
        <v>0.76923076923076916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-0.17552206021519512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0.17638220112546951</v>
      </c>
      <c r="Q469" s="11">
        <f>2*'OddsRatio_working_3-way'!K469*'OddsRatio_working_3-way'!L469*'OddsRatio_working_3-way'!M469</f>
        <v>2.2214383013283316E-2</v>
      </c>
      <c r="R469" s="11">
        <f t="shared" si="114"/>
        <v>0</v>
      </c>
      <c r="S469" s="11">
        <f t="shared" si="115"/>
        <v>-1.0049004718222874</v>
      </c>
      <c r="T469" s="11">
        <f t="shared" si="116"/>
        <v>-0.1265617722698095</v>
      </c>
      <c r="U469" s="11">
        <f>'OddsRatio_working_3-way'!S469-'OddsRatio_working_3-way'!R469^2/3</f>
        <v>-1.0049004718222874</v>
      </c>
      <c r="V469" s="11">
        <f>'OddsRatio_working_3-way'!S469*'OddsRatio_working_3-way'!R469/3-2*'OddsRatio_working_3-way'!R469^3/27-'OddsRatio_working_3-way'!T469</f>
        <v>0.1265617722698095</v>
      </c>
      <c r="W469" s="11">
        <f>'OddsRatio_working_3-way'!V469^2+4*'OddsRatio_working_3-way'!U469^3/27</f>
        <v>-0.13431894402542027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0.19386646578605038</v>
      </c>
      <c r="Y469" s="11">
        <f>IF('OddsRatio_working_3-way'!W469&gt;=0,IF('OddsRatio_working_3-way'!V469+SQRT('OddsRatio_working_3-way'!W469)&gt;0,0,PI()),ACOS('OddsRatio_working_3-way'!V469/(2*'OddsRatio_working_3-way'!X469)))</f>
        <v>1.2382881873517082</v>
      </c>
      <c r="Z469" s="11">
        <f>'OddsRatio_working_3-way'!X469^(1/3)*COS('OddsRatio_working_3-way'!Y469/3)</f>
        <v>0.53015638054279735</v>
      </c>
      <c r="AA469" s="11">
        <f>'OddsRatio_working_3-way'!X469^(1/3)*COS(('OddsRatio_working_3-way'!Y469+2*PI())/3)</f>
        <v>-0.46613981535906268</v>
      </c>
      <c r="AB469" s="11">
        <f>'OddsRatio_working_3-way'!X469^(1/3)*COS(('OddsRatio_working_3-way'!Y469+4*PI())/3)</f>
        <v>-6.4016565183734594E-2</v>
      </c>
      <c r="AC469" s="11">
        <f>'OddsRatio_working_3-way'!X469^(1/3)*SIN('OddsRatio_working_3-way'!Y469/3)</f>
        <v>0.23216596673613288</v>
      </c>
      <c r="AD469" s="11">
        <f>'OddsRatio_working_3-way'!X469^(1/3)*SIN(('OddsRatio_working_3-way'!Y469+2*PI())/3)</f>
        <v>0.34304591016040625</v>
      </c>
      <c r="AE469" s="11">
        <f>'OddsRatio_working_3-way'!X469^(1/3)*SIN(('OddsRatio_working_3-way'!Y469+4*PI())/3)</f>
        <v>-0.57521187689653908</v>
      </c>
      <c r="AF469" s="11">
        <f>-'OddsRatio_working_3-way'!U469/(3*'OddsRatio_working_3-way'!X469^(1/3))*COS(('OddsRatio_working_3-way'!Y469)/3)</f>
        <v>0.53015638054279723</v>
      </c>
      <c r="AG469" s="11">
        <f>-'OddsRatio_working_3-way'!U469/(3*'OddsRatio_working_3-way'!X469^(1/3))*COS(('OddsRatio_working_3-way'!Y469+2*PI())/3)</f>
        <v>-0.46613981535906257</v>
      </c>
      <c r="AH469" s="11">
        <f>-'OddsRatio_working_3-way'!U469/(3*'OddsRatio_working_3-way'!X469^(1/3))*COS(('OddsRatio_working_3-way'!Y469+4*PI())/3)</f>
        <v>-6.4016565183734581E-2</v>
      </c>
      <c r="AI469" s="11">
        <f>'OddsRatio_working_3-way'!U469/(3*'OddsRatio_working_3-way'!X469^(1/3))*SIN(('OddsRatio_working_3-way'!Y469)/3)</f>
        <v>-0.23216596673613282</v>
      </c>
      <c r="AJ469" s="11">
        <f>'OddsRatio_working_3-way'!U469/(3*'OddsRatio_working_3-way'!X469^(1/3))*SIN(('OddsRatio_working_3-way'!Y469+2*PI())/3)</f>
        <v>-0.3430459101604062</v>
      </c>
      <c r="AK469" s="11">
        <f>'OddsRatio_working_3-way'!U469/(3*'OddsRatio_working_3-way'!X469^(1/3))*SIN(('OddsRatio_working_3-way'!Y469+4*PI())/3)</f>
        <v>0.57521187689653897</v>
      </c>
      <c r="AL469" s="11">
        <f>'OddsRatio_working_3-way'!Z469+'OddsRatio_working_3-way'!AF469</f>
        <v>1.0603127610855947</v>
      </c>
      <c r="AM469" s="11">
        <f>'OddsRatio_working_3-way'!AA469+'OddsRatio_working_3-way'!AG469</f>
        <v>-0.93227963071812525</v>
      </c>
      <c r="AN469" s="11">
        <f>'OddsRatio_working_3-way'!AB469+'OddsRatio_working_3-way'!AH469</f>
        <v>-0.12803313036746916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1.0603127610855947</v>
      </c>
      <c r="AS469" s="11">
        <f>IF(('OddsRatio_working_3-way'!X469=0),IF(Q469&gt;0,-Q469^(1/3),(-Q469)^(1/3)),'OddsRatio_working_3-way'!AM469-'OddsRatio_working_3-way'!R469/3)</f>
        <v>-0.93227963071812525</v>
      </c>
      <c r="AT469" s="11">
        <f>IF(('OddsRatio_working_3-way'!X469=0),IF(Q469&gt;0,-Q469^(1/3),(-Q469)^(1/3)),'OddsRatio_working_3-way'!AN469-'OddsRatio_working_3-way'!R469/3)</f>
        <v>-0.12803313036746916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9">
        <f t="shared" si="104"/>
        <v>0.52025868353950888</v>
      </c>
      <c r="E470" s="9">
        <f t="shared" si="105"/>
        <v>0.2547544492226787</v>
      </c>
      <c r="F470" s="9">
        <f t="shared" si="106"/>
        <v>0.2249868672378125</v>
      </c>
      <c r="G470" s="9">
        <f t="shared" si="107"/>
        <v>1.0599088837455688</v>
      </c>
      <c r="H470" s="9">
        <f t="shared" si="108"/>
        <v>1.922120728858645</v>
      </c>
      <c r="I470" s="9">
        <f t="shared" si="109"/>
        <v>3.9253485191377697</v>
      </c>
      <c r="J470" s="9">
        <f t="shared" si="110"/>
        <v>4.4447038721730987</v>
      </c>
      <c r="K470" s="11">
        <f t="shared" si="111"/>
        <v>0.53475935828876997</v>
      </c>
      <c r="L470" s="11">
        <f t="shared" si="112"/>
        <v>0.26595744680851063</v>
      </c>
      <c r="M470" s="11">
        <f t="shared" si="113"/>
        <v>0.23529411764705882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-0.26115197472776808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0.23023431696037155</v>
      </c>
      <c r="Q470" s="11">
        <f>2*'OddsRatio_working_3-way'!K470*'OddsRatio_working_3-way'!L470*'OddsRatio_working_3-way'!M470</f>
        <v>6.6928580511735919E-2</v>
      </c>
      <c r="R470" s="11">
        <f t="shared" si="114"/>
        <v>0</v>
      </c>
      <c r="S470" s="11">
        <f t="shared" si="115"/>
        <v>-0.88161047681287519</v>
      </c>
      <c r="T470" s="11">
        <f t="shared" si="116"/>
        <v>-0.25628211535258</v>
      </c>
      <c r="U470" s="11">
        <f>'OddsRatio_working_3-way'!S470-'OddsRatio_working_3-way'!R470^2/3</f>
        <v>-0.88161047681287519</v>
      </c>
      <c r="V470" s="11">
        <f>'OddsRatio_working_3-way'!S470*'OddsRatio_working_3-way'!R470/3-2*'OddsRatio_working_3-way'!R470^3/27-'OddsRatio_working_3-way'!T470</f>
        <v>0.25628211535258</v>
      </c>
      <c r="W470" s="11">
        <f>'OddsRatio_working_3-way'!V470^2+4*'OddsRatio_working_3-way'!U470^3/27</f>
        <v>-3.5833597514340607E-2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0.15930640301313514</v>
      </c>
      <c r="Y470" s="11">
        <f>IF('OddsRatio_working_3-way'!W470&gt;=0,IF('OddsRatio_working_3-way'!V470+SQRT('OddsRatio_working_3-way'!W470)&gt;0,0,PI()),ACOS('OddsRatio_working_3-way'!V470/(2*'OddsRatio_working_3-way'!X470)))</f>
        <v>0.63618446663866213</v>
      </c>
      <c r="Z470" s="11">
        <f>'OddsRatio_working_3-way'!X470^(1/3)*COS('OddsRatio_working_3-way'!Y470/3)</f>
        <v>0.5299544418727844</v>
      </c>
      <c r="AA470" s="11">
        <f>'OddsRatio_working_3-way'!X470^(1/3)*COS(('OddsRatio_working_3-way'!Y470+2*PI())/3)</f>
        <v>-0.3637893475084783</v>
      </c>
      <c r="AB470" s="11">
        <f>'OddsRatio_working_3-way'!X470^(1/3)*COS(('OddsRatio_working_3-way'!Y470+4*PI())/3)</f>
        <v>-0.16616509436430624</v>
      </c>
      <c r="AC470" s="11">
        <f>'OddsRatio_working_3-way'!X470^(1/3)*SIN('OddsRatio_working_3-way'!Y470/3)</f>
        <v>0.1140984157511867</v>
      </c>
      <c r="AD470" s="11">
        <f>'OddsRatio_working_3-way'!X470^(1/3)*SIN(('OddsRatio_working_3-way'!Y470+2*PI())/3)</f>
        <v>0.40190480163464171</v>
      </c>
      <c r="AE470" s="11">
        <f>'OddsRatio_working_3-way'!X470^(1/3)*SIN(('OddsRatio_working_3-way'!Y470+4*PI())/3)</f>
        <v>-0.51600321738582822</v>
      </c>
      <c r="AF470" s="11">
        <f>-'OddsRatio_working_3-way'!U470/(3*'OddsRatio_working_3-way'!X470^(1/3))*COS(('OddsRatio_working_3-way'!Y470)/3)</f>
        <v>0.5299544418727844</v>
      </c>
      <c r="AG470" s="11">
        <f>-'OddsRatio_working_3-way'!U470/(3*'OddsRatio_working_3-way'!X470^(1/3))*COS(('OddsRatio_working_3-way'!Y470+2*PI())/3)</f>
        <v>-0.3637893475084783</v>
      </c>
      <c r="AH470" s="11">
        <f>-'OddsRatio_working_3-way'!U470/(3*'OddsRatio_working_3-way'!X470^(1/3))*COS(('OddsRatio_working_3-way'!Y470+4*PI())/3)</f>
        <v>-0.16616509436430624</v>
      </c>
      <c r="AI470" s="11">
        <f>'OddsRatio_working_3-way'!U470/(3*'OddsRatio_working_3-way'!X470^(1/3))*SIN(('OddsRatio_working_3-way'!Y470)/3)</f>
        <v>-0.1140984157511867</v>
      </c>
      <c r="AJ470" s="11">
        <f>'OddsRatio_working_3-way'!U470/(3*'OddsRatio_working_3-way'!X470^(1/3))*SIN(('OddsRatio_working_3-way'!Y470+2*PI())/3)</f>
        <v>-0.40190480163464171</v>
      </c>
      <c r="AK470" s="11">
        <f>'OddsRatio_working_3-way'!U470/(3*'OddsRatio_working_3-way'!X470^(1/3))*SIN(('OddsRatio_working_3-way'!Y470+4*PI())/3)</f>
        <v>0.51600321738582822</v>
      </c>
      <c r="AL470" s="11">
        <f>'OddsRatio_working_3-way'!Z470+'OddsRatio_working_3-way'!AF470</f>
        <v>1.0599088837455688</v>
      </c>
      <c r="AM470" s="11">
        <f>'OddsRatio_working_3-way'!AA470+'OddsRatio_working_3-way'!AG470</f>
        <v>-0.7275786950169566</v>
      </c>
      <c r="AN470" s="11">
        <f>'OddsRatio_working_3-way'!AB470+'OddsRatio_working_3-way'!AH470</f>
        <v>-0.33233018872861247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1.0599088837455688</v>
      </c>
      <c r="AS470" s="11">
        <f>IF(('OddsRatio_working_3-way'!X470=0),IF(Q470&gt;0,-Q470^(1/3),(-Q470)^(1/3)),'OddsRatio_working_3-way'!AM470-'OddsRatio_working_3-way'!R470/3)</f>
        <v>-0.7275786950169566</v>
      </c>
      <c r="AT470" s="11">
        <f>IF(('OddsRatio_working_3-way'!X470=0),IF(Q470&gt;0,-Q470^(1/3),(-Q470)^(1/3)),'OddsRatio_working_3-way'!AN470-'OddsRatio_working_3-way'!R470/3)</f>
        <v>-0.33233018872861247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9">
        <f t="shared" si="104"/>
        <v>0.26084393136663542</v>
      </c>
      <c r="E471" s="9">
        <f t="shared" si="105"/>
        <v>0.26670676934756793</v>
      </c>
      <c r="F471" s="9">
        <f t="shared" si="106"/>
        <v>0.47244929928579688</v>
      </c>
      <c r="G471" s="9">
        <f t="shared" si="107"/>
        <v>1.0534238087531862</v>
      </c>
      <c r="H471" s="9">
        <f t="shared" si="108"/>
        <v>3.8337100455460709</v>
      </c>
      <c r="I471" s="9">
        <f t="shared" si="109"/>
        <v>3.7494361408458148</v>
      </c>
      <c r="J471" s="9">
        <f t="shared" si="110"/>
        <v>2.116629237278377</v>
      </c>
      <c r="K471" s="11">
        <f t="shared" si="111"/>
        <v>0.2710027100271003</v>
      </c>
      <c r="L471" s="11">
        <f t="shared" si="112"/>
        <v>0.2770083102493075</v>
      </c>
      <c r="M471" s="11">
        <f t="shared" si="113"/>
        <v>0.4854368932038835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-0.27120510750060844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0.23176952313857918</v>
      </c>
      <c r="Q471" s="11">
        <f>2*'OddsRatio_working_3-way'!K471*'OddsRatio_working_3-way'!L471*'OddsRatio_working_3-way'!M471</f>
        <v>7.2883497842320497E-2</v>
      </c>
      <c r="R471" s="11">
        <f t="shared" si="114"/>
        <v>0</v>
      </c>
      <c r="S471" s="11">
        <f t="shared" si="115"/>
        <v>-0.85459129171473736</v>
      </c>
      <c r="T471" s="11">
        <f t="shared" si="116"/>
        <v>-0.26873939991029477</v>
      </c>
      <c r="U471" s="11">
        <f>'OddsRatio_working_3-way'!S471-'OddsRatio_working_3-way'!R471^2/3</f>
        <v>-0.85459129171473736</v>
      </c>
      <c r="V471" s="11">
        <f>'OddsRatio_working_3-way'!S471*'OddsRatio_working_3-way'!R471/3-2*'OddsRatio_working_3-way'!R471^3/27-'OddsRatio_working_3-way'!T471</f>
        <v>0.26873939991029477</v>
      </c>
      <c r="W471" s="11">
        <f>'OddsRatio_working_3-way'!V471^2+4*'OddsRatio_working_3-way'!U471^3/27</f>
        <v>-2.0242909079994251E-2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0.15203928287135168</v>
      </c>
      <c r="Y471" s="11">
        <f>IF('OddsRatio_working_3-way'!W471&gt;=0,IF('OddsRatio_working_3-way'!V471+SQRT('OddsRatio_working_3-way'!W471)&gt;0,0,PI()),ACOS('OddsRatio_working_3-way'!V471/(2*'OddsRatio_working_3-way'!X471)))</f>
        <v>0.48691021126057366</v>
      </c>
      <c r="Z471" s="11">
        <f>'OddsRatio_working_3-way'!X471^(1/3)*COS('OddsRatio_working_3-way'!Y471/3)</f>
        <v>0.5267119043765931</v>
      </c>
      <c r="AA471" s="11">
        <f>'OddsRatio_working_3-way'!X471^(1/3)*COS(('OddsRatio_working_3-way'!Y471+2*PI())/3)</f>
        <v>-0.3380469842448377</v>
      </c>
      <c r="AB471" s="11">
        <f>'OddsRatio_working_3-way'!X471^(1/3)*COS(('OddsRatio_working_3-way'!Y471+4*PI())/3)</f>
        <v>-0.18866492013175559</v>
      </c>
      <c r="AC471" s="11">
        <f>'OddsRatio_working_3-way'!X471^(1/3)*SIN('OddsRatio_working_3-way'!Y471/3)</f>
        <v>8.6245774927790106E-2</v>
      </c>
      <c r="AD471" s="11">
        <f>'OddsRatio_working_3-way'!X471^(1/3)*SIN(('OddsRatio_working_3-way'!Y471+2*PI())/3)</f>
        <v>0.41302300220191474</v>
      </c>
      <c r="AE471" s="11">
        <f>'OddsRatio_working_3-way'!X471^(1/3)*SIN(('OddsRatio_working_3-way'!Y471+4*PI())/3)</f>
        <v>-0.49926877712970469</v>
      </c>
      <c r="AF471" s="11">
        <f>-'OddsRatio_working_3-way'!U471/(3*'OddsRatio_working_3-way'!X471^(1/3))*COS(('OddsRatio_working_3-way'!Y471)/3)</f>
        <v>0.5267119043765931</v>
      </c>
      <c r="AG471" s="11">
        <f>-'OddsRatio_working_3-way'!U471/(3*'OddsRatio_working_3-way'!X471^(1/3))*COS(('OddsRatio_working_3-way'!Y471+2*PI())/3)</f>
        <v>-0.3380469842448377</v>
      </c>
      <c r="AH471" s="11">
        <f>-'OddsRatio_working_3-way'!U471/(3*'OddsRatio_working_3-way'!X471^(1/3))*COS(('OddsRatio_working_3-way'!Y471+4*PI())/3)</f>
        <v>-0.18866492013175559</v>
      </c>
      <c r="AI471" s="11">
        <f>'OddsRatio_working_3-way'!U471/(3*'OddsRatio_working_3-way'!X471^(1/3))*SIN(('OddsRatio_working_3-way'!Y471)/3)</f>
        <v>-8.6245774927790106E-2</v>
      </c>
      <c r="AJ471" s="11">
        <f>'OddsRatio_working_3-way'!U471/(3*'OddsRatio_working_3-way'!X471^(1/3))*SIN(('OddsRatio_working_3-way'!Y471+2*PI())/3)</f>
        <v>-0.41302300220191474</v>
      </c>
      <c r="AK471" s="11">
        <f>'OddsRatio_working_3-way'!U471/(3*'OddsRatio_working_3-way'!X471^(1/3))*SIN(('OddsRatio_working_3-way'!Y471+4*PI())/3)</f>
        <v>0.49926877712970469</v>
      </c>
      <c r="AL471" s="11">
        <f>'OddsRatio_working_3-way'!Z471+'OddsRatio_working_3-way'!AF471</f>
        <v>1.0534238087531862</v>
      </c>
      <c r="AM471" s="11">
        <f>'OddsRatio_working_3-way'!AA471+'OddsRatio_working_3-way'!AG471</f>
        <v>-0.6760939684896754</v>
      </c>
      <c r="AN471" s="11">
        <f>'OddsRatio_working_3-way'!AB471+'OddsRatio_working_3-way'!AH471</f>
        <v>-0.37732984026351118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1.0534238087531862</v>
      </c>
      <c r="AS471" s="11">
        <f>IF(('OddsRatio_working_3-way'!X471=0),IF(Q471&gt;0,-Q471^(1/3),(-Q471)^(1/3)),'OddsRatio_working_3-way'!AM471-'OddsRatio_working_3-way'!R471/3)</f>
        <v>-0.6760939684896754</v>
      </c>
      <c r="AT471" s="11">
        <f>IF(('OddsRatio_working_3-way'!X471=0),IF(Q471&gt;0,-Q471^(1/3),(-Q471)^(1/3)),'OddsRatio_working_3-way'!AN471-'OddsRatio_working_3-way'!R471/3)</f>
        <v>-0.37732984026351118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9">
        <f t="shared" si="104"/>
        <v>0.66628531693067583</v>
      </c>
      <c r="E472" s="9">
        <f t="shared" si="105"/>
        <v>0.20057947027099329</v>
      </c>
      <c r="F472" s="9">
        <f t="shared" si="106"/>
        <v>0.13313521279833099</v>
      </c>
      <c r="G472" s="9">
        <f t="shared" si="107"/>
        <v>1.0656564425640886</v>
      </c>
      <c r="H472" s="9">
        <f t="shared" si="108"/>
        <v>1.5008585280051214</v>
      </c>
      <c r="I472" s="9">
        <f t="shared" si="109"/>
        <v>4.9855550951896923</v>
      </c>
      <c r="J472" s="9">
        <f t="shared" si="110"/>
        <v>7.5111608640665812</v>
      </c>
      <c r="K472" s="11">
        <f t="shared" si="111"/>
        <v>0.68027210884353739</v>
      </c>
      <c r="L472" s="11">
        <f t="shared" si="112"/>
        <v>0.21097046413502107</v>
      </c>
      <c r="M472" s="11">
        <f t="shared" si="113"/>
        <v>0.14064697609001406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-0.21679306889247307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0.20831206309723946</v>
      </c>
      <c r="Q472" s="11">
        <f>2*'OddsRatio_working_3-way'!K472*'OddsRatio_working_3-way'!L472*'OddsRatio_working_3-way'!M472</f>
        <v>4.0370554863806092E-2</v>
      </c>
      <c r="R472" s="11">
        <f t="shared" si="114"/>
        <v>0</v>
      </c>
      <c r="S472" s="11">
        <f t="shared" si="115"/>
        <v>-0.96087971890171409</v>
      </c>
      <c r="T472" s="11">
        <f t="shared" si="116"/>
        <v>-0.18621699978715386</v>
      </c>
      <c r="U472" s="11">
        <f>'OddsRatio_working_3-way'!S472-'OddsRatio_working_3-way'!R472^2/3</f>
        <v>-0.96087971890171409</v>
      </c>
      <c r="V472" s="11">
        <f>'OddsRatio_working_3-way'!S472*'OddsRatio_working_3-way'!R472/3-2*'OddsRatio_working_3-way'!R472^3/27-'OddsRatio_working_3-way'!T472</f>
        <v>0.18621699978715386</v>
      </c>
      <c r="W472" s="11">
        <f>'OddsRatio_working_3-way'!V472^2+4*'OddsRatio_working_3-way'!U472^3/27</f>
        <v>-9.6755892152889642E-2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0.18126821505894139</v>
      </c>
      <c r="Y472" s="11">
        <f>IF('OddsRatio_working_3-way'!W472&gt;=0,IF('OddsRatio_working_3-way'!V472+SQRT('OddsRatio_working_3-way'!W472)&gt;0,0,PI()),ACOS('OddsRatio_working_3-way'!V472/(2*'OddsRatio_working_3-way'!X472)))</f>
        <v>1.0313623245799957</v>
      </c>
      <c r="Z472" s="11">
        <f>'OddsRatio_working_3-way'!X472^(1/3)*COS('OddsRatio_working_3-way'!Y472/3)</f>
        <v>0.53282822128204432</v>
      </c>
      <c r="AA472" s="11">
        <f>'OddsRatio_working_3-way'!X472^(1/3)*COS(('OddsRatio_working_3-way'!Y472+2*PI())/3)</f>
        <v>-0.43161246014696647</v>
      </c>
      <c r="AB472" s="11">
        <f>'OddsRatio_working_3-way'!X472^(1/3)*COS(('OddsRatio_working_3-way'!Y472+4*PI())/3)</f>
        <v>-0.10121576113507776</v>
      </c>
      <c r="AC472" s="11">
        <f>'OddsRatio_working_3-way'!X472^(1/3)*SIN('OddsRatio_working_3-way'!Y472/3)</f>
        <v>0.19075462311387775</v>
      </c>
      <c r="AD472" s="11">
        <f>'OddsRatio_working_3-way'!X472^(1/3)*SIN(('OddsRatio_working_3-way'!Y472+2*PI())/3)</f>
        <v>0.36606546392658784</v>
      </c>
      <c r="AE472" s="11">
        <f>'OddsRatio_working_3-way'!X472^(1/3)*SIN(('OddsRatio_working_3-way'!Y472+4*PI())/3)</f>
        <v>-0.55682008704046548</v>
      </c>
      <c r="AF472" s="11">
        <f>-'OddsRatio_working_3-way'!U472/(3*'OddsRatio_working_3-way'!X472^(1/3))*COS(('OddsRatio_working_3-way'!Y472)/3)</f>
        <v>0.53282822128204432</v>
      </c>
      <c r="AG472" s="11">
        <f>-'OddsRatio_working_3-way'!U472/(3*'OddsRatio_working_3-way'!X472^(1/3))*COS(('OddsRatio_working_3-way'!Y472+2*PI())/3)</f>
        <v>-0.43161246014696647</v>
      </c>
      <c r="AH472" s="11">
        <f>-'OddsRatio_working_3-way'!U472/(3*'OddsRatio_working_3-way'!X472^(1/3))*COS(('OddsRatio_working_3-way'!Y472+4*PI())/3)</f>
        <v>-0.10121576113507776</v>
      </c>
      <c r="AI472" s="11">
        <f>'OddsRatio_working_3-way'!U472/(3*'OddsRatio_working_3-way'!X472^(1/3))*SIN(('OddsRatio_working_3-way'!Y472)/3)</f>
        <v>-0.19075462311387775</v>
      </c>
      <c r="AJ472" s="11">
        <f>'OddsRatio_working_3-way'!U472/(3*'OddsRatio_working_3-way'!X472^(1/3))*SIN(('OddsRatio_working_3-way'!Y472+2*PI())/3)</f>
        <v>-0.36606546392658784</v>
      </c>
      <c r="AK472" s="11">
        <f>'OddsRatio_working_3-way'!U472/(3*'OddsRatio_working_3-way'!X472^(1/3))*SIN(('OddsRatio_working_3-way'!Y472+4*PI())/3)</f>
        <v>0.55682008704046548</v>
      </c>
      <c r="AL472" s="11">
        <f>'OddsRatio_working_3-way'!Z472+'OddsRatio_working_3-way'!AF472</f>
        <v>1.0656564425640886</v>
      </c>
      <c r="AM472" s="11">
        <f>'OddsRatio_working_3-way'!AA472+'OddsRatio_working_3-way'!AG472</f>
        <v>-0.86322492029393294</v>
      </c>
      <c r="AN472" s="11">
        <f>'OddsRatio_working_3-way'!AB472+'OddsRatio_working_3-way'!AH472</f>
        <v>-0.20243152227015551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1.0656564425640886</v>
      </c>
      <c r="AS472" s="11">
        <f>IF(('OddsRatio_working_3-way'!X472=0),IF(Q472&gt;0,-Q472^(1/3),(-Q472)^(1/3)),'OddsRatio_working_3-way'!AM472-'OddsRatio_working_3-way'!R472/3)</f>
        <v>-0.86322492029393294</v>
      </c>
      <c r="AT472" s="11">
        <f>IF(('OddsRatio_working_3-way'!X472=0),IF(Q472&gt;0,-Q472^(1/3),(-Q472)^(1/3)),'OddsRatio_working_3-way'!AN472-'OddsRatio_working_3-way'!R472/3)</f>
        <v>-0.20243152227015551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7.34</v>
      </c>
      <c r="B473" s="4">
        <f>IF('True_Odds_Calculator_3-way'!B474="","",'True_Odds_Calculator_3-way'!B474)</f>
        <v>4.08</v>
      </c>
      <c r="C473" s="4">
        <f>IF('True_Odds_Calculator_3-way'!C474="","",'True_Odds_Calculator_3-way'!C474)</f>
        <v>1.52</v>
      </c>
      <c r="D473" s="9">
        <f t="shared" si="104"/>
        <v>0.12766071779427135</v>
      </c>
      <c r="E473" s="9">
        <f t="shared" si="105"/>
        <v>0.23150133966547481</v>
      </c>
      <c r="F473" s="9">
        <f t="shared" si="106"/>
        <v>0.64083794254025384</v>
      </c>
      <c r="G473" s="9">
        <f t="shared" si="107"/>
        <v>1.0778017631224761</v>
      </c>
      <c r="H473" s="9">
        <f t="shared" si="108"/>
        <v>7.8332631781964963</v>
      </c>
      <c r="I473" s="9">
        <f t="shared" si="109"/>
        <v>4.3196294304172271</v>
      </c>
      <c r="J473" s="9">
        <f t="shared" si="110"/>
        <v>1.5604569168236877</v>
      </c>
      <c r="K473" s="11">
        <f t="shared" si="111"/>
        <v>0.13623978201634879</v>
      </c>
      <c r="L473" s="11">
        <f t="shared" si="112"/>
        <v>0.24509803921568626</v>
      </c>
      <c r="M473" s="11">
        <f t="shared" si="113"/>
        <v>0.65789473684210531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-0.22307120180640738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0.21836678167610085</v>
      </c>
      <c r="Q473" s="11">
        <f>2*'OddsRatio_working_3-way'!K473*'OddsRatio_working_3-way'!L473*'OddsRatio_working_3-way'!M473</f>
        <v>4.3936978204446857E-2</v>
      </c>
      <c r="R473" s="11">
        <f t="shared" si="114"/>
        <v>0</v>
      </c>
      <c r="S473" s="11">
        <f t="shared" si="115"/>
        <v>-0.97891067922613662</v>
      </c>
      <c r="T473" s="11">
        <f t="shared" si="116"/>
        <v>-0.19696391936139573</v>
      </c>
      <c r="U473" s="11">
        <f>'OddsRatio_working_3-way'!S473-'OddsRatio_working_3-way'!R473^2/3</f>
        <v>-0.97891067922613662</v>
      </c>
      <c r="V473" s="11">
        <f>'OddsRatio_working_3-way'!S473*'OddsRatio_working_3-way'!R473/3-2*'OddsRatio_working_3-way'!R473^3/27-'OddsRatio_working_3-way'!T473</f>
        <v>0.19696391936139573</v>
      </c>
      <c r="W473" s="11">
        <f>'OddsRatio_working_3-way'!V473^2+4*'OddsRatio_working_3-way'!U473^3/27</f>
        <v>-0.10017661244843395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0.18639433868725491</v>
      </c>
      <c r="Y473" s="11">
        <f>IF('OddsRatio_working_3-way'!W473&gt;=0,IF('OddsRatio_working_3-way'!V473+SQRT('OddsRatio_working_3-way'!W473)&gt;0,0,PI()),ACOS('OddsRatio_working_3-way'!V473/(2*'OddsRatio_working_3-way'!X473)))</f>
        <v>1.01413711316537</v>
      </c>
      <c r="Z473" s="11">
        <f>'OddsRatio_working_3-way'!X473^(1/3)*COS('OddsRatio_working_3-way'!Y473/3)</f>
        <v>0.53890088156123805</v>
      </c>
      <c r="AA473" s="11">
        <f>'OddsRatio_working_3-way'!X473^(1/3)*COS(('OddsRatio_working_3-way'!Y473+2*PI())/3)</f>
        <v>-0.43351460413119502</v>
      </c>
      <c r="AB473" s="11">
        <f>'OddsRatio_working_3-way'!X473^(1/3)*COS(('OddsRatio_working_3-way'!Y473+4*PI())/3)</f>
        <v>-0.10538627743004313</v>
      </c>
      <c r="AC473" s="11">
        <f>'OddsRatio_working_3-way'!X473^(1/3)*SIN('OddsRatio_working_3-way'!Y473/3)</f>
        <v>0.18944497774965152</v>
      </c>
      <c r="AD473" s="11">
        <f>'OddsRatio_working_3-way'!X473^(1/3)*SIN(('OddsRatio_working_3-way'!Y473+2*PI())/3)</f>
        <v>0.37197936467903536</v>
      </c>
      <c r="AE473" s="11">
        <f>'OddsRatio_working_3-way'!X473^(1/3)*SIN(('OddsRatio_working_3-way'!Y473+4*PI())/3)</f>
        <v>-0.56142434242868688</v>
      </c>
      <c r="AF473" s="11">
        <f>-'OddsRatio_working_3-way'!U473/(3*'OddsRatio_working_3-way'!X473^(1/3))*COS(('OddsRatio_working_3-way'!Y473)/3)</f>
        <v>0.53890088156123805</v>
      </c>
      <c r="AG473" s="11">
        <f>-'OddsRatio_working_3-way'!U473/(3*'OddsRatio_working_3-way'!X473^(1/3))*COS(('OddsRatio_working_3-way'!Y473+2*PI())/3)</f>
        <v>-0.43351460413119502</v>
      </c>
      <c r="AH473" s="11">
        <f>-'OddsRatio_working_3-way'!U473/(3*'OddsRatio_working_3-way'!X473^(1/3))*COS(('OddsRatio_working_3-way'!Y473+4*PI())/3)</f>
        <v>-0.10538627743004313</v>
      </c>
      <c r="AI473" s="11">
        <f>'OddsRatio_working_3-way'!U473/(3*'OddsRatio_working_3-way'!X473^(1/3))*SIN(('OddsRatio_working_3-way'!Y473)/3)</f>
        <v>-0.18944497774965152</v>
      </c>
      <c r="AJ473" s="11">
        <f>'OddsRatio_working_3-way'!U473/(3*'OddsRatio_working_3-way'!X473^(1/3))*SIN(('OddsRatio_working_3-way'!Y473+2*PI())/3)</f>
        <v>-0.37197936467903536</v>
      </c>
      <c r="AK473" s="11">
        <f>'OddsRatio_working_3-way'!U473/(3*'OddsRatio_working_3-way'!X473^(1/3))*SIN(('OddsRatio_working_3-way'!Y473+4*PI())/3)</f>
        <v>0.56142434242868688</v>
      </c>
      <c r="AL473" s="11">
        <f>'OddsRatio_working_3-way'!Z473+'OddsRatio_working_3-way'!AF473</f>
        <v>1.0778017631224761</v>
      </c>
      <c r="AM473" s="11">
        <f>'OddsRatio_working_3-way'!AA473+'OddsRatio_working_3-way'!AG473</f>
        <v>-0.86702920826239005</v>
      </c>
      <c r="AN473" s="11">
        <f>'OddsRatio_working_3-way'!AB473+'OddsRatio_working_3-way'!AH473</f>
        <v>-0.21077255486008625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1.0778017631224761</v>
      </c>
      <c r="AS473" s="11">
        <f>IF(('OddsRatio_working_3-way'!X473=0),IF(Q473&gt;0,-Q473^(1/3),(-Q473)^(1/3)),'OddsRatio_working_3-way'!AM473-'OddsRatio_working_3-way'!R473/3)</f>
        <v>-0.86702920826239005</v>
      </c>
      <c r="AT473" s="11">
        <f>IF(('OddsRatio_working_3-way'!X473=0),IF(Q473&gt;0,-Q473^(1/3),(-Q473)^(1/3)),'OddsRatio_working_3-way'!AN473-'OddsRatio_working_3-way'!R473/3)</f>
        <v>-0.21077255486008625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4.32</v>
      </c>
      <c r="B474" s="4">
        <f>IF('True_Odds_Calculator_3-way'!B475="","",'True_Odds_Calculator_3-way'!B475)</f>
        <v>3.83</v>
      </c>
      <c r="C474" s="4">
        <f>IF('True_Odds_Calculator_3-way'!C475="","",'True_Odds_Calculator_3-way'!C475)</f>
        <v>1.88</v>
      </c>
      <c r="D474" s="9">
        <f t="shared" si="104"/>
        <v>0.22448756357416988</v>
      </c>
      <c r="E474" s="9">
        <f t="shared" si="105"/>
        <v>0.25350305726538186</v>
      </c>
      <c r="F474" s="9">
        <f t="shared" si="106"/>
        <v>0.52200937916044832</v>
      </c>
      <c r="G474" s="9">
        <f t="shared" si="107"/>
        <v>1.0405390817278639</v>
      </c>
      <c r="H474" s="9">
        <f t="shared" si="108"/>
        <v>4.454589751336508</v>
      </c>
      <c r="I474" s="9">
        <f t="shared" si="109"/>
        <v>3.9447256012898548</v>
      </c>
      <c r="J474" s="9">
        <f t="shared" si="110"/>
        <v>1.9156743919205199</v>
      </c>
      <c r="K474" s="11">
        <f t="shared" si="111"/>
        <v>0.23148148148148145</v>
      </c>
      <c r="L474" s="11">
        <f t="shared" si="112"/>
        <v>0.2610966057441253</v>
      </c>
      <c r="M474" s="11">
        <f t="shared" si="113"/>
        <v>0.53191489361702127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-0.26580724939149469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0.22600339075812659</v>
      </c>
      <c r="Q474" s="11">
        <f>2*'OddsRatio_working_3-way'!K474*'OddsRatio_working_3-way'!L474*'OddsRatio_working_3-way'!M474</f>
        <v>6.4296839475996181E-2</v>
      </c>
      <c r="R474" s="11">
        <f t="shared" si="114"/>
        <v>0</v>
      </c>
      <c r="S474" s="11">
        <f t="shared" si="115"/>
        <v>-0.85025292303167055</v>
      </c>
      <c r="T474" s="11">
        <f t="shared" si="116"/>
        <v>-0.24189272347984936</v>
      </c>
      <c r="U474" s="11">
        <f>'OddsRatio_working_3-way'!S474-'OddsRatio_working_3-way'!R474^2/3</f>
        <v>-0.85025292303167055</v>
      </c>
      <c r="V474" s="11">
        <f>'OddsRatio_working_3-way'!S474*'OddsRatio_working_3-way'!R474/3-2*'OddsRatio_working_3-way'!R474^3/27-'OddsRatio_working_3-way'!T474</f>
        <v>0.24189272347984936</v>
      </c>
      <c r="W474" s="11">
        <f>'OddsRatio_working_3-way'!V474^2+4*'OddsRatio_working_3-way'!U474^3/27</f>
        <v>-3.2550632373571989E-2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0.1508830027256805</v>
      </c>
      <c r="Y474" s="11">
        <f>IF('OddsRatio_working_3-way'!W474&gt;=0,IF('OddsRatio_working_3-way'!V474+SQRT('OddsRatio_working_3-way'!W474)&gt;0,0,PI()),ACOS('OddsRatio_working_3-way'!V474/(2*'OddsRatio_working_3-way'!X474)))</f>
        <v>0.6408457912041825</v>
      </c>
      <c r="Z474" s="11">
        <f>'OddsRatio_working_3-way'!X474^(1/3)*COS('OddsRatio_working_3-way'!Y474/3)</f>
        <v>0.52026954086393196</v>
      </c>
      <c r="AA474" s="11">
        <f>'OddsRatio_working_3-way'!X474^(1/3)*COS(('OddsRatio_working_3-way'!Y474+2*PI())/3)</f>
        <v>-0.3578738843774214</v>
      </c>
      <c r="AB474" s="11">
        <f>'OddsRatio_working_3-way'!X474^(1/3)*COS(('OddsRatio_working_3-way'!Y474+4*PI())/3)</f>
        <v>-0.162395656486511</v>
      </c>
      <c r="AC474" s="11">
        <f>'OddsRatio_working_3-way'!X474^(1/3)*SIN('OddsRatio_working_3-way'!Y474/3)</f>
        <v>0.11285940749352832</v>
      </c>
      <c r="AD474" s="11">
        <f>'OddsRatio_working_3-way'!X474^(1/3)*SIN(('OddsRatio_working_3-way'!Y474+2*PI())/3)</f>
        <v>0.39413693545666706</v>
      </c>
      <c r="AE474" s="11">
        <f>'OddsRatio_working_3-way'!X474^(1/3)*SIN(('OddsRatio_working_3-way'!Y474+4*PI())/3)</f>
        <v>-0.50699634295019536</v>
      </c>
      <c r="AF474" s="11">
        <f>-'OddsRatio_working_3-way'!U474/(3*'OddsRatio_working_3-way'!X474^(1/3))*COS(('OddsRatio_working_3-way'!Y474)/3)</f>
        <v>0.52026954086393185</v>
      </c>
      <c r="AG474" s="11">
        <f>-'OddsRatio_working_3-way'!U474/(3*'OddsRatio_working_3-way'!X474^(1/3))*COS(('OddsRatio_working_3-way'!Y474+2*PI())/3)</f>
        <v>-0.35787388437742129</v>
      </c>
      <c r="AH474" s="11">
        <f>-'OddsRatio_working_3-way'!U474/(3*'OddsRatio_working_3-way'!X474^(1/3))*COS(('OddsRatio_working_3-way'!Y474+4*PI())/3)</f>
        <v>-0.16239565648651097</v>
      </c>
      <c r="AI474" s="11">
        <f>'OddsRatio_working_3-way'!U474/(3*'OddsRatio_working_3-way'!X474^(1/3))*SIN(('OddsRatio_working_3-way'!Y474)/3)</f>
        <v>-0.1128594074935283</v>
      </c>
      <c r="AJ474" s="11">
        <f>'OddsRatio_working_3-way'!U474/(3*'OddsRatio_working_3-way'!X474^(1/3))*SIN(('OddsRatio_working_3-way'!Y474+2*PI())/3)</f>
        <v>-0.394136935456667</v>
      </c>
      <c r="AK474" s="11">
        <f>'OddsRatio_working_3-way'!U474/(3*'OddsRatio_working_3-way'!X474^(1/3))*SIN(('OddsRatio_working_3-way'!Y474+4*PI())/3)</f>
        <v>0.50699634295019524</v>
      </c>
      <c r="AL474" s="11">
        <f>'OddsRatio_working_3-way'!Z474+'OddsRatio_working_3-way'!AF474</f>
        <v>1.0405390817278639</v>
      </c>
      <c r="AM474" s="11">
        <f>'OddsRatio_working_3-way'!AA474+'OddsRatio_working_3-way'!AG474</f>
        <v>-0.71574776875484269</v>
      </c>
      <c r="AN474" s="11">
        <f>'OddsRatio_working_3-way'!AB474+'OddsRatio_working_3-way'!AH474</f>
        <v>-0.32479131297302199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1.0405390817278639</v>
      </c>
      <c r="AS474" s="11">
        <f>IF(('OddsRatio_working_3-way'!X474=0),IF(Q474&gt;0,-Q474^(1/3),(-Q474)^(1/3)),'OddsRatio_working_3-way'!AM474-'OddsRatio_working_3-way'!R474/3)</f>
        <v>-0.71574776875484269</v>
      </c>
      <c r="AT474" s="11">
        <f>IF(('OddsRatio_working_3-way'!X474=0),IF(Q474&gt;0,-Q474^(1/3),(-Q474)^(1/3)),'OddsRatio_working_3-way'!AN474-'OddsRatio_working_3-way'!R474/3)</f>
        <v>-0.32479131297302199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2.78</v>
      </c>
      <c r="B475" s="4">
        <f>IF('True_Odds_Calculator_3-way'!B476="","",'True_Odds_Calculator_3-way'!B476)</f>
        <v>3.49</v>
      </c>
      <c r="C475" s="4">
        <f>IF('True_Odds_Calculator_3-way'!C476="","",'True_Odds_Calculator_3-way'!C476)</f>
        <v>2.62</v>
      </c>
      <c r="D475" s="9">
        <f t="shared" si="104"/>
        <v>0.3501178321585906</v>
      </c>
      <c r="E475" s="9">
        <f t="shared" si="105"/>
        <v>0.27804282959487536</v>
      </c>
      <c r="F475" s="9">
        <f t="shared" si="106"/>
        <v>0.37183933824653415</v>
      </c>
      <c r="G475" s="9">
        <f t="shared" si="107"/>
        <v>1.0427984751104022</v>
      </c>
      <c r="H475" s="9">
        <f t="shared" si="108"/>
        <v>2.8561812856965152</v>
      </c>
      <c r="I475" s="9">
        <f t="shared" si="109"/>
        <v>3.5965682030249022</v>
      </c>
      <c r="J475" s="9">
        <f t="shared" si="110"/>
        <v>2.6893335296788514</v>
      </c>
      <c r="K475" s="11">
        <f t="shared" si="111"/>
        <v>0.35971223021582738</v>
      </c>
      <c r="L475" s="11">
        <f t="shared" si="112"/>
        <v>0.28653295128939826</v>
      </c>
      <c r="M475" s="11">
        <f t="shared" si="113"/>
        <v>0.38167938931297707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-0.28246383404661035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0.23170946827043715</v>
      </c>
      <c r="Q475" s="11">
        <f>2*'OddsRatio_working_3-way'!K475*'OddsRatio_working_3-way'!L475*'OddsRatio_working_3-way'!M475</f>
        <v>7.8678936594375928E-2</v>
      </c>
      <c r="R475" s="11">
        <f t="shared" si="114"/>
        <v>0</v>
      </c>
      <c r="S475" s="11">
        <f t="shared" si="115"/>
        <v>-0.82031552482645242</v>
      </c>
      <c r="T475" s="11">
        <f t="shared" si="116"/>
        <v>-0.27854516972035731</v>
      </c>
      <c r="U475" s="11">
        <f>'OddsRatio_working_3-way'!S475-'OddsRatio_working_3-way'!R475^2/3</f>
        <v>-0.82031552482645242</v>
      </c>
      <c r="V475" s="11">
        <f>'OddsRatio_working_3-way'!S475*'OddsRatio_working_3-way'!R475/3-2*'OddsRatio_working_3-way'!R475^3/27-'OddsRatio_working_3-way'!T475</f>
        <v>0.27854516972035731</v>
      </c>
      <c r="W475" s="11">
        <f>'OddsRatio_working_3-way'!V475^2+4*'OddsRatio_working_3-way'!U475^3/27</f>
        <v>-4.1910657023293135E-3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0.14298468211391735</v>
      </c>
      <c r="Y475" s="11">
        <f>IF('OddsRatio_working_3-way'!W475&gt;=0,IF('OddsRatio_working_3-way'!V475+SQRT('OddsRatio_working_3-way'!W475)&gt;0,0,PI()),ACOS('OddsRatio_working_3-way'!V475/(2*'OddsRatio_working_3-way'!X475)))</f>
        <v>0.22836208316870188</v>
      </c>
      <c r="Z475" s="11">
        <f>'OddsRatio_working_3-way'!X475^(1/3)*COS('OddsRatio_working_3-way'!Y475/3)</f>
        <v>0.52139923755520112</v>
      </c>
      <c r="AA475" s="11">
        <f>'OddsRatio_working_3-way'!X475^(1/3)*COS(('OddsRatio_working_3-way'!Y475+2*PI())/3)</f>
        <v>-0.29513807859005897</v>
      </c>
      <c r="AB475" s="11">
        <f>'OddsRatio_working_3-way'!X475^(1/3)*COS(('OddsRatio_working_3-way'!Y475+4*PI())/3)</f>
        <v>-0.22626115896514223</v>
      </c>
      <c r="AC475" s="11">
        <f>'OddsRatio_working_3-way'!X475^(1/3)*SIN('OddsRatio_working_3-way'!Y475/3)</f>
        <v>3.9766108086397939E-2</v>
      </c>
      <c r="AD475" s="11">
        <f>'OddsRatio_working_3-way'!X475^(1/3)*SIN(('OddsRatio_working_3-way'!Y475+2*PI())/3)</f>
        <v>0.43166193119344254</v>
      </c>
      <c r="AE475" s="11">
        <f>'OddsRatio_working_3-way'!X475^(1/3)*SIN(('OddsRatio_working_3-way'!Y475+4*PI())/3)</f>
        <v>-0.47142803927984045</v>
      </c>
      <c r="AF475" s="11">
        <f>-'OddsRatio_working_3-way'!U475/(3*'OddsRatio_working_3-way'!X475^(1/3))*COS(('OddsRatio_working_3-way'!Y475)/3)</f>
        <v>0.52139923755520112</v>
      </c>
      <c r="AG475" s="11">
        <f>-'OddsRatio_working_3-way'!U475/(3*'OddsRatio_working_3-way'!X475^(1/3))*COS(('OddsRatio_working_3-way'!Y475+2*PI())/3)</f>
        <v>-0.29513807859005897</v>
      </c>
      <c r="AH475" s="11">
        <f>-'OddsRatio_working_3-way'!U475/(3*'OddsRatio_working_3-way'!X475^(1/3))*COS(('OddsRatio_working_3-way'!Y475+4*PI())/3)</f>
        <v>-0.22626115896514223</v>
      </c>
      <c r="AI475" s="11">
        <f>'OddsRatio_working_3-way'!U475/(3*'OddsRatio_working_3-way'!X475^(1/3))*SIN(('OddsRatio_working_3-way'!Y475)/3)</f>
        <v>-3.9766108086397939E-2</v>
      </c>
      <c r="AJ475" s="11">
        <f>'OddsRatio_working_3-way'!U475/(3*'OddsRatio_working_3-way'!X475^(1/3))*SIN(('OddsRatio_working_3-way'!Y475+2*PI())/3)</f>
        <v>-0.43166193119344254</v>
      </c>
      <c r="AK475" s="11">
        <f>'OddsRatio_working_3-way'!U475/(3*'OddsRatio_working_3-way'!X475^(1/3))*SIN(('OddsRatio_working_3-way'!Y475+4*PI())/3)</f>
        <v>0.47142803927984045</v>
      </c>
      <c r="AL475" s="11">
        <f>'OddsRatio_working_3-way'!Z475+'OddsRatio_working_3-way'!AF475</f>
        <v>1.0427984751104022</v>
      </c>
      <c r="AM475" s="11">
        <f>'OddsRatio_working_3-way'!AA475+'OddsRatio_working_3-way'!AG475</f>
        <v>-0.59027615718011794</v>
      </c>
      <c r="AN475" s="11">
        <f>'OddsRatio_working_3-way'!AB475+'OddsRatio_working_3-way'!AH475</f>
        <v>-0.45252231793028447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1.0427984751104022</v>
      </c>
      <c r="AS475" s="11">
        <f>IF(('OddsRatio_working_3-way'!X475=0),IF(Q475&gt;0,-Q475^(1/3),(-Q475)^(1/3)),'OddsRatio_working_3-way'!AM475-'OddsRatio_working_3-way'!R475/3)</f>
        <v>-0.59027615718011794</v>
      </c>
      <c r="AT475" s="11">
        <f>IF(('OddsRatio_working_3-way'!X475=0),IF(Q475&gt;0,-Q475^(1/3),(-Q475)^(1/3)),'OddsRatio_working_3-way'!AN475-'OddsRatio_working_3-way'!R475/3)</f>
        <v>-0.45252231793028447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3.86</v>
      </c>
      <c r="B476" s="4">
        <f>IF('True_Odds_Calculator_3-way'!B477="","",'True_Odds_Calculator_3-way'!B477)</f>
        <v>3.38</v>
      </c>
      <c r="C476" s="4">
        <f>IF('True_Odds_Calculator_3-way'!C477="","",'True_Odds_Calculator_3-way'!C477)</f>
        <v>2.14</v>
      </c>
      <c r="D476" s="9">
        <f t="shared" si="104"/>
        <v>0.25251962019735652</v>
      </c>
      <c r="E476" s="9">
        <f t="shared" si="105"/>
        <v>0.28874276126389664</v>
      </c>
      <c r="F476" s="9">
        <f t="shared" si="106"/>
        <v>0.45873761853874689</v>
      </c>
      <c r="G476" s="9">
        <f t="shared" si="107"/>
        <v>1.034995918140964</v>
      </c>
      <c r="H476" s="9">
        <f t="shared" si="108"/>
        <v>3.9600883258831563</v>
      </c>
      <c r="I476" s="9">
        <f t="shared" si="109"/>
        <v>3.4632902851754932</v>
      </c>
      <c r="J476" s="9">
        <f t="shared" si="110"/>
        <v>2.1798953466806994</v>
      </c>
      <c r="K476" s="11">
        <f t="shared" si="111"/>
        <v>0.2590673575129534</v>
      </c>
      <c r="L476" s="11">
        <f t="shared" si="112"/>
        <v>0.29585798816568049</v>
      </c>
      <c r="M476" s="11">
        <f t="shared" si="113"/>
        <v>0.46728971962616822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-0.27792656716195518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0.22850878462266255</v>
      </c>
      <c r="Q476" s="11">
        <f>2*'OddsRatio_working_3-way'!K476*'OddsRatio_working_3-way'!L476*'OddsRatio_working_3-way'!M476</f>
        <v>7.1632847844094849E-2</v>
      </c>
      <c r="R476" s="11">
        <f t="shared" si="114"/>
        <v>0</v>
      </c>
      <c r="S476" s="11">
        <f t="shared" si="115"/>
        <v>-0.82219122466800532</v>
      </c>
      <c r="T476" s="11">
        <f t="shared" si="116"/>
        <v>-0.25774019582069135</v>
      </c>
      <c r="U476" s="11">
        <f>'OddsRatio_working_3-way'!S476-'OddsRatio_working_3-way'!R476^2/3</f>
        <v>-0.82219122466800532</v>
      </c>
      <c r="V476" s="11">
        <f>'OddsRatio_working_3-way'!S476*'OddsRatio_working_3-way'!R476/3-2*'OddsRatio_working_3-way'!R476^3/27-'OddsRatio_working_3-way'!T476</f>
        <v>0.25774019582069135</v>
      </c>
      <c r="W476" s="11">
        <f>'OddsRatio_working_3-way'!V476^2+4*'OddsRatio_working_3-way'!U476^3/27</f>
        <v>-1.5910726351146112E-2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0.14347537671394561</v>
      </c>
      <c r="Y476" s="11">
        <f>IF('OddsRatio_working_3-way'!W476&gt;=0,IF('OddsRatio_working_3-way'!V476+SQRT('OddsRatio_working_3-way'!W476)&gt;0,0,PI()),ACOS('OddsRatio_working_3-way'!V476/(2*'OddsRatio_working_3-way'!X476)))</f>
        <v>0.45513069199483813</v>
      </c>
      <c r="Z476" s="11">
        <f>'OddsRatio_working_3-way'!X476^(1/3)*COS('OddsRatio_working_3-way'!Y476/3)</f>
        <v>0.51749795907048213</v>
      </c>
      <c r="AA476" s="11">
        <f>'OddsRatio_working_3-way'!X476^(1/3)*COS(('OddsRatio_working_3-way'!Y476+2*PI())/3)</f>
        <v>-0.32726688183395092</v>
      </c>
      <c r="AB476" s="11">
        <f>'OddsRatio_working_3-way'!X476^(1/3)*COS(('OddsRatio_working_3-way'!Y476+4*PI())/3)</f>
        <v>-0.19023107723653138</v>
      </c>
      <c r="AC476" s="11">
        <f>'OddsRatio_working_3-way'!X476^(1/3)*SIN('OddsRatio_working_3-way'!Y476/3)</f>
        <v>7.9117658672937172E-2</v>
      </c>
      <c r="AD476" s="11">
        <f>'OddsRatio_working_3-way'!X476^(1/3)*SIN(('OddsRatio_working_3-way'!Y476+2*PI())/3)</f>
        <v>0.4086075496251686</v>
      </c>
      <c r="AE476" s="11">
        <f>'OddsRatio_working_3-way'!X476^(1/3)*SIN(('OddsRatio_working_3-way'!Y476+4*PI())/3)</f>
        <v>-0.48772520829810573</v>
      </c>
      <c r="AF476" s="11">
        <f>-'OddsRatio_working_3-way'!U476/(3*'OddsRatio_working_3-way'!X476^(1/3))*COS(('OddsRatio_working_3-way'!Y476)/3)</f>
        <v>0.51749795907048202</v>
      </c>
      <c r="AG476" s="11">
        <f>-'OddsRatio_working_3-way'!U476/(3*'OddsRatio_working_3-way'!X476^(1/3))*COS(('OddsRatio_working_3-way'!Y476+2*PI())/3)</f>
        <v>-0.32726688183395086</v>
      </c>
      <c r="AH476" s="11">
        <f>-'OddsRatio_working_3-way'!U476/(3*'OddsRatio_working_3-way'!X476^(1/3))*COS(('OddsRatio_working_3-way'!Y476+4*PI())/3)</f>
        <v>-0.19023107723653132</v>
      </c>
      <c r="AI476" s="11">
        <f>'OddsRatio_working_3-way'!U476/(3*'OddsRatio_working_3-way'!X476^(1/3))*SIN(('OddsRatio_working_3-way'!Y476)/3)</f>
        <v>-7.9117658672937158E-2</v>
      </c>
      <c r="AJ476" s="11">
        <f>'OddsRatio_working_3-way'!U476/(3*'OddsRatio_working_3-way'!X476^(1/3))*SIN(('OddsRatio_working_3-way'!Y476+2*PI())/3)</f>
        <v>-0.40860754962516854</v>
      </c>
      <c r="AK476" s="11">
        <f>'OddsRatio_working_3-way'!U476/(3*'OddsRatio_working_3-way'!X476^(1/3))*SIN(('OddsRatio_working_3-way'!Y476+4*PI())/3)</f>
        <v>0.48772520829810562</v>
      </c>
      <c r="AL476" s="11">
        <f>'OddsRatio_working_3-way'!Z476+'OddsRatio_working_3-way'!AF476</f>
        <v>1.034995918140964</v>
      </c>
      <c r="AM476" s="11">
        <f>'OddsRatio_working_3-way'!AA476+'OddsRatio_working_3-way'!AG476</f>
        <v>-0.65453376366790184</v>
      </c>
      <c r="AN476" s="11">
        <f>'OddsRatio_working_3-way'!AB476+'OddsRatio_working_3-way'!AH476</f>
        <v>-0.3804621544730627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1.034995918140964</v>
      </c>
      <c r="AS476" s="11">
        <f>IF(('OddsRatio_working_3-way'!X476=0),IF(Q476&gt;0,-Q476^(1/3),(-Q476)^(1/3)),'OddsRatio_working_3-way'!AM476-'OddsRatio_working_3-way'!R476/3)</f>
        <v>-0.65453376366790184</v>
      </c>
      <c r="AT476" s="11">
        <f>IF(('OddsRatio_working_3-way'!X476=0),IF(Q476&gt;0,-Q476^(1/3),(-Q476)^(1/3)),'OddsRatio_working_3-way'!AN476-'OddsRatio_working_3-way'!R476/3)</f>
        <v>-0.3804621544730627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3.63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2.15</v>
      </c>
      <c r="D477" s="9">
        <f t="shared" si="104"/>
        <v>0.2669675082640966</v>
      </c>
      <c r="E477" s="9">
        <f t="shared" si="105"/>
        <v>0.27861586263825244</v>
      </c>
      <c r="F477" s="9">
        <f t="shared" si="106"/>
        <v>0.45441662909765079</v>
      </c>
      <c r="G477" s="9">
        <f t="shared" si="107"/>
        <v>1.0440206016796811</v>
      </c>
      <c r="H477" s="9">
        <f t="shared" si="108"/>
        <v>3.7457741824175614</v>
      </c>
      <c r="I477" s="9">
        <f t="shared" si="109"/>
        <v>3.5891710921656097</v>
      </c>
      <c r="J477" s="9">
        <f t="shared" si="110"/>
        <v>2.2006236919316335</v>
      </c>
      <c r="K477" s="11">
        <f t="shared" si="111"/>
        <v>0.27548209366391185</v>
      </c>
      <c r="L477" s="11">
        <f t="shared" si="112"/>
        <v>0.28735632183908044</v>
      </c>
      <c r="M477" s="11">
        <f t="shared" si="113"/>
        <v>0.46511627906976744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-0.2761728239602409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0.23048889419086982</v>
      </c>
      <c r="Q477" s="11">
        <f>2*'OddsRatio_working_3-way'!K477*'OddsRatio_working_3-way'!L477*'OddsRatio_working_3-way'!M477</f>
        <v>7.3638624342130934E-2</v>
      </c>
      <c r="R477" s="11">
        <f t="shared" si="114"/>
        <v>0</v>
      </c>
      <c r="S477" s="11">
        <f t="shared" si="115"/>
        <v>-0.8345820956809713</v>
      </c>
      <c r="T477" s="11">
        <f t="shared" si="116"/>
        <v>-0.26663964718241895</v>
      </c>
      <c r="U477" s="11">
        <f>'OddsRatio_working_3-way'!S477-'OddsRatio_working_3-way'!R477^2/3</f>
        <v>-0.8345820956809713</v>
      </c>
      <c r="V477" s="11">
        <f>'OddsRatio_working_3-way'!S477*'OddsRatio_working_3-way'!R477/3-2*'OddsRatio_working_3-way'!R477^3/27-'OddsRatio_working_3-way'!T477</f>
        <v>0.26663964718241895</v>
      </c>
      <c r="W477" s="11">
        <f>'OddsRatio_working_3-way'!V477^2+4*'OddsRatio_working_3-way'!U477^3/27</f>
        <v>-1.5023178905069365E-2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0.14673094455042043</v>
      </c>
      <c r="Y477" s="11">
        <f>IF('OddsRatio_working_3-way'!W477&gt;=0,IF('OddsRatio_working_3-way'!V477+SQRT('OddsRatio_working_3-way'!W477)&gt;0,0,PI()),ACOS('OddsRatio_working_3-way'!V477/(2*'OddsRatio_working_3-way'!X477)))</f>
        <v>0.43087510617072211</v>
      </c>
      <c r="Z477" s="11">
        <f>'OddsRatio_working_3-way'!X477^(1/3)*COS('OddsRatio_working_3-way'!Y477/3)</f>
        <v>0.52201030083984057</v>
      </c>
      <c r="AA477" s="11">
        <f>'OddsRatio_working_3-way'!X477^(1/3)*COS(('OddsRatio_working_3-way'!Y477+2*PI())/3)</f>
        <v>-0.32638449182886381</v>
      </c>
      <c r="AB477" s="11">
        <f>'OddsRatio_working_3-way'!X477^(1/3)*COS(('OddsRatio_working_3-way'!Y477+4*PI())/3)</f>
        <v>-0.1956258090109769</v>
      </c>
      <c r="AC477" s="11">
        <f>'OddsRatio_working_3-way'!X477^(1/3)*SIN('OddsRatio_working_3-way'!Y477/3)</f>
        <v>7.5493560723787892E-2</v>
      </c>
      <c r="AD477" s="11">
        <f>'OddsRatio_working_3-way'!X477^(1/3)*SIN(('OddsRatio_working_3-way'!Y477+2*PI())/3)</f>
        <v>0.41432740120256528</v>
      </c>
      <c r="AE477" s="11">
        <f>'OddsRatio_working_3-way'!X477^(1/3)*SIN(('OddsRatio_working_3-way'!Y477+4*PI())/3)</f>
        <v>-0.48982096192635316</v>
      </c>
      <c r="AF477" s="11">
        <f>-'OddsRatio_working_3-way'!U477/(3*'OddsRatio_working_3-way'!X477^(1/3))*COS(('OddsRatio_working_3-way'!Y477)/3)</f>
        <v>0.52201030083984057</v>
      </c>
      <c r="AG477" s="11">
        <f>-'OddsRatio_working_3-way'!U477/(3*'OddsRatio_working_3-way'!X477^(1/3))*COS(('OddsRatio_working_3-way'!Y477+2*PI())/3)</f>
        <v>-0.32638449182886381</v>
      </c>
      <c r="AH477" s="11">
        <f>-'OddsRatio_working_3-way'!U477/(3*'OddsRatio_working_3-way'!X477^(1/3))*COS(('OddsRatio_working_3-way'!Y477+4*PI())/3)</f>
        <v>-0.1956258090109769</v>
      </c>
      <c r="AI477" s="11">
        <f>'OddsRatio_working_3-way'!U477/(3*'OddsRatio_working_3-way'!X477^(1/3))*SIN(('OddsRatio_working_3-way'!Y477)/3)</f>
        <v>-7.5493560723787892E-2</v>
      </c>
      <c r="AJ477" s="11">
        <f>'OddsRatio_working_3-way'!U477/(3*'OddsRatio_working_3-way'!X477^(1/3))*SIN(('OddsRatio_working_3-way'!Y477+2*PI())/3)</f>
        <v>-0.41432740120256528</v>
      </c>
      <c r="AK477" s="11">
        <f>'OddsRatio_working_3-way'!U477/(3*'OddsRatio_working_3-way'!X477^(1/3))*SIN(('OddsRatio_working_3-way'!Y477+4*PI())/3)</f>
        <v>0.48982096192635316</v>
      </c>
      <c r="AL477" s="11">
        <f>'OddsRatio_working_3-way'!Z477+'OddsRatio_working_3-way'!AF477</f>
        <v>1.0440206016796811</v>
      </c>
      <c r="AM477" s="11">
        <f>'OddsRatio_working_3-way'!AA477+'OddsRatio_working_3-way'!AG477</f>
        <v>-0.65276898365772762</v>
      </c>
      <c r="AN477" s="11">
        <f>'OddsRatio_working_3-way'!AB477+'OddsRatio_working_3-way'!AH477</f>
        <v>-0.3912516180219538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1.0440206016796811</v>
      </c>
      <c r="AS477" s="11">
        <f>IF(('OddsRatio_working_3-way'!X477=0),IF(Q477&gt;0,-Q477^(1/3),(-Q477)^(1/3)),'OddsRatio_working_3-way'!AM477-'OddsRatio_working_3-way'!R477/3)</f>
        <v>-0.65276898365772762</v>
      </c>
      <c r="AT477" s="11">
        <f>IF(('OddsRatio_working_3-way'!X477=0),IF(Q477&gt;0,-Q477^(1/3),(-Q477)^(1/3)),'OddsRatio_working_3-way'!AN477-'OddsRatio_working_3-way'!R477/3)</f>
        <v>-0.3912516180219538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2.71</v>
      </c>
      <c r="B478" s="4">
        <f>IF('True_Odds_Calculator_3-way'!B479="","",'True_Odds_Calculator_3-way'!B479)</f>
        <v>3.16</v>
      </c>
      <c r="C478" s="4">
        <f>IF('True_Odds_Calculator_3-way'!C479="","",'True_Odds_Calculator_3-way'!C479)</f>
        <v>2.88</v>
      </c>
      <c r="D478" s="9">
        <f t="shared" si="104"/>
        <v>0.35773061046111593</v>
      </c>
      <c r="E478" s="9">
        <f t="shared" si="105"/>
        <v>0.30600942908897882</v>
      </c>
      <c r="F478" s="9">
        <f t="shared" si="106"/>
        <v>0.33625996044990519</v>
      </c>
      <c r="G478" s="9">
        <f t="shared" si="107"/>
        <v>1.0499412777372363</v>
      </c>
      <c r="H478" s="9">
        <f t="shared" si="108"/>
        <v>2.7953995849306739</v>
      </c>
      <c r="I478" s="9">
        <f t="shared" si="109"/>
        <v>3.2678731599124302</v>
      </c>
      <c r="J478" s="9">
        <f t="shared" si="110"/>
        <v>2.9738896021460053</v>
      </c>
      <c r="K478" s="11">
        <f t="shared" si="111"/>
        <v>0.36900369003690037</v>
      </c>
      <c r="L478" s="11">
        <f t="shared" si="112"/>
        <v>0.31645569620253161</v>
      </c>
      <c r="M478" s="11">
        <f t="shared" si="113"/>
        <v>0.34722222222222221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-0.28155215096454755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0.23314117634847234</v>
      </c>
      <c r="Q478" s="11">
        <f>2*'OddsRatio_working_3-way'!K478*'OddsRatio_working_3-way'!L478*'OddsRatio_working_3-way'!M478</f>
        <v>8.1092583077729499E-2</v>
      </c>
      <c r="R478" s="11">
        <f t="shared" si="114"/>
        <v>0</v>
      </c>
      <c r="S478" s="11">
        <f t="shared" si="115"/>
        <v>-0.82805681132171138</v>
      </c>
      <c r="T478" s="11">
        <f t="shared" si="116"/>
        <v>-0.28801976045972566</v>
      </c>
      <c r="U478" s="11">
        <f>'OddsRatio_working_3-way'!S478-'OddsRatio_working_3-way'!R478^2/3</f>
        <v>-0.82805681132171138</v>
      </c>
      <c r="V478" s="11">
        <f>'OddsRatio_working_3-way'!S478*'OddsRatio_working_3-way'!R478/3-2*'OddsRatio_working_3-way'!R478^3/27-'OddsRatio_working_3-way'!T478</f>
        <v>0.28801976045972566</v>
      </c>
      <c r="W478" s="11">
        <f>'OddsRatio_working_3-way'!V478^2+4*'OddsRatio_working_3-way'!U478^3/27</f>
        <v>-1.1602334094498179E-3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0.1450134612930189</v>
      </c>
      <c r="Y478" s="11">
        <f>IF('OddsRatio_working_3-way'!W478&gt;=0,IF('OddsRatio_working_3-way'!V478+SQRT('OddsRatio_working_3-way'!W478)&gt;0,0,PI()),ACOS('OddsRatio_working_3-way'!V478/(2*'OddsRatio_working_3-way'!X478)))</f>
        <v>0.11771663821293288</v>
      </c>
      <c r="Z478" s="11">
        <f>'OddsRatio_working_3-way'!X478^(1/3)*COS('OddsRatio_working_3-way'!Y478/3)</f>
        <v>0.52497063886861817</v>
      </c>
      <c r="AA478" s="11">
        <f>'OddsRatio_working_3-way'!X478^(1/3)*COS(('OddsRatio_working_3-way'!Y478+2*PI())/3)</f>
        <v>-0.28033396293553847</v>
      </c>
      <c r="AB478" s="11">
        <f>'OddsRatio_working_3-way'!X478^(1/3)*COS(('OddsRatio_working_3-way'!Y478+4*PI())/3)</f>
        <v>-0.24463667593307986</v>
      </c>
      <c r="AC478" s="11">
        <f>'OddsRatio_working_3-way'!X478^(1/3)*SIN('OddsRatio_working_3-way'!Y478/3)</f>
        <v>2.0609838260208815E-2</v>
      </c>
      <c r="AD478" s="11">
        <f>'OddsRatio_working_3-way'!X478^(1/3)*SIN(('OddsRatio_working_3-way'!Y478+2*PI())/3)</f>
        <v>0.44433299037106538</v>
      </c>
      <c r="AE478" s="11">
        <f>'OddsRatio_working_3-way'!X478^(1/3)*SIN(('OddsRatio_working_3-way'!Y478+4*PI())/3)</f>
        <v>-0.46494282863127417</v>
      </c>
      <c r="AF478" s="11">
        <f>-'OddsRatio_working_3-way'!U478/(3*'OddsRatio_working_3-way'!X478^(1/3))*COS(('OddsRatio_working_3-way'!Y478)/3)</f>
        <v>0.52497063886861817</v>
      </c>
      <c r="AG478" s="11">
        <f>-'OddsRatio_working_3-way'!U478/(3*'OddsRatio_working_3-way'!X478^(1/3))*COS(('OddsRatio_working_3-way'!Y478+2*PI())/3)</f>
        <v>-0.28033396293553847</v>
      </c>
      <c r="AH478" s="11">
        <f>-'OddsRatio_working_3-way'!U478/(3*'OddsRatio_working_3-way'!X478^(1/3))*COS(('OddsRatio_working_3-way'!Y478+4*PI())/3)</f>
        <v>-0.24463667593307986</v>
      </c>
      <c r="AI478" s="11">
        <f>'OddsRatio_working_3-way'!U478/(3*'OddsRatio_working_3-way'!X478^(1/3))*SIN(('OddsRatio_working_3-way'!Y478)/3)</f>
        <v>-2.0609838260208815E-2</v>
      </c>
      <c r="AJ478" s="11">
        <f>'OddsRatio_working_3-way'!U478/(3*'OddsRatio_working_3-way'!X478^(1/3))*SIN(('OddsRatio_working_3-way'!Y478+2*PI())/3)</f>
        <v>-0.44433299037106538</v>
      </c>
      <c r="AK478" s="11">
        <f>'OddsRatio_working_3-way'!U478/(3*'OddsRatio_working_3-way'!X478^(1/3))*SIN(('OddsRatio_working_3-way'!Y478+4*PI())/3)</f>
        <v>0.46494282863127417</v>
      </c>
      <c r="AL478" s="11">
        <f>'OddsRatio_working_3-way'!Z478+'OddsRatio_working_3-way'!AF478</f>
        <v>1.0499412777372363</v>
      </c>
      <c r="AM478" s="11">
        <f>'OddsRatio_working_3-way'!AA478+'OddsRatio_working_3-way'!AG478</f>
        <v>-0.56066792587107694</v>
      </c>
      <c r="AN478" s="11">
        <f>'OddsRatio_working_3-way'!AB478+'OddsRatio_working_3-way'!AH478</f>
        <v>-0.48927335186615972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1.0499412777372363</v>
      </c>
      <c r="AS478" s="11">
        <f>IF(('OddsRatio_working_3-way'!X478=0),IF(Q478&gt;0,-Q478^(1/3),(-Q478)^(1/3)),'OddsRatio_working_3-way'!AM478-'OddsRatio_working_3-way'!R478/3)</f>
        <v>-0.56066792587107694</v>
      </c>
      <c r="AT478" s="11">
        <f>IF(('OddsRatio_working_3-way'!X478=0),IF(Q478&gt;0,-Q478^(1/3),(-Q478)^(1/3)),'OddsRatio_working_3-way'!AN478-'OddsRatio_working_3-way'!R478/3)</f>
        <v>-0.48927335186615972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7.31</v>
      </c>
      <c r="B479" s="4">
        <f>IF('True_Odds_Calculator_3-way'!B480="","",'True_Odds_Calculator_3-way'!B480)</f>
        <v>4.79</v>
      </c>
      <c r="C479" s="4">
        <f>IF('True_Odds_Calculator_3-way'!C480="","",'True_Odds_Calculator_3-way'!C480)</f>
        <v>1.47</v>
      </c>
      <c r="D479" s="9">
        <f t="shared" si="104"/>
        <v>0.13078742603149465</v>
      </c>
      <c r="E479" s="9">
        <f t="shared" si="105"/>
        <v>0.20032813882080175</v>
      </c>
      <c r="F479" s="9">
        <f t="shared" si="106"/>
        <v>0.66888443514770346</v>
      </c>
      <c r="G479" s="9">
        <f t="shared" si="107"/>
        <v>1.0532480123533265</v>
      </c>
      <c r="H479" s="9">
        <f t="shared" si="108"/>
        <v>7.6459949579494904</v>
      </c>
      <c r="I479" s="9">
        <f t="shared" si="109"/>
        <v>4.9918099668191074</v>
      </c>
      <c r="J479" s="9">
        <f t="shared" si="110"/>
        <v>1.495026565806064</v>
      </c>
      <c r="K479" s="11">
        <f t="shared" si="111"/>
        <v>0.13679890560875513</v>
      </c>
      <c r="L479" s="11">
        <f t="shared" si="112"/>
        <v>0.20876826722338204</v>
      </c>
      <c r="M479" s="11">
        <f t="shared" si="113"/>
        <v>0.68027210884353739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-0.21837162305811775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0.2053547544181531</v>
      </c>
      <c r="Q479" s="11">
        <f>2*'OddsRatio_working_3-way'!K479*'OddsRatio_working_3-way'!L479*'OddsRatio_working_3-way'!M479</f>
        <v>3.8856150315639194E-2</v>
      </c>
      <c r="R479" s="11">
        <f t="shared" si="114"/>
        <v>0</v>
      </c>
      <c r="S479" s="11">
        <f t="shared" si="115"/>
        <v>-0.94039120808063814</v>
      </c>
      <c r="T479" s="11">
        <f t="shared" si="116"/>
        <v>-0.17793589556871114</v>
      </c>
      <c r="U479" s="11">
        <f>'OddsRatio_working_3-way'!S479-'OddsRatio_working_3-way'!R479^2/3</f>
        <v>-0.94039120808063814</v>
      </c>
      <c r="V479" s="11">
        <f>'OddsRatio_working_3-way'!S479*'OddsRatio_working_3-way'!R479/3-2*'OddsRatio_working_3-way'!R479^3/27-'OddsRatio_working_3-way'!T479</f>
        <v>0.17793589556871114</v>
      </c>
      <c r="W479" s="11">
        <f>'OddsRatio_working_3-way'!V479^2+4*'OddsRatio_working_3-way'!U479^3/27</f>
        <v>-9.154199425681811E-2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0.17550155069732104</v>
      </c>
      <c r="Y479" s="11">
        <f>IF('OddsRatio_working_3-way'!W479&gt;=0,IF('OddsRatio_working_3-way'!V479+SQRT('OddsRatio_working_3-way'!W479)&gt;0,0,PI()),ACOS('OddsRatio_working_3-way'!V479/(2*'OddsRatio_working_3-way'!X479)))</f>
        <v>1.0391705616090068</v>
      </c>
      <c r="Z479" s="11">
        <f>'OddsRatio_working_3-way'!X479^(1/3)*COS('OddsRatio_working_3-way'!Y479/3)</f>
        <v>0.52662400617666327</v>
      </c>
      <c r="AA479" s="11">
        <f>'OddsRatio_working_3-way'!X479^(1/3)*COS(('OddsRatio_working_3-way'!Y479+2*PI())/3)</f>
        <v>-0.4279272183905351</v>
      </c>
      <c r="AB479" s="11">
        <f>'OddsRatio_working_3-way'!X479^(1/3)*COS(('OddsRatio_working_3-way'!Y479+4*PI())/3)</f>
        <v>-9.8696787786128101E-2</v>
      </c>
      <c r="AC479" s="11">
        <f>'OddsRatio_working_3-way'!X479^(1/3)*SIN('OddsRatio_working_3-way'!Y479/3)</f>
        <v>0.19008127773487074</v>
      </c>
      <c r="AD479" s="11">
        <f>'OddsRatio_working_3-way'!X479^(1/3)*SIN(('OddsRatio_working_3-way'!Y479+2*PI())/3)</f>
        <v>0.36102912872428822</v>
      </c>
      <c r="AE479" s="11">
        <f>'OddsRatio_working_3-way'!X479^(1/3)*SIN(('OddsRatio_working_3-way'!Y479+4*PI())/3)</f>
        <v>-0.55111040645915899</v>
      </c>
      <c r="AF479" s="11">
        <f>-'OddsRatio_working_3-way'!U479/(3*'OddsRatio_working_3-way'!X479^(1/3))*COS(('OddsRatio_working_3-way'!Y479)/3)</f>
        <v>0.52662400617666327</v>
      </c>
      <c r="AG479" s="11">
        <f>-'OddsRatio_working_3-way'!U479/(3*'OddsRatio_working_3-way'!X479^(1/3))*COS(('OddsRatio_working_3-way'!Y479+2*PI())/3)</f>
        <v>-0.4279272183905351</v>
      </c>
      <c r="AH479" s="11">
        <f>-'OddsRatio_working_3-way'!U479/(3*'OddsRatio_working_3-way'!X479^(1/3))*COS(('OddsRatio_working_3-way'!Y479+4*PI())/3)</f>
        <v>-9.8696787786128101E-2</v>
      </c>
      <c r="AI479" s="11">
        <f>'OddsRatio_working_3-way'!U479/(3*'OddsRatio_working_3-way'!X479^(1/3))*SIN(('OddsRatio_working_3-way'!Y479)/3)</f>
        <v>-0.19008127773487074</v>
      </c>
      <c r="AJ479" s="11">
        <f>'OddsRatio_working_3-way'!U479/(3*'OddsRatio_working_3-way'!X479^(1/3))*SIN(('OddsRatio_working_3-way'!Y479+2*PI())/3)</f>
        <v>-0.36102912872428822</v>
      </c>
      <c r="AK479" s="11">
        <f>'OddsRatio_working_3-way'!U479/(3*'OddsRatio_working_3-way'!X479^(1/3))*SIN(('OddsRatio_working_3-way'!Y479+4*PI())/3)</f>
        <v>0.55111040645915899</v>
      </c>
      <c r="AL479" s="11">
        <f>'OddsRatio_working_3-way'!Z479+'OddsRatio_working_3-way'!AF479</f>
        <v>1.0532480123533265</v>
      </c>
      <c r="AM479" s="11">
        <f>'OddsRatio_working_3-way'!AA479+'OddsRatio_working_3-way'!AG479</f>
        <v>-0.8558544367810702</v>
      </c>
      <c r="AN479" s="11">
        <f>'OddsRatio_working_3-way'!AB479+'OddsRatio_working_3-way'!AH479</f>
        <v>-0.1973935755722562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1.0532480123533265</v>
      </c>
      <c r="AS479" s="11">
        <f>IF(('OddsRatio_working_3-way'!X479=0),IF(Q479&gt;0,-Q479^(1/3),(-Q479)^(1/3)),'OddsRatio_working_3-way'!AM479-'OddsRatio_working_3-way'!R479/3)</f>
        <v>-0.8558544367810702</v>
      </c>
      <c r="AT479" s="11">
        <f>IF(('OddsRatio_working_3-way'!X479=0),IF(Q479&gt;0,-Q479^(1/3),(-Q479)^(1/3)),'OddsRatio_working_3-way'!AN479-'OddsRatio_working_3-way'!R479/3)</f>
        <v>-0.1973935755722562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1.27</v>
      </c>
      <c r="B480" s="4">
        <f>IF('True_Odds_Calculator_3-way'!B481="","",'True_Odds_Calculator_3-way'!B481)</f>
        <v>6.45</v>
      </c>
      <c r="C480" s="4">
        <f>IF('True_Odds_Calculator_3-way'!C481="","",'True_Odds_Calculator_3-way'!C481)</f>
        <v>12.35</v>
      </c>
      <c r="D480" s="9">
        <f t="shared" si="104"/>
        <v>0.77664859803337738</v>
      </c>
      <c r="E480" s="9">
        <f t="shared" si="105"/>
        <v>0.14695232027527652</v>
      </c>
      <c r="F480" s="9">
        <f t="shared" si="106"/>
        <v>7.6399081691345794E-2</v>
      </c>
      <c r="G480" s="9">
        <f t="shared" si="107"/>
        <v>1.0651244549798866</v>
      </c>
      <c r="H480" s="9">
        <f t="shared" si="108"/>
        <v>1.2875836028445697</v>
      </c>
      <c r="I480" s="9">
        <f t="shared" si="109"/>
        <v>6.8049282796403832</v>
      </c>
      <c r="J480" s="9">
        <f t="shared" si="110"/>
        <v>13.089162564021713</v>
      </c>
      <c r="K480" s="11">
        <f t="shared" si="111"/>
        <v>0.78740157480314954</v>
      </c>
      <c r="L480" s="11">
        <f t="shared" si="112"/>
        <v>0.15503875968992248</v>
      </c>
      <c r="M480" s="11">
        <f t="shared" si="113"/>
        <v>8.0971659919028341E-2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-0.1650918882291581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0.16873420433593525</v>
      </c>
      <c r="Q480" s="11">
        <f>2*'OddsRatio_working_3-way'!K480*'OddsRatio_working_3-way'!L480*'OddsRatio_working_3-way'!M480</f>
        <v>1.9769678305323404E-2</v>
      </c>
      <c r="R480" s="11">
        <f t="shared" si="114"/>
        <v>0</v>
      </c>
      <c r="S480" s="11">
        <f t="shared" si="115"/>
        <v>-1.0220623565812113</v>
      </c>
      <c r="T480" s="11">
        <f t="shared" si="116"/>
        <v>-0.11974954382908157</v>
      </c>
      <c r="U480" s="11">
        <f>'OddsRatio_working_3-way'!S480-'OddsRatio_working_3-way'!R480^2/3</f>
        <v>-1.0220623565812113</v>
      </c>
      <c r="V480" s="11">
        <f>'OddsRatio_working_3-way'!S480*'OddsRatio_working_3-way'!R480/3-2*'OddsRatio_working_3-way'!R480^3/27-'OddsRatio_working_3-way'!T480</f>
        <v>0.11974954382908157</v>
      </c>
      <c r="W480" s="11">
        <f>'OddsRatio_working_3-way'!V480^2+4*'OddsRatio_working_3-way'!U480^3/27</f>
        <v>-0.14383160990472868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0.19885394335541967</v>
      </c>
      <c r="Y480" s="11">
        <f>IF('OddsRatio_working_3-way'!W480&gt;=0,IF('OddsRatio_working_3-way'!V480+SQRT('OddsRatio_working_3-way'!W480)&gt;0,0,PI()),ACOS('OddsRatio_working_3-way'!V480/(2*'OddsRatio_working_3-way'!X480)))</f>
        <v>1.2649511433451119</v>
      </c>
      <c r="Z480" s="11">
        <f>'OddsRatio_working_3-way'!X480^(1/3)*COS('OddsRatio_working_3-way'!Y480/3)</f>
        <v>0.53256222748994331</v>
      </c>
      <c r="AA480" s="11">
        <f>'OddsRatio_working_3-way'!X480^(1/3)*COS(('OddsRatio_working_3-way'!Y480+2*PI())/3)</f>
        <v>-0.47315956727146913</v>
      </c>
      <c r="AB480" s="11">
        <f>'OddsRatio_working_3-way'!X480^(1/3)*COS(('OddsRatio_working_3-way'!Y480+4*PI())/3)</f>
        <v>-5.940266021847411E-2</v>
      </c>
      <c r="AC480" s="11">
        <f>'OddsRatio_working_3-way'!X480^(1/3)*SIN('OddsRatio_working_3-way'!Y480/3)</f>
        <v>0.23888266166611366</v>
      </c>
      <c r="AD480" s="11">
        <f>'OddsRatio_working_3-way'!X480^(1/3)*SIN(('OddsRatio_working_3-way'!Y480+2*PI())/3)</f>
        <v>0.34177108726926148</v>
      </c>
      <c r="AE480" s="11">
        <f>'OddsRatio_working_3-way'!X480^(1/3)*SIN(('OddsRatio_working_3-way'!Y480+4*PI())/3)</f>
        <v>-0.58065374893537514</v>
      </c>
      <c r="AF480" s="11">
        <f>-'OddsRatio_working_3-way'!U480/(3*'OddsRatio_working_3-way'!X480^(1/3))*COS(('OddsRatio_working_3-way'!Y480)/3)</f>
        <v>0.53256222748994342</v>
      </c>
      <c r="AG480" s="11">
        <f>-'OddsRatio_working_3-way'!U480/(3*'OddsRatio_working_3-way'!X480^(1/3))*COS(('OddsRatio_working_3-way'!Y480+2*PI())/3)</f>
        <v>-0.47315956727146924</v>
      </c>
      <c r="AH480" s="11">
        <f>-'OddsRatio_working_3-way'!U480/(3*'OddsRatio_working_3-way'!X480^(1/3))*COS(('OddsRatio_working_3-way'!Y480+4*PI())/3)</f>
        <v>-5.9402660218474124E-2</v>
      </c>
      <c r="AI480" s="11">
        <f>'OddsRatio_working_3-way'!U480/(3*'OddsRatio_working_3-way'!X480^(1/3))*SIN(('OddsRatio_working_3-way'!Y480)/3)</f>
        <v>-0.23888266166611372</v>
      </c>
      <c r="AJ480" s="11">
        <f>'OddsRatio_working_3-way'!U480/(3*'OddsRatio_working_3-way'!X480^(1/3))*SIN(('OddsRatio_working_3-way'!Y480+2*PI())/3)</f>
        <v>-0.34177108726926159</v>
      </c>
      <c r="AK480" s="11">
        <f>'OddsRatio_working_3-way'!U480/(3*'OddsRatio_working_3-way'!X480^(1/3))*SIN(('OddsRatio_working_3-way'!Y480+4*PI())/3)</f>
        <v>0.58065374893537525</v>
      </c>
      <c r="AL480" s="11">
        <f>'OddsRatio_working_3-way'!Z480+'OddsRatio_working_3-way'!AF480</f>
        <v>1.0651244549798866</v>
      </c>
      <c r="AM480" s="11">
        <f>'OddsRatio_working_3-way'!AA480+'OddsRatio_working_3-way'!AG480</f>
        <v>-0.94631913454293837</v>
      </c>
      <c r="AN480" s="11">
        <f>'OddsRatio_working_3-way'!AB480+'OddsRatio_working_3-way'!AH480</f>
        <v>-0.11880532043694823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1.0651244549798866</v>
      </c>
      <c r="AS480" s="11">
        <f>IF(('OddsRatio_working_3-way'!X480=0),IF(Q480&gt;0,-Q480^(1/3),(-Q480)^(1/3)),'OddsRatio_working_3-way'!AM480-'OddsRatio_working_3-way'!R480/3)</f>
        <v>-0.94631913454293837</v>
      </c>
      <c r="AT480" s="11">
        <f>IF(('OddsRatio_working_3-way'!X480=0),IF(Q480&gt;0,-Q480^(1/3),(-Q480)^(1/3)),'OddsRatio_working_3-way'!AN480-'OddsRatio_working_3-way'!R480/3)</f>
        <v>-0.11880532043694823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</v>
      </c>
      <c r="B481" s="4">
        <f>IF('True_Odds_Calculator_3-way'!B482="","",'True_Odds_Calculator_3-way'!B482)</f>
        <v>6.08</v>
      </c>
      <c r="C481" s="4">
        <f>IF('True_Odds_Calculator_3-way'!C482="","",'True_Odds_Calculator_3-way'!C482)</f>
        <v>10.24</v>
      </c>
      <c r="D481" s="9">
        <f t="shared" si="104"/>
        <v>0.75503750371904277</v>
      </c>
      <c r="E481" s="9">
        <f t="shared" si="105"/>
        <v>0.15399283330067048</v>
      </c>
      <c r="F481" s="9">
        <f t="shared" si="106"/>
        <v>9.0969662980286858E-2</v>
      </c>
      <c r="G481" s="9">
        <f t="shared" si="107"/>
        <v>1.0814584047121731</v>
      </c>
      <c r="H481" s="9">
        <f t="shared" si="108"/>
        <v>1.3244375214136519</v>
      </c>
      <c r="I481" s="9">
        <f t="shared" si="109"/>
        <v>6.4938086959378385</v>
      </c>
      <c r="J481" s="9">
        <f t="shared" si="110"/>
        <v>10.992675659540479</v>
      </c>
      <c r="K481" s="11">
        <f t="shared" si="111"/>
        <v>0.76923076923076916</v>
      </c>
      <c r="L481" s="11">
        <f t="shared" si="112"/>
        <v>0.16447368421052633</v>
      </c>
      <c r="M481" s="11">
        <f t="shared" si="113"/>
        <v>9.765625E-2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-0.17398429592611342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0.18063440979251011</v>
      </c>
      <c r="Q481" s="11">
        <f>2*'OddsRatio_working_3-way'!K481*'OddsRatio_working_3-way'!L481*'OddsRatio_working_3-way'!M481</f>
        <v>2.4710589574898786E-2</v>
      </c>
      <c r="R481" s="11">
        <f t="shared" si="114"/>
        <v>0</v>
      </c>
      <c r="S481" s="11">
        <f t="shared" si="115"/>
        <v>-1.038222494915408</v>
      </c>
      <c r="T481" s="11">
        <f t="shared" si="116"/>
        <v>-0.14202770108281915</v>
      </c>
      <c r="U481" s="11">
        <f>'OddsRatio_working_3-way'!S481-'OddsRatio_working_3-way'!R481^2/3</f>
        <v>-1.038222494915408</v>
      </c>
      <c r="V481" s="11">
        <f>'OddsRatio_working_3-way'!S481*'OddsRatio_working_3-way'!R481/3-2*'OddsRatio_working_3-way'!R481^3/27-'OddsRatio_working_3-way'!T481</f>
        <v>0.14202770108281915</v>
      </c>
      <c r="W481" s="11">
        <f>'OddsRatio_working_3-way'!V481^2+4*'OddsRatio_working_3-way'!U481^3/27</f>
        <v>-0.14562164376977255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0.20358874701505678</v>
      </c>
      <c r="Y481" s="11">
        <f>IF('OddsRatio_working_3-way'!W481&gt;=0,IF('OddsRatio_working_3-way'!V481+SQRT('OddsRatio_working_3-way'!W481)&gt;0,0,PI()),ACOS('OddsRatio_working_3-way'!V481/(2*'OddsRatio_working_3-way'!X481)))</f>
        <v>1.2144949593079677</v>
      </c>
      <c r="Z481" s="11">
        <f>'OddsRatio_working_3-way'!X481^(1/3)*COS('OddsRatio_working_3-way'!Y481/3)</f>
        <v>0.54072920235608668</v>
      </c>
      <c r="AA481" s="11">
        <f>'OddsRatio_working_3-way'!X481^(1/3)*COS(('OddsRatio_working_3-way'!Y481+2*PI())/3)</f>
        <v>-0.47102493861014461</v>
      </c>
      <c r="AB481" s="11">
        <f>'OddsRatio_working_3-way'!X481^(1/3)*COS(('OddsRatio_working_3-way'!Y481+4*PI())/3)</f>
        <v>-6.9704263745942185E-2</v>
      </c>
      <c r="AC481" s="11">
        <f>'OddsRatio_working_3-way'!X481^(1/3)*SIN('OddsRatio_working_3-way'!Y481/3)</f>
        <v>0.23170259966420964</v>
      </c>
      <c r="AD481" s="11">
        <f>'OddsRatio_working_3-way'!X481^(1/3)*SIN(('OddsRatio_working_3-way'!Y481+2*PI())/3)</f>
        <v>0.35243392597636253</v>
      </c>
      <c r="AE481" s="11">
        <f>'OddsRatio_working_3-way'!X481^(1/3)*SIN(('OddsRatio_working_3-way'!Y481+4*PI())/3)</f>
        <v>-0.58413652564057217</v>
      </c>
      <c r="AF481" s="11">
        <f>-'OddsRatio_working_3-way'!U481/(3*'OddsRatio_working_3-way'!X481^(1/3))*COS(('OddsRatio_working_3-way'!Y481)/3)</f>
        <v>0.54072920235608657</v>
      </c>
      <c r="AG481" s="11">
        <f>-'OddsRatio_working_3-way'!U481/(3*'OddsRatio_working_3-way'!X481^(1/3))*COS(('OddsRatio_working_3-way'!Y481+2*PI())/3)</f>
        <v>-0.47102493861014449</v>
      </c>
      <c r="AH481" s="11">
        <f>-'OddsRatio_working_3-way'!U481/(3*'OddsRatio_working_3-way'!X481^(1/3))*COS(('OddsRatio_working_3-way'!Y481+4*PI())/3)</f>
        <v>-6.9704263745942172E-2</v>
      </c>
      <c r="AI481" s="11">
        <f>'OddsRatio_working_3-way'!U481/(3*'OddsRatio_working_3-way'!X481^(1/3))*SIN(('OddsRatio_working_3-way'!Y481)/3)</f>
        <v>-0.23170259966420961</v>
      </c>
      <c r="AJ481" s="11">
        <f>'OddsRatio_working_3-way'!U481/(3*'OddsRatio_working_3-way'!X481^(1/3))*SIN(('OddsRatio_working_3-way'!Y481+2*PI())/3)</f>
        <v>-0.35243392597636247</v>
      </c>
      <c r="AK481" s="11">
        <f>'OddsRatio_working_3-way'!U481/(3*'OddsRatio_working_3-way'!X481^(1/3))*SIN(('OddsRatio_working_3-way'!Y481+4*PI())/3)</f>
        <v>0.58413652564057206</v>
      </c>
      <c r="AL481" s="11">
        <f>'OddsRatio_working_3-way'!Z481+'OddsRatio_working_3-way'!AF481</f>
        <v>1.0814584047121731</v>
      </c>
      <c r="AM481" s="11">
        <f>'OddsRatio_working_3-way'!AA481+'OddsRatio_working_3-way'!AG481</f>
        <v>-0.9420498772202891</v>
      </c>
      <c r="AN481" s="11">
        <f>'OddsRatio_working_3-way'!AB481+'OddsRatio_working_3-way'!AH481</f>
        <v>-0.13940852749188437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1.0814584047121731</v>
      </c>
      <c r="AS481" s="11">
        <f>IF(('OddsRatio_working_3-way'!X481=0),IF(Q481&gt;0,-Q481^(1/3),(-Q481)^(1/3)),'OddsRatio_working_3-way'!AM481-'OddsRatio_working_3-way'!R481/3)</f>
        <v>-0.9420498772202891</v>
      </c>
      <c r="AT481" s="11">
        <f>IF(('OddsRatio_working_3-way'!X481=0),IF(Q481&gt;0,-Q481^(1/3),(-Q481)^(1/3)),'OddsRatio_working_3-way'!AN481-'OddsRatio_working_3-way'!R481/3)</f>
        <v>-0.13940852749188437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1.93</v>
      </c>
      <c r="B482" s="4">
        <f>IF('True_Odds_Calculator_3-way'!B483="","",'True_Odds_Calculator_3-way'!B483)</f>
        <v>3.29</v>
      </c>
      <c r="C482" s="4">
        <f>IF('True_Odds_Calculator_3-way'!C483="","",'True_Odds_Calculator_3-way'!C483)</f>
        <v>4.8499999999999996</v>
      </c>
      <c r="D482" s="9">
        <f t="shared" si="104"/>
        <v>0.50676033249982577</v>
      </c>
      <c r="E482" s="9">
        <f t="shared" si="105"/>
        <v>0.29440614577454677</v>
      </c>
      <c r="F482" s="9">
        <f t="shared" si="106"/>
        <v>0.19883352172562746</v>
      </c>
      <c r="G482" s="9">
        <f t="shared" si="107"/>
        <v>1.0465800100313443</v>
      </c>
      <c r="H482" s="9">
        <f t="shared" si="108"/>
        <v>1.9733194093291504</v>
      </c>
      <c r="I482" s="9">
        <f t="shared" si="109"/>
        <v>3.396668222971778</v>
      </c>
      <c r="J482" s="9">
        <f t="shared" si="110"/>
        <v>5.0293330386206749</v>
      </c>
      <c r="K482" s="11">
        <f t="shared" si="111"/>
        <v>0.5181347150259068</v>
      </c>
      <c r="L482" s="11">
        <f t="shared" si="112"/>
        <v>0.303951367781155</v>
      </c>
      <c r="M482" s="11">
        <f t="shared" si="113"/>
        <v>0.2061855670103093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-0.26624668849522726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0.22957493405403195</v>
      </c>
      <c r="Q482" s="11">
        <f>2*'OddsRatio_working_3-way'!K482*'OddsRatio_working_3-way'!L482*'OddsRatio_working_3-way'!M482</f>
        <v>6.4943404258566331E-2</v>
      </c>
      <c r="R482" s="11">
        <f t="shared" si="114"/>
        <v>0</v>
      </c>
      <c r="S482" s="11">
        <f t="shared" si="115"/>
        <v>-0.86226399791690678</v>
      </c>
      <c r="T482" s="11">
        <f t="shared" si="116"/>
        <v>-0.24392192303165683</v>
      </c>
      <c r="U482" s="11">
        <f>'OddsRatio_working_3-way'!S482-'OddsRatio_working_3-way'!R482^2/3</f>
        <v>-0.86226399791690678</v>
      </c>
      <c r="V482" s="11">
        <f>'OddsRatio_working_3-way'!S482*'OddsRatio_working_3-way'!R482/3-2*'OddsRatio_working_3-way'!R482^3/27-'OddsRatio_working_3-way'!T482</f>
        <v>0.24392192303165683</v>
      </c>
      <c r="W482" s="11">
        <f>'OddsRatio_working_3-way'!V482^2+4*'OddsRatio_working_3-way'!U482^3/27</f>
        <v>-3.5478776124378671E-2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0.15409143443086007</v>
      </c>
      <c r="Y482" s="11">
        <f>IF('OddsRatio_working_3-way'!W482&gt;=0,IF('OddsRatio_working_3-way'!V482+SQRT('OddsRatio_working_3-way'!W482)&gt;0,0,PI()),ACOS('OddsRatio_working_3-way'!V482/(2*'OddsRatio_working_3-way'!X482)))</f>
        <v>0.65756248040695897</v>
      </c>
      <c r="Z482" s="11">
        <f>'OddsRatio_working_3-way'!X482^(1/3)*COS('OddsRatio_working_3-way'!Y482/3)</f>
        <v>0.52329000501567224</v>
      </c>
      <c r="AA482" s="11">
        <f>'OddsRatio_working_3-way'!X482^(1/3)*COS(('OddsRatio_working_3-way'!Y482+2*PI())/3)</f>
        <v>-0.36259884080658555</v>
      </c>
      <c r="AB482" s="11">
        <f>'OddsRatio_working_3-way'!X482^(1/3)*COS(('OddsRatio_working_3-way'!Y482+4*PI())/3)</f>
        <v>-0.1606911642090868</v>
      </c>
      <c r="AC482" s="11">
        <f>'OddsRatio_working_3-way'!X482^(1/3)*SIN('OddsRatio_working_3-way'!Y482/3)</f>
        <v>0.11657145143501799</v>
      </c>
      <c r="AD482" s="11">
        <f>'OddsRatio_working_3-way'!X482^(1/3)*SIN(('OddsRatio_working_3-way'!Y482+2*PI())/3)</f>
        <v>0.39489671217254957</v>
      </c>
      <c r="AE482" s="11">
        <f>'OddsRatio_working_3-way'!X482^(1/3)*SIN(('OddsRatio_working_3-way'!Y482+4*PI())/3)</f>
        <v>-0.51146816360756742</v>
      </c>
      <c r="AF482" s="11">
        <f>-'OddsRatio_working_3-way'!U482/(3*'OddsRatio_working_3-way'!X482^(1/3))*COS(('OddsRatio_working_3-way'!Y482)/3)</f>
        <v>0.52329000501567202</v>
      </c>
      <c r="AG482" s="11">
        <f>-'OddsRatio_working_3-way'!U482/(3*'OddsRatio_working_3-way'!X482^(1/3))*COS(('OddsRatio_working_3-way'!Y482+2*PI())/3)</f>
        <v>-0.36259884080658539</v>
      </c>
      <c r="AH482" s="11">
        <f>-'OddsRatio_working_3-way'!U482/(3*'OddsRatio_working_3-way'!X482^(1/3))*COS(('OddsRatio_working_3-way'!Y482+4*PI())/3)</f>
        <v>-0.16069116420908672</v>
      </c>
      <c r="AI482" s="11">
        <f>'OddsRatio_working_3-way'!U482/(3*'OddsRatio_working_3-way'!X482^(1/3))*SIN(('OddsRatio_working_3-way'!Y482)/3)</f>
        <v>-0.11657145143501793</v>
      </c>
      <c r="AJ482" s="11">
        <f>'OddsRatio_working_3-way'!U482/(3*'OddsRatio_working_3-way'!X482^(1/3))*SIN(('OddsRatio_working_3-way'!Y482+2*PI())/3)</f>
        <v>-0.3948967121725494</v>
      </c>
      <c r="AK482" s="11">
        <f>'OddsRatio_working_3-way'!U482/(3*'OddsRatio_working_3-way'!X482^(1/3))*SIN(('OddsRatio_working_3-way'!Y482+4*PI())/3)</f>
        <v>0.51146816360756719</v>
      </c>
      <c r="AL482" s="11">
        <f>'OddsRatio_working_3-way'!Z482+'OddsRatio_working_3-way'!AF482</f>
        <v>1.0465800100313443</v>
      </c>
      <c r="AM482" s="11">
        <f>'OddsRatio_working_3-way'!AA482+'OddsRatio_working_3-way'!AG482</f>
        <v>-0.72519768161317089</v>
      </c>
      <c r="AN482" s="11">
        <f>'OddsRatio_working_3-way'!AB482+'OddsRatio_working_3-way'!AH482</f>
        <v>-0.32138232841817349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1.0465800100313443</v>
      </c>
      <c r="AS482" s="11">
        <f>IF(('OddsRatio_working_3-way'!X482=0),IF(Q482&gt;0,-Q482^(1/3),(-Q482)^(1/3)),'OddsRatio_working_3-way'!AM482-'OddsRatio_working_3-way'!R482/3)</f>
        <v>-0.72519768161317089</v>
      </c>
      <c r="AT482" s="11">
        <f>IF(('OddsRatio_working_3-way'!X482=0),IF(Q482&gt;0,-Q482^(1/3),(-Q482)^(1/3)),'OddsRatio_working_3-way'!AN482-'OddsRatio_working_3-way'!R482/3)</f>
        <v>-0.32138232841817349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1.83</v>
      </c>
      <c r="B483" s="4">
        <f>IF('True_Odds_Calculator_3-way'!B484="","",'True_Odds_Calculator_3-way'!B484)</f>
        <v>3.43</v>
      </c>
      <c r="C483" s="4">
        <f>IF('True_Odds_Calculator_3-way'!C484="","",'True_Odds_Calculator_3-way'!C484)</f>
        <v>5.22</v>
      </c>
      <c r="D483" s="9">
        <f t="shared" si="104"/>
        <v>0.53431830778607881</v>
      </c>
      <c r="E483" s="9">
        <f t="shared" si="105"/>
        <v>0.28156105127078379</v>
      </c>
      <c r="F483" s="9">
        <f t="shared" si="106"/>
        <v>0.18412064094313729</v>
      </c>
      <c r="G483" s="9">
        <f t="shared" si="107"/>
        <v>1.0500525091504764</v>
      </c>
      <c r="H483" s="9">
        <f t="shared" si="108"/>
        <v>1.8715435825948956</v>
      </c>
      <c r="I483" s="9">
        <f t="shared" si="109"/>
        <v>3.551627597235659</v>
      </c>
      <c r="J483" s="9">
        <f t="shared" si="110"/>
        <v>5.4312215886150099</v>
      </c>
      <c r="K483" s="11">
        <f t="shared" si="111"/>
        <v>0.54644808743169393</v>
      </c>
      <c r="L483" s="11">
        <f t="shared" si="112"/>
        <v>0.29154518950437314</v>
      </c>
      <c r="M483" s="11">
        <f t="shared" si="113"/>
        <v>0.19157088122605365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-0.25976528057722315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0.22828947276057943</v>
      </c>
      <c r="Q483" s="11">
        <f>2*'OddsRatio_working_3-way'!K483*'OddsRatio_working_3-way'!L483*'OddsRatio_working_3-way'!M483</f>
        <v>6.1039965978764543E-2</v>
      </c>
      <c r="R483" s="11">
        <f t="shared" si="114"/>
        <v>0</v>
      </c>
      <c r="S483" s="11">
        <f t="shared" si="115"/>
        <v>-0.87882981225704415</v>
      </c>
      <c r="T483" s="11">
        <f t="shared" si="116"/>
        <v>-0.23498123322380857</v>
      </c>
      <c r="U483" s="11">
        <f>'OddsRatio_working_3-way'!S483-'OddsRatio_working_3-way'!R483^2/3</f>
        <v>-0.87882981225704415</v>
      </c>
      <c r="V483" s="11">
        <f>'OddsRatio_working_3-way'!S483*'OddsRatio_working_3-way'!R483/3-2*'OddsRatio_working_3-way'!R483^3/27-'OddsRatio_working_3-way'!T483</f>
        <v>0.23498123322380857</v>
      </c>
      <c r="W483" s="11">
        <f>'OddsRatio_working_3-way'!V483^2+4*'OddsRatio_working_3-way'!U483^3/27</f>
        <v>-4.5340417556925458E-2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0.15855330138813523</v>
      </c>
      <c r="Y483" s="11">
        <f>IF('OddsRatio_working_3-way'!W483&gt;=0,IF('OddsRatio_working_3-way'!V483+SQRT('OddsRatio_working_3-way'!W483)&gt;0,0,PI()),ACOS('OddsRatio_working_3-way'!V483/(2*'OddsRatio_working_3-way'!X483)))</f>
        <v>0.73621338635231071</v>
      </c>
      <c r="Z483" s="11">
        <f>'OddsRatio_working_3-way'!X483^(1/3)*COS('OddsRatio_working_3-way'!Y483/3)</f>
        <v>0.52502625457523822</v>
      </c>
      <c r="AA483" s="11">
        <f>'OddsRatio_working_3-way'!X483^(1/3)*COS(('OddsRatio_working_3-way'!Y483+2*PI())/3)</f>
        <v>-0.37639037290448452</v>
      </c>
      <c r="AB483" s="11">
        <f>'OddsRatio_working_3-way'!X483^(1/3)*COS(('OddsRatio_working_3-way'!Y483+4*PI())/3)</f>
        <v>-0.14863588167075373</v>
      </c>
      <c r="AC483" s="11">
        <f>'OddsRatio_working_3-way'!X483^(1/3)*SIN('OddsRatio_working_3-way'!Y483/3)</f>
        <v>0.13149411682294079</v>
      </c>
      <c r="AD483" s="11">
        <f>'OddsRatio_working_3-way'!X483^(1/3)*SIN(('OddsRatio_working_3-way'!Y483+2*PI())/3)</f>
        <v>0.38893901570448192</v>
      </c>
      <c r="AE483" s="11">
        <f>'OddsRatio_working_3-way'!X483^(1/3)*SIN(('OddsRatio_working_3-way'!Y483+4*PI())/3)</f>
        <v>-0.52043313252742263</v>
      </c>
      <c r="AF483" s="11">
        <f>-'OddsRatio_working_3-way'!U483/(3*'OddsRatio_working_3-way'!X483^(1/3))*COS(('OddsRatio_working_3-way'!Y483)/3)</f>
        <v>0.5250262545752381</v>
      </c>
      <c r="AG483" s="11">
        <f>-'OddsRatio_working_3-way'!U483/(3*'OddsRatio_working_3-way'!X483^(1/3))*COS(('OddsRatio_working_3-way'!Y483+2*PI())/3)</f>
        <v>-0.37639037290448435</v>
      </c>
      <c r="AH483" s="11">
        <f>-'OddsRatio_working_3-way'!U483/(3*'OddsRatio_working_3-way'!X483^(1/3))*COS(('OddsRatio_working_3-way'!Y483+4*PI())/3)</f>
        <v>-0.14863588167075364</v>
      </c>
      <c r="AI483" s="11">
        <f>'OddsRatio_working_3-way'!U483/(3*'OddsRatio_working_3-way'!X483^(1/3))*SIN(('OddsRatio_working_3-way'!Y483)/3)</f>
        <v>-0.13149411682294074</v>
      </c>
      <c r="AJ483" s="11">
        <f>'OddsRatio_working_3-way'!U483/(3*'OddsRatio_working_3-way'!X483^(1/3))*SIN(('OddsRatio_working_3-way'!Y483+2*PI())/3)</f>
        <v>-0.38893901570448175</v>
      </c>
      <c r="AK483" s="11">
        <f>'OddsRatio_working_3-way'!U483/(3*'OddsRatio_working_3-way'!X483^(1/3))*SIN(('OddsRatio_working_3-way'!Y483+4*PI())/3)</f>
        <v>0.5204331325274224</v>
      </c>
      <c r="AL483" s="11">
        <f>'OddsRatio_working_3-way'!Z483+'OddsRatio_working_3-way'!AF483</f>
        <v>1.0500525091504764</v>
      </c>
      <c r="AM483" s="11">
        <f>'OddsRatio_working_3-way'!AA483+'OddsRatio_working_3-way'!AG483</f>
        <v>-0.75278074580896881</v>
      </c>
      <c r="AN483" s="11">
        <f>'OddsRatio_working_3-way'!AB483+'OddsRatio_working_3-way'!AH483</f>
        <v>-0.2972717633415074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1.0500525091504764</v>
      </c>
      <c r="AS483" s="11">
        <f>IF(('OddsRatio_working_3-way'!X483=0),IF(Q483&gt;0,-Q483^(1/3),(-Q483)^(1/3)),'OddsRatio_working_3-way'!AM483-'OddsRatio_working_3-way'!R483/3)</f>
        <v>-0.75278074580896881</v>
      </c>
      <c r="AT483" s="11">
        <f>IF(('OddsRatio_working_3-way'!X483=0),IF(Q483&gt;0,-Q483^(1/3),(-Q483)^(1/3)),'OddsRatio_working_3-way'!AN483-'OddsRatio_working_3-way'!R483/3)</f>
        <v>-0.2972717633415074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2.84</v>
      </c>
      <c r="B484" s="4">
        <f>IF('True_Odds_Calculator_3-way'!B485="","",'True_Odds_Calculator_3-way'!B485)</f>
        <v>3.06</v>
      </c>
      <c r="C484" s="4">
        <f>IF('True_Odds_Calculator_3-way'!C485="","",'True_Odds_Calculator_3-way'!C485)</f>
        <v>2.87</v>
      </c>
      <c r="D484" s="9">
        <f t="shared" si="104"/>
        <v>0.34287048207808291</v>
      </c>
      <c r="E484" s="9">
        <f t="shared" si="105"/>
        <v>0.31789363226777556</v>
      </c>
      <c r="F484" s="9">
        <f t="shared" si="106"/>
        <v>0.3392358856541417</v>
      </c>
      <c r="G484" s="9">
        <f t="shared" si="107"/>
        <v>1.0416049973206145</v>
      </c>
      <c r="H484" s="9">
        <f t="shared" si="108"/>
        <v>2.9165531950699304</v>
      </c>
      <c r="I484" s="9">
        <f t="shared" si="109"/>
        <v>3.1457062944804655</v>
      </c>
      <c r="J484" s="9">
        <f t="shared" si="110"/>
        <v>2.9478013449895499</v>
      </c>
      <c r="K484" s="11">
        <f t="shared" si="111"/>
        <v>0.35211267605633806</v>
      </c>
      <c r="L484" s="11">
        <f t="shared" si="112"/>
        <v>0.32679738562091504</v>
      </c>
      <c r="M484" s="11">
        <f t="shared" si="113"/>
        <v>0.34843205574912889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-0.28418750988314723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0.23134182105225004</v>
      </c>
      <c r="Q484" s="11">
        <f>2*'OddsRatio_working_3-way'!K484*'OddsRatio_working_3-way'!L484*'OddsRatio_working_3-way'!M484</f>
        <v>8.018780625727906E-2</v>
      </c>
      <c r="R484" s="11">
        <f t="shared" si="114"/>
        <v>0</v>
      </c>
      <c r="S484" s="11">
        <f t="shared" si="115"/>
        <v>-0.81404640600627953</v>
      </c>
      <c r="T484" s="11">
        <f t="shared" si="116"/>
        <v>-0.28216513206456834</v>
      </c>
      <c r="U484" s="11">
        <f>'OddsRatio_working_3-way'!S484-'OddsRatio_working_3-way'!R484^2/3</f>
        <v>-0.81404640600627953</v>
      </c>
      <c r="V484" s="11">
        <f>'OddsRatio_working_3-way'!S484*'OddsRatio_working_3-way'!R484/3-2*'OddsRatio_working_3-way'!R484^3/27-'OddsRatio_working_3-way'!T484</f>
        <v>0.28216513206456834</v>
      </c>
      <c r="W484" s="11">
        <f>'OddsRatio_working_3-way'!V484^2+4*'OddsRatio_working_3-way'!U484^3/27</f>
        <v>-3.0067447830320337E-4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0.14134871438336333</v>
      </c>
      <c r="Y484" s="11">
        <f>IF('OddsRatio_working_3-way'!W484&gt;=0,IF('OddsRatio_working_3-way'!V484+SQRT('OddsRatio_working_3-way'!W484)&gt;0,0,PI()),ACOS('OddsRatio_working_3-way'!V484/(2*'OddsRatio_working_3-way'!X484)))</f>
        <v>6.1376076866089369E-2</v>
      </c>
      <c r="Z484" s="11">
        <f>'OddsRatio_working_3-way'!X484^(1/3)*COS('OddsRatio_working_3-way'!Y484/3)</f>
        <v>0.52080249866030726</v>
      </c>
      <c r="AA484" s="11">
        <f>'OddsRatio_working_3-way'!X484^(1/3)*COS(('OddsRatio_working_3-way'!Y484+2*PI())/3)</f>
        <v>-0.26962998399181493</v>
      </c>
      <c r="AB484" s="11">
        <f>'OddsRatio_working_3-way'!X484^(1/3)*COS(('OddsRatio_working_3-way'!Y484+4*PI())/3)</f>
        <v>-0.25117251466849227</v>
      </c>
      <c r="AC484" s="11">
        <f>'OddsRatio_working_3-way'!X484^(1/3)*SIN('OddsRatio_working_3-way'!Y484/3)</f>
        <v>1.0656424882379561E-2</v>
      </c>
      <c r="AD484" s="11">
        <f>'OddsRatio_working_3-way'!X484^(1/3)*SIN(('OddsRatio_working_3-way'!Y484+2*PI())/3)</f>
        <v>0.44569998175304737</v>
      </c>
      <c r="AE484" s="11">
        <f>'OddsRatio_working_3-way'!X484^(1/3)*SIN(('OddsRatio_working_3-way'!Y484+4*PI())/3)</f>
        <v>-0.45635640663542704</v>
      </c>
      <c r="AF484" s="11">
        <f>-'OddsRatio_working_3-way'!U484/(3*'OddsRatio_working_3-way'!X484^(1/3))*COS(('OddsRatio_working_3-way'!Y484)/3)</f>
        <v>0.52080249866030726</v>
      </c>
      <c r="AG484" s="11">
        <f>-'OddsRatio_working_3-way'!U484/(3*'OddsRatio_working_3-way'!X484^(1/3))*COS(('OddsRatio_working_3-way'!Y484+2*PI())/3)</f>
        <v>-0.26962998399181493</v>
      </c>
      <c r="AH484" s="11">
        <f>-'OddsRatio_working_3-way'!U484/(3*'OddsRatio_working_3-way'!X484^(1/3))*COS(('OddsRatio_working_3-way'!Y484+4*PI())/3)</f>
        <v>-0.25117251466849227</v>
      </c>
      <c r="AI484" s="11">
        <f>'OddsRatio_working_3-way'!U484/(3*'OddsRatio_working_3-way'!X484^(1/3))*SIN(('OddsRatio_working_3-way'!Y484)/3)</f>
        <v>-1.0656424882379561E-2</v>
      </c>
      <c r="AJ484" s="11">
        <f>'OddsRatio_working_3-way'!U484/(3*'OddsRatio_working_3-way'!X484^(1/3))*SIN(('OddsRatio_working_3-way'!Y484+2*PI())/3)</f>
        <v>-0.44569998175304737</v>
      </c>
      <c r="AK484" s="11">
        <f>'OddsRatio_working_3-way'!U484/(3*'OddsRatio_working_3-way'!X484^(1/3))*SIN(('OddsRatio_working_3-way'!Y484+4*PI())/3)</f>
        <v>0.45635640663542704</v>
      </c>
      <c r="AL484" s="11">
        <f>'OddsRatio_working_3-way'!Z484+'OddsRatio_working_3-way'!AF484</f>
        <v>1.0416049973206145</v>
      </c>
      <c r="AM484" s="11">
        <f>'OddsRatio_working_3-way'!AA484+'OddsRatio_working_3-way'!AG484</f>
        <v>-0.53925996798362985</v>
      </c>
      <c r="AN484" s="11">
        <f>'OddsRatio_working_3-way'!AB484+'OddsRatio_working_3-way'!AH484</f>
        <v>-0.50234502933698455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1.0416049973206145</v>
      </c>
      <c r="AS484" s="11">
        <f>IF(('OddsRatio_working_3-way'!X484=0),IF(Q484&gt;0,-Q484^(1/3),(-Q484)^(1/3)),'OddsRatio_working_3-way'!AM484-'OddsRatio_working_3-way'!R484/3)</f>
        <v>-0.53925996798362985</v>
      </c>
      <c r="AT484" s="11">
        <f>IF(('OddsRatio_working_3-way'!X484=0),IF(Q484&gt;0,-Q484^(1/3),(-Q484)^(1/3)),'OddsRatio_working_3-way'!AN484-'OddsRatio_working_3-way'!R484/3)</f>
        <v>-0.50234502933698455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2.39</v>
      </c>
      <c r="B485" s="4">
        <f>IF('True_Odds_Calculator_3-way'!B486="","",'True_Odds_Calculator_3-way'!B486)</f>
        <v>3.32</v>
      </c>
      <c r="C485" s="4">
        <f>IF('True_Odds_Calculator_3-way'!C486="","",'True_Odds_Calculator_3-way'!C486)</f>
        <v>3.18</v>
      </c>
      <c r="D485" s="9">
        <f t="shared" si="104"/>
        <v>0.40597662291187447</v>
      </c>
      <c r="E485" s="9">
        <f t="shared" si="105"/>
        <v>0.29051450760447628</v>
      </c>
      <c r="F485" s="9">
        <f t="shared" si="106"/>
        <v>0.30350886948364963</v>
      </c>
      <c r="G485" s="9">
        <f t="shared" si="107"/>
        <v>1.0526590040584187</v>
      </c>
      <c r="H485" s="9">
        <f t="shared" si="108"/>
        <v>2.4631960156412021</v>
      </c>
      <c r="I485" s="9">
        <f t="shared" si="109"/>
        <v>3.4421688894155311</v>
      </c>
      <c r="J485" s="9">
        <f t="shared" si="110"/>
        <v>3.2947966288473527</v>
      </c>
      <c r="K485" s="11">
        <f t="shared" si="111"/>
        <v>0.41841004184100417</v>
      </c>
      <c r="L485" s="11">
        <f t="shared" si="112"/>
        <v>0.30120481927710846</v>
      </c>
      <c r="M485" s="11">
        <f t="shared" si="113"/>
        <v>0.31446540880503143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-0.27860966245973895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0.2334275921083877</v>
      </c>
      <c r="Q485" s="11">
        <f>2*'OddsRatio_working_3-way'!K485*'OddsRatio_working_3-way'!L485*'OddsRatio_working_3-way'!M485</f>
        <v>7.9262340274494997E-2</v>
      </c>
      <c r="R485" s="11">
        <f t="shared" si="114"/>
        <v>0</v>
      </c>
      <c r="S485" s="11">
        <f t="shared" si="115"/>
        <v>-0.83783021036508243</v>
      </c>
      <c r="T485" s="11">
        <f t="shared" si="116"/>
        <v>-0.28449243136335572</v>
      </c>
      <c r="U485" s="11">
        <f>'OddsRatio_working_3-way'!S485-'OddsRatio_working_3-way'!R485^2/3</f>
        <v>-0.83783021036508243</v>
      </c>
      <c r="V485" s="11">
        <f>'OddsRatio_working_3-way'!S485*'OddsRatio_working_3-way'!R485/3-2*'OddsRatio_working_3-way'!R485^3/27-'OddsRatio_working_3-way'!T485</f>
        <v>0.28449243136335572</v>
      </c>
      <c r="W485" s="11">
        <f>'OddsRatio_working_3-way'!V485^2+4*'OddsRatio_working_3-way'!U485^3/27</f>
        <v>-6.1933666025745654E-3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0.14758837192137481</v>
      </c>
      <c r="Y485" s="11">
        <f>IF('OddsRatio_working_3-way'!W485&gt;=0,IF('OddsRatio_working_3-way'!V485+SQRT('OddsRatio_working_3-way'!W485)&gt;0,0,PI()),ACOS('OddsRatio_working_3-way'!V485/(2*'OddsRatio_working_3-way'!X485)))</f>
        <v>0.26987707157910856</v>
      </c>
      <c r="Z485" s="11">
        <f>'OddsRatio_working_3-way'!X485^(1/3)*COS('OddsRatio_working_3-way'!Y485/3)</f>
        <v>0.52632950202920936</v>
      </c>
      <c r="AA485" s="11">
        <f>'OddsRatio_working_3-way'!X485^(1/3)*COS(('OddsRatio_working_3-way'!Y485+2*PI())/3)</f>
        <v>-0.30428036923364571</v>
      </c>
      <c r="AB485" s="11">
        <f>'OddsRatio_working_3-way'!X485^(1/3)*COS(('OddsRatio_working_3-way'!Y485+4*PI())/3)</f>
        <v>-0.22204913279556376</v>
      </c>
      <c r="AC485" s="11">
        <f>'OddsRatio_working_3-way'!X485^(1/3)*SIN('OddsRatio_working_3-way'!Y485/3)</f>
        <v>4.747622649332247E-2</v>
      </c>
      <c r="AD485" s="11">
        <f>'OddsRatio_working_3-way'!X485^(1/3)*SIN(('OddsRatio_working_3-way'!Y485+2*PI())/3)</f>
        <v>0.43207660627184735</v>
      </c>
      <c r="AE485" s="11">
        <f>'OddsRatio_working_3-way'!X485^(1/3)*SIN(('OddsRatio_working_3-way'!Y485+4*PI())/3)</f>
        <v>-0.47955283276516975</v>
      </c>
      <c r="AF485" s="11">
        <f>-'OddsRatio_working_3-way'!U485/(3*'OddsRatio_working_3-way'!X485^(1/3))*COS(('OddsRatio_working_3-way'!Y485)/3)</f>
        <v>0.52632950202920947</v>
      </c>
      <c r="AG485" s="11">
        <f>-'OddsRatio_working_3-way'!U485/(3*'OddsRatio_working_3-way'!X485^(1/3))*COS(('OddsRatio_working_3-way'!Y485+2*PI())/3)</f>
        <v>-0.30428036923364576</v>
      </c>
      <c r="AH485" s="11">
        <f>-'OddsRatio_working_3-way'!U485/(3*'OddsRatio_working_3-way'!X485^(1/3))*COS(('OddsRatio_working_3-way'!Y485+4*PI())/3)</f>
        <v>-0.22204913279556382</v>
      </c>
      <c r="AI485" s="11">
        <f>'OddsRatio_working_3-way'!U485/(3*'OddsRatio_working_3-way'!X485^(1/3))*SIN(('OddsRatio_working_3-way'!Y485)/3)</f>
        <v>-4.7476226493322483E-2</v>
      </c>
      <c r="AJ485" s="11">
        <f>'OddsRatio_working_3-way'!U485/(3*'OddsRatio_working_3-way'!X485^(1/3))*SIN(('OddsRatio_working_3-way'!Y485+2*PI())/3)</f>
        <v>-0.43207660627184741</v>
      </c>
      <c r="AK485" s="11">
        <f>'OddsRatio_working_3-way'!U485/(3*'OddsRatio_working_3-way'!X485^(1/3))*SIN(('OddsRatio_working_3-way'!Y485+4*PI())/3)</f>
        <v>0.47955283276516986</v>
      </c>
      <c r="AL485" s="11">
        <f>'OddsRatio_working_3-way'!Z485+'OddsRatio_working_3-way'!AF485</f>
        <v>1.0526590040584187</v>
      </c>
      <c r="AM485" s="11">
        <f>'OddsRatio_working_3-way'!AA485+'OddsRatio_working_3-way'!AG485</f>
        <v>-0.60856073846729153</v>
      </c>
      <c r="AN485" s="11">
        <f>'OddsRatio_working_3-way'!AB485+'OddsRatio_working_3-way'!AH485</f>
        <v>-0.44409826559112758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1.0526590040584187</v>
      </c>
      <c r="AS485" s="11">
        <f>IF(('OddsRatio_working_3-way'!X485=0),IF(Q485&gt;0,-Q485^(1/3),(-Q485)^(1/3)),'OddsRatio_working_3-way'!AM485-'OddsRatio_working_3-way'!R485/3)</f>
        <v>-0.60856073846729153</v>
      </c>
      <c r="AT485" s="11">
        <f>IF(('OddsRatio_working_3-way'!X485=0),IF(Q485&gt;0,-Q485^(1/3),(-Q485)^(1/3)),'OddsRatio_working_3-way'!AN485-'OddsRatio_working_3-way'!R485/3)</f>
        <v>-0.44409826559112758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3.41</v>
      </c>
      <c r="C486" s="4">
        <f>IF('True_Odds_Calculator_3-way'!C487="","",'True_Odds_Calculator_3-way'!C487)</f>
        <v>3.26</v>
      </c>
      <c r="D486" s="9">
        <f t="shared" si="104"/>
        <v>0.41385726922628124</v>
      </c>
      <c r="E486" s="9">
        <f t="shared" si="105"/>
        <v>0.28641532117588464</v>
      </c>
      <c r="F486" s="9">
        <f t="shared" si="106"/>
        <v>0.29972740959783417</v>
      </c>
      <c r="G486" s="9">
        <f t="shared" si="107"/>
        <v>1.0337897655482644</v>
      </c>
      <c r="H486" s="9">
        <f t="shared" si="108"/>
        <v>2.4162919788011226</v>
      </c>
      <c r="I486" s="9">
        <f t="shared" si="109"/>
        <v>3.4914333349713176</v>
      </c>
      <c r="J486" s="9">
        <f t="shared" si="110"/>
        <v>3.3363648701390773</v>
      </c>
      <c r="K486" s="11">
        <f t="shared" si="111"/>
        <v>0.42194092827004215</v>
      </c>
      <c r="L486" s="11">
        <f t="shared" si="112"/>
        <v>0.29325513196480935</v>
      </c>
      <c r="M486" s="11">
        <f t="shared" si="113"/>
        <v>0.30674846625766872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-0.28322117734598606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0.2292538372120122</v>
      </c>
      <c r="Q486" s="11">
        <f>2*'OddsRatio_working_3-way'!K486*'OddsRatio_working_3-way'!L486*'OddsRatio_working_3-way'!M486</f>
        <v>7.5911866626494087E-2</v>
      </c>
      <c r="R486" s="11">
        <f t="shared" si="114"/>
        <v>0</v>
      </c>
      <c r="S486" s="11">
        <f t="shared" si="115"/>
        <v>-0.80945160725729637</v>
      </c>
      <c r="T486" s="11">
        <f t="shared" si="116"/>
        <v>-0.26803033352890604</v>
      </c>
      <c r="U486" s="11">
        <f>'OddsRatio_working_3-way'!S486-'OddsRatio_working_3-way'!R486^2/3</f>
        <v>-0.80945160725729637</v>
      </c>
      <c r="V486" s="11">
        <f>'OddsRatio_working_3-way'!S486*'OddsRatio_working_3-way'!R486/3-2*'OddsRatio_working_3-way'!R486^3/27-'OddsRatio_working_3-way'!T486</f>
        <v>0.26803033352890604</v>
      </c>
      <c r="W486" s="11">
        <f>'OddsRatio_working_3-way'!V486^2+4*'OddsRatio_working_3-way'!U486^3/27</f>
        <v>-6.7319372246344017E-3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0.14015366291703815</v>
      </c>
      <c r="Y486" s="11">
        <f>IF('OddsRatio_working_3-way'!W486&gt;=0,IF('OddsRatio_working_3-way'!V486+SQRT('OddsRatio_working_3-way'!W486)&gt;0,0,PI()),ACOS('OddsRatio_working_3-way'!V486/(2*'OddsRatio_working_3-way'!X486)))</f>
        <v>0.29705834953999122</v>
      </c>
      <c r="Z486" s="11">
        <f>'OddsRatio_working_3-way'!X486^(1/3)*COS('OddsRatio_working_3-way'!Y486/3)</f>
        <v>0.51689488277413231</v>
      </c>
      <c r="AA486" s="11">
        <f>'OddsRatio_working_3-way'!X486^(1/3)*COS(('OddsRatio_working_3-way'!Y486+2*PI())/3)</f>
        <v>-0.30291835250614674</v>
      </c>
      <c r="AB486" s="11">
        <f>'OddsRatio_working_3-way'!X486^(1/3)*COS(('OddsRatio_working_3-way'!Y486+4*PI())/3)</f>
        <v>-0.21397653026798563</v>
      </c>
      <c r="AC486" s="11">
        <f>'OddsRatio_working_3-way'!X486^(1/3)*SIN('OddsRatio_working_3-way'!Y486/3)</f>
        <v>5.1350585011418176E-2</v>
      </c>
      <c r="AD486" s="11">
        <f>'OddsRatio_working_3-way'!X486^(1/3)*SIN(('OddsRatio_working_3-way'!Y486+2*PI())/3)</f>
        <v>0.42196880706286888</v>
      </c>
      <c r="AE486" s="11">
        <f>'OddsRatio_working_3-way'!X486^(1/3)*SIN(('OddsRatio_working_3-way'!Y486+4*PI())/3)</f>
        <v>-0.47331939207428708</v>
      </c>
      <c r="AF486" s="11">
        <f>-'OddsRatio_working_3-way'!U486/(3*'OddsRatio_working_3-way'!X486^(1/3))*COS(('OddsRatio_working_3-way'!Y486)/3)</f>
        <v>0.5168948827741322</v>
      </c>
      <c r="AG486" s="11">
        <f>-'OddsRatio_working_3-way'!U486/(3*'OddsRatio_working_3-way'!X486^(1/3))*COS(('OddsRatio_working_3-way'!Y486+2*PI())/3)</f>
        <v>-0.30291835250614668</v>
      </c>
      <c r="AH486" s="11">
        <f>-'OddsRatio_working_3-way'!U486/(3*'OddsRatio_working_3-way'!X486^(1/3))*COS(('OddsRatio_working_3-way'!Y486+4*PI())/3)</f>
        <v>-0.21397653026798558</v>
      </c>
      <c r="AI486" s="11">
        <f>'OddsRatio_working_3-way'!U486/(3*'OddsRatio_working_3-way'!X486^(1/3))*SIN(('OddsRatio_working_3-way'!Y486)/3)</f>
        <v>-5.1350585011418169E-2</v>
      </c>
      <c r="AJ486" s="11">
        <f>'OddsRatio_working_3-way'!U486/(3*'OddsRatio_working_3-way'!X486^(1/3))*SIN(('OddsRatio_working_3-way'!Y486+2*PI())/3)</f>
        <v>-0.42196880706286877</v>
      </c>
      <c r="AK486" s="11">
        <f>'OddsRatio_working_3-way'!U486/(3*'OddsRatio_working_3-way'!X486^(1/3))*SIN(('OddsRatio_working_3-way'!Y486+4*PI())/3)</f>
        <v>0.47331939207428697</v>
      </c>
      <c r="AL486" s="11">
        <f>'OddsRatio_working_3-way'!Z486+'OddsRatio_working_3-way'!AF486</f>
        <v>1.0337897655482644</v>
      </c>
      <c r="AM486" s="11">
        <f>'OddsRatio_working_3-way'!AA486+'OddsRatio_working_3-way'!AG486</f>
        <v>-0.60583670501229347</v>
      </c>
      <c r="AN486" s="11">
        <f>'OddsRatio_working_3-way'!AB486+'OddsRatio_working_3-way'!AH486</f>
        <v>-0.42795306053597121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1.0337897655482644</v>
      </c>
      <c r="AS486" s="11">
        <f>IF(('OddsRatio_working_3-way'!X486=0),IF(Q486&gt;0,-Q486^(1/3),(-Q486)^(1/3)),'OddsRatio_working_3-way'!AM486-'OddsRatio_working_3-way'!R486/3)</f>
        <v>-0.60583670501229347</v>
      </c>
      <c r="AT486" s="11">
        <f>IF(('OddsRatio_working_3-way'!X486=0),IF(Q486&gt;0,-Q486^(1/3),(-Q486)^(1/3)),'OddsRatio_working_3-way'!AN486-'OddsRatio_working_3-way'!R486/3)</f>
        <v>-0.42795306053597121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2.36</v>
      </c>
      <c r="B487" s="4">
        <f>IF('True_Odds_Calculator_3-way'!B488="","",'True_Odds_Calculator_3-way'!B488)</f>
        <v>2.99</v>
      </c>
      <c r="C487" s="4">
        <f>IF('True_Odds_Calculator_3-way'!C488="","",'True_Odds_Calculator_3-way'!C488)</f>
        <v>3.7</v>
      </c>
      <c r="D487" s="9">
        <f t="shared" si="104"/>
        <v>0.41323359733450887</v>
      </c>
      <c r="E487" s="9">
        <f t="shared" si="105"/>
        <v>0.32491748185366065</v>
      </c>
      <c r="F487" s="9">
        <f t="shared" si="106"/>
        <v>0.26184892081183053</v>
      </c>
      <c r="G487" s="9">
        <f t="shared" si="107"/>
        <v>1.044072619205765</v>
      </c>
      <c r="H487" s="9">
        <f t="shared" si="108"/>
        <v>2.4199387621198403</v>
      </c>
      <c r="I487" s="9">
        <f t="shared" si="109"/>
        <v>3.0777045122194728</v>
      </c>
      <c r="J487" s="9">
        <f t="shared" si="110"/>
        <v>3.8189960718555662</v>
      </c>
      <c r="K487" s="11">
        <f t="shared" si="111"/>
        <v>0.42372881355932207</v>
      </c>
      <c r="L487" s="11">
        <f t="shared" si="112"/>
        <v>0.33444816053511706</v>
      </c>
      <c r="M487" s="11">
        <f t="shared" si="113"/>
        <v>0.27027027027027023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-0.27987933514831098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0.23172370261537539</v>
      </c>
      <c r="Q487" s="11">
        <f>2*'OddsRatio_working_3-way'!K487*'OddsRatio_working_3-way'!L487*'OddsRatio_working_3-way'!M487</f>
        <v>7.6602876897644764E-2</v>
      </c>
      <c r="R487" s="11">
        <f t="shared" si="114"/>
        <v>0</v>
      </c>
      <c r="S487" s="11">
        <f t="shared" si="115"/>
        <v>-0.82794145017024068</v>
      </c>
      <c r="T487" s="11">
        <f t="shared" si="116"/>
        <v>-0.27369965294883991</v>
      </c>
      <c r="U487" s="11">
        <f>'OddsRatio_working_3-way'!S487-'OddsRatio_working_3-way'!R487^2/3</f>
        <v>-0.82794145017024068</v>
      </c>
      <c r="V487" s="11">
        <f>'OddsRatio_working_3-way'!S487*'OddsRatio_working_3-way'!R487/3-2*'OddsRatio_working_3-way'!R487^3/27-'OddsRatio_working_3-way'!T487</f>
        <v>0.27369965294883991</v>
      </c>
      <c r="W487" s="11">
        <f>'OddsRatio_working_3-way'!V487^2+4*'OddsRatio_working_3-way'!U487^3/27</f>
        <v>-9.1689648698622395E-3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0.14498315841346682</v>
      </c>
      <c r="Y487" s="11">
        <f>IF('OddsRatio_working_3-way'!W487&gt;=0,IF('OddsRatio_working_3-way'!V487+SQRT('OddsRatio_working_3-way'!W487)&gt;0,0,PI()),ACOS('OddsRatio_working_3-way'!V487/(2*'OddsRatio_working_3-way'!X487)))</f>
        <v>0.33654407482589277</v>
      </c>
      <c r="Z487" s="11">
        <f>'OddsRatio_working_3-way'!X487^(1/3)*COS('OddsRatio_working_3-way'!Y487/3)</f>
        <v>0.5220363096028825</v>
      </c>
      <c r="AA487" s="11">
        <f>'OddsRatio_working_3-way'!X487^(1/3)*COS(('OddsRatio_working_3-way'!Y487+2*PI())/3)</f>
        <v>-0.3119488050497225</v>
      </c>
      <c r="AB487" s="11">
        <f>'OddsRatio_working_3-way'!X487^(1/3)*COS(('OddsRatio_working_3-way'!Y487+4*PI())/3)</f>
        <v>-0.21008750455316008</v>
      </c>
      <c r="AC487" s="11">
        <f>'OddsRatio_working_3-way'!X487^(1/3)*SIN('OddsRatio_working_3-way'!Y487/3)</f>
        <v>5.8809649261695685E-2</v>
      </c>
      <c r="AD487" s="11">
        <f>'OddsRatio_working_3-way'!X487^(1/3)*SIN(('OddsRatio_working_3-way'!Y487+2*PI())/3)</f>
        <v>0.42269188118312662</v>
      </c>
      <c r="AE487" s="11">
        <f>'OddsRatio_working_3-way'!X487^(1/3)*SIN(('OddsRatio_working_3-way'!Y487+4*PI())/3)</f>
        <v>-0.48150153044482236</v>
      </c>
      <c r="AF487" s="11">
        <f>-'OddsRatio_working_3-way'!U487/(3*'OddsRatio_working_3-way'!X487^(1/3))*COS(('OddsRatio_working_3-way'!Y487)/3)</f>
        <v>0.5220363096028825</v>
      </c>
      <c r="AG487" s="11">
        <f>-'OddsRatio_working_3-way'!U487/(3*'OddsRatio_working_3-way'!X487^(1/3))*COS(('OddsRatio_working_3-way'!Y487+2*PI())/3)</f>
        <v>-0.3119488050497225</v>
      </c>
      <c r="AH487" s="11">
        <f>-'OddsRatio_working_3-way'!U487/(3*'OddsRatio_working_3-way'!X487^(1/3))*COS(('OddsRatio_working_3-way'!Y487+4*PI())/3)</f>
        <v>-0.21008750455316008</v>
      </c>
      <c r="AI487" s="11">
        <f>'OddsRatio_working_3-way'!U487/(3*'OddsRatio_working_3-way'!X487^(1/3))*SIN(('OddsRatio_working_3-way'!Y487)/3)</f>
        <v>-5.8809649261695685E-2</v>
      </c>
      <c r="AJ487" s="11">
        <f>'OddsRatio_working_3-way'!U487/(3*'OddsRatio_working_3-way'!X487^(1/3))*SIN(('OddsRatio_working_3-way'!Y487+2*PI())/3)</f>
        <v>-0.42269188118312662</v>
      </c>
      <c r="AK487" s="11">
        <f>'OddsRatio_working_3-way'!U487/(3*'OddsRatio_working_3-way'!X487^(1/3))*SIN(('OddsRatio_working_3-way'!Y487+4*PI())/3)</f>
        <v>0.48150153044482236</v>
      </c>
      <c r="AL487" s="11">
        <f>'OddsRatio_working_3-way'!Z487+'OddsRatio_working_3-way'!AF487</f>
        <v>1.044072619205765</v>
      </c>
      <c r="AM487" s="11">
        <f>'OddsRatio_working_3-way'!AA487+'OddsRatio_working_3-way'!AG487</f>
        <v>-0.623897610099445</v>
      </c>
      <c r="AN487" s="11">
        <f>'OddsRatio_working_3-way'!AB487+'OddsRatio_working_3-way'!AH487</f>
        <v>-0.42017500910632016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1.044072619205765</v>
      </c>
      <c r="AS487" s="11">
        <f>IF(('OddsRatio_working_3-way'!X487=0),IF(Q487&gt;0,-Q487^(1/3),(-Q487)^(1/3)),'OddsRatio_working_3-way'!AM487-'OddsRatio_working_3-way'!R487/3)</f>
        <v>-0.623897610099445</v>
      </c>
      <c r="AT487" s="11">
        <f>IF(('OddsRatio_working_3-way'!X487=0),IF(Q487&gt;0,-Q487^(1/3),(-Q487)^(1/3)),'OddsRatio_working_3-way'!AN487-'OddsRatio_working_3-way'!R487/3)</f>
        <v>-0.42017500910632016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2.0499999999999998</v>
      </c>
      <c r="B488" s="4">
        <f>IF('True_Odds_Calculator_3-way'!B489="","",'True_Odds_Calculator_3-way'!B489)</f>
        <v>3.12</v>
      </c>
      <c r="C488" s="4">
        <f>IF('True_Odds_Calculator_3-way'!C489="","",'True_Odds_Calculator_3-way'!C489)</f>
        <v>4.5599999999999996</v>
      </c>
      <c r="D488" s="9">
        <f t="shared" si="104"/>
        <v>0.4769439656511133</v>
      </c>
      <c r="E488" s="9">
        <f t="shared" si="105"/>
        <v>0.31111418948500502</v>
      </c>
      <c r="F488" s="9">
        <f t="shared" si="106"/>
        <v>0.21194184486388165</v>
      </c>
      <c r="G488" s="9">
        <f t="shared" si="107"/>
        <v>1.0444593914963063</v>
      </c>
      <c r="H488" s="9">
        <f t="shared" si="108"/>
        <v>2.0966823610711214</v>
      </c>
      <c r="I488" s="9">
        <f t="shared" si="109"/>
        <v>3.2142539099721703</v>
      </c>
      <c r="J488" s="9">
        <f t="shared" si="110"/>
        <v>4.7182754337268502</v>
      </c>
      <c r="K488" s="11">
        <f t="shared" si="111"/>
        <v>0.48780487804878053</v>
      </c>
      <c r="L488" s="11">
        <f t="shared" si="112"/>
        <v>0.32051282051282048</v>
      </c>
      <c r="M488" s="11">
        <f t="shared" si="113"/>
        <v>0.2192982456140351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-0.27170764622625987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0.2307500301723665</v>
      </c>
      <c r="Q488" s="11">
        <f>2*'OddsRatio_working_3-way'!K488*'OddsRatio_working_3-way'!L488*'OddsRatio_working_3-way'!M488</f>
        <v>6.8573560229529429E-2</v>
      </c>
      <c r="R488" s="11">
        <f t="shared" si="114"/>
        <v>0</v>
      </c>
      <c r="S488" s="11">
        <f t="shared" si="115"/>
        <v>-0.8492585077278737</v>
      </c>
      <c r="T488" s="11">
        <f t="shared" si="116"/>
        <v>-0.25237994286118093</v>
      </c>
      <c r="U488" s="11">
        <f>'OddsRatio_working_3-way'!S488-'OddsRatio_working_3-way'!R488^2/3</f>
        <v>-0.8492585077278737</v>
      </c>
      <c r="V488" s="11">
        <f>'OddsRatio_working_3-way'!S488*'OddsRatio_working_3-way'!R488/3-2*'OddsRatio_working_3-way'!R488^3/27-'OddsRatio_working_3-way'!T488</f>
        <v>0.25237994286118093</v>
      </c>
      <c r="W488" s="11">
        <f>'OddsRatio_working_3-way'!V488^2+4*'OddsRatio_working_3-way'!U488^3/27</f>
        <v>-2.7047952161386959E-2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0.15061838177991416</v>
      </c>
      <c r="Y488" s="11">
        <f>IF('OddsRatio_working_3-way'!W488&gt;=0,IF('OddsRatio_working_3-way'!V488+SQRT('OddsRatio_working_3-way'!W488)&gt;0,0,PI()),ACOS('OddsRatio_working_3-way'!V488/(2*'OddsRatio_working_3-way'!X488)))</f>
        <v>0.57753212471569904</v>
      </c>
      <c r="Z488" s="11">
        <f>'OddsRatio_working_3-way'!X488^(1/3)*COS('OddsRatio_working_3-way'!Y488/3)</f>
        <v>0.52222969574815314</v>
      </c>
      <c r="AA488" s="11">
        <f>'OddsRatio_working_3-way'!X488^(1/3)*COS(('OddsRatio_working_3-way'!Y488+2*PI())/3)</f>
        <v>-0.34927229560858175</v>
      </c>
      <c r="AB488" s="11">
        <f>'OddsRatio_working_3-way'!X488^(1/3)*COS(('OddsRatio_working_3-way'!Y488+4*PI())/3)</f>
        <v>-0.17295740013957128</v>
      </c>
      <c r="AC488" s="11">
        <f>'OddsRatio_working_3-way'!X488^(1/3)*SIN('OddsRatio_working_3-way'!Y488/3)</f>
        <v>0.10179545236117392</v>
      </c>
      <c r="AD488" s="11">
        <f>'OddsRatio_working_3-way'!X488^(1/3)*SIN(('OddsRatio_working_3-way'!Y488+2*PI())/3)</f>
        <v>0.40136645694793194</v>
      </c>
      <c r="AE488" s="11">
        <f>'OddsRatio_working_3-way'!X488^(1/3)*SIN(('OddsRatio_working_3-way'!Y488+4*PI())/3)</f>
        <v>-0.50316190930910587</v>
      </c>
      <c r="AF488" s="11">
        <f>-'OddsRatio_working_3-way'!U488/(3*'OddsRatio_working_3-way'!X488^(1/3))*COS(('OddsRatio_working_3-way'!Y488)/3)</f>
        <v>0.52222969574815303</v>
      </c>
      <c r="AG488" s="11">
        <f>-'OddsRatio_working_3-way'!U488/(3*'OddsRatio_working_3-way'!X488^(1/3))*COS(('OddsRatio_working_3-way'!Y488+2*PI())/3)</f>
        <v>-0.3492722956085817</v>
      </c>
      <c r="AH488" s="11">
        <f>-'OddsRatio_working_3-way'!U488/(3*'OddsRatio_working_3-way'!X488^(1/3))*COS(('OddsRatio_working_3-way'!Y488+4*PI())/3)</f>
        <v>-0.17295740013957125</v>
      </c>
      <c r="AI488" s="11">
        <f>'OddsRatio_working_3-way'!U488/(3*'OddsRatio_working_3-way'!X488^(1/3))*SIN(('OddsRatio_working_3-way'!Y488)/3)</f>
        <v>-0.1017954523611739</v>
      </c>
      <c r="AJ488" s="11">
        <f>'OddsRatio_working_3-way'!U488/(3*'OddsRatio_working_3-way'!X488^(1/3))*SIN(('OddsRatio_working_3-way'!Y488+2*PI())/3)</f>
        <v>-0.40136645694793188</v>
      </c>
      <c r="AK488" s="11">
        <f>'OddsRatio_working_3-way'!U488/(3*'OddsRatio_working_3-way'!X488^(1/3))*SIN(('OddsRatio_working_3-way'!Y488+4*PI())/3)</f>
        <v>0.50316190930910576</v>
      </c>
      <c r="AL488" s="11">
        <f>'OddsRatio_working_3-way'!Z488+'OddsRatio_working_3-way'!AF488</f>
        <v>1.0444593914963063</v>
      </c>
      <c r="AM488" s="11">
        <f>'OddsRatio_working_3-way'!AA488+'OddsRatio_working_3-way'!AG488</f>
        <v>-0.6985445912171635</v>
      </c>
      <c r="AN488" s="11">
        <f>'OddsRatio_working_3-way'!AB488+'OddsRatio_working_3-way'!AH488</f>
        <v>-0.34591480027914256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1.0444593914963063</v>
      </c>
      <c r="AS488" s="11">
        <f>IF(('OddsRatio_working_3-way'!X488=0),IF(Q488&gt;0,-Q488^(1/3),(-Q488)^(1/3)),'OddsRatio_working_3-way'!AM488-'OddsRatio_working_3-way'!R488/3)</f>
        <v>-0.6985445912171635</v>
      </c>
      <c r="AT488" s="11">
        <f>IF(('OddsRatio_working_3-way'!X488=0),IF(Q488&gt;0,-Q488^(1/3),(-Q488)^(1/3)),'OddsRatio_working_3-way'!AN488-'OddsRatio_working_3-way'!R488/3)</f>
        <v>-0.34591480027914256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4.5</v>
      </c>
      <c r="B489" s="4">
        <f>IF('True_Odds_Calculator_3-way'!B490="","",'True_Odds_Calculator_3-way'!B490)</f>
        <v>3.77</v>
      </c>
      <c r="C489" s="4">
        <f>IF('True_Odds_Calculator_3-way'!C490="","",'True_Odds_Calculator_3-way'!C490)</f>
        <v>1.84</v>
      </c>
      <c r="D489" s="9">
        <f t="shared" si="104"/>
        <v>0.21359772446062658</v>
      </c>
      <c r="E489" s="9">
        <f t="shared" si="105"/>
        <v>0.25550610269444668</v>
      </c>
      <c r="F489" s="9">
        <f t="shared" si="106"/>
        <v>0.53089617284492663</v>
      </c>
      <c r="G489" s="9">
        <f t="shared" si="107"/>
        <v>1.0519136615672999</v>
      </c>
      <c r="H489" s="9">
        <f t="shared" si="108"/>
        <v>4.6816978154855509</v>
      </c>
      <c r="I489" s="9">
        <f t="shared" si="109"/>
        <v>3.9138008425414199</v>
      </c>
      <c r="J489" s="9">
        <f t="shared" si="110"/>
        <v>1.8836074757165322</v>
      </c>
      <c r="K489" s="11">
        <f t="shared" si="111"/>
        <v>0.22222222222222221</v>
      </c>
      <c r="L489" s="11">
        <f t="shared" si="112"/>
        <v>0.26525198938992045</v>
      </c>
      <c r="M489" s="11">
        <f t="shared" si="113"/>
        <v>0.54347826086956519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-0.26088878637604274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0.2277707300196056</v>
      </c>
      <c r="Q489" s="11">
        <f>2*'OddsRatio_working_3-way'!K489*'OddsRatio_working_3-way'!L489*'OddsRatio_working_3-way'!M489</f>
        <v>6.4070528838145027E-2</v>
      </c>
      <c r="R489" s="11">
        <f t="shared" si="114"/>
        <v>0</v>
      </c>
      <c r="S489" s="11">
        <f t="shared" si="115"/>
        <v>-0.87305680394901652</v>
      </c>
      <c r="T489" s="11">
        <f t="shared" si="116"/>
        <v>-0.24558559886048281</v>
      </c>
      <c r="U489" s="11">
        <f>'OddsRatio_working_3-way'!S489-'OddsRatio_working_3-way'!R489^2/3</f>
        <v>-0.87305680394901652</v>
      </c>
      <c r="V489" s="11">
        <f>'OddsRatio_working_3-way'!S489*'OddsRatio_working_3-way'!R489/3-2*'OddsRatio_working_3-way'!R489^3/27-'OddsRatio_working_3-way'!T489</f>
        <v>0.24558559886048281</v>
      </c>
      <c r="W489" s="11">
        <f>'OddsRatio_working_3-way'!V489^2+4*'OddsRatio_working_3-way'!U489^3/27</f>
        <v>-3.8275639745147041E-2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0.1569935716142615</v>
      </c>
      <c r="Y489" s="11">
        <f>IF('OddsRatio_working_3-way'!W489&gt;=0,IF('OddsRatio_working_3-way'!V489+SQRT('OddsRatio_working_3-way'!W489)&gt;0,0,PI()),ACOS('OddsRatio_working_3-way'!V489/(2*'OddsRatio_working_3-way'!X489)))</f>
        <v>0.67268456384348885</v>
      </c>
      <c r="Z489" s="11">
        <f>'OddsRatio_working_3-way'!X489^(1/3)*COS('OddsRatio_working_3-way'!Y489/3)</f>
        <v>0.52595683078364996</v>
      </c>
      <c r="AA489" s="11">
        <f>'OddsRatio_working_3-way'!X489^(1/3)*COS(('OddsRatio_working_3-way'!Y489+2*PI())/3)</f>
        <v>-0.36685940547792495</v>
      </c>
      <c r="AB489" s="11">
        <f>'OddsRatio_working_3-way'!X489^(1/3)*COS(('OddsRatio_working_3-way'!Y489+4*PI())/3)</f>
        <v>-0.1590974253057251</v>
      </c>
      <c r="AC489" s="11">
        <f>'OddsRatio_working_3-way'!X489^(1/3)*SIN('OddsRatio_working_3-way'!Y489/3)</f>
        <v>0.11995143517978935</v>
      </c>
      <c r="AD489" s="11">
        <f>'OddsRatio_working_3-way'!X489^(1/3)*SIN(('OddsRatio_working_3-way'!Y489+2*PI())/3)</f>
        <v>0.39551625916269945</v>
      </c>
      <c r="AE489" s="11">
        <f>'OddsRatio_working_3-way'!X489^(1/3)*SIN(('OddsRatio_working_3-way'!Y489+4*PI())/3)</f>
        <v>-0.51546769434248874</v>
      </c>
      <c r="AF489" s="11">
        <f>-'OddsRatio_working_3-way'!U489/(3*'OddsRatio_working_3-way'!X489^(1/3))*COS(('OddsRatio_working_3-way'!Y489)/3)</f>
        <v>0.52595683078364996</v>
      </c>
      <c r="AG489" s="11">
        <f>-'OddsRatio_working_3-way'!U489/(3*'OddsRatio_working_3-way'!X489^(1/3))*COS(('OddsRatio_working_3-way'!Y489+2*PI())/3)</f>
        <v>-0.36685940547792495</v>
      </c>
      <c r="AH489" s="11">
        <f>-'OddsRatio_working_3-way'!U489/(3*'OddsRatio_working_3-way'!X489^(1/3))*COS(('OddsRatio_working_3-way'!Y489+4*PI())/3)</f>
        <v>-0.1590974253057251</v>
      </c>
      <c r="AI489" s="11">
        <f>'OddsRatio_working_3-way'!U489/(3*'OddsRatio_working_3-way'!X489^(1/3))*SIN(('OddsRatio_working_3-way'!Y489)/3)</f>
        <v>-0.11995143517978935</v>
      </c>
      <c r="AJ489" s="11">
        <f>'OddsRatio_working_3-way'!U489/(3*'OddsRatio_working_3-way'!X489^(1/3))*SIN(('OddsRatio_working_3-way'!Y489+2*PI())/3)</f>
        <v>-0.39551625916269945</v>
      </c>
      <c r="AK489" s="11">
        <f>'OddsRatio_working_3-way'!U489/(3*'OddsRatio_working_3-way'!X489^(1/3))*SIN(('OddsRatio_working_3-way'!Y489+4*PI())/3)</f>
        <v>0.51546769434248874</v>
      </c>
      <c r="AL489" s="11">
        <f>'OddsRatio_working_3-way'!Z489+'OddsRatio_working_3-way'!AF489</f>
        <v>1.0519136615672999</v>
      </c>
      <c r="AM489" s="11">
        <f>'OddsRatio_working_3-way'!AA489+'OddsRatio_working_3-way'!AG489</f>
        <v>-0.7337188109558499</v>
      </c>
      <c r="AN489" s="11">
        <f>'OddsRatio_working_3-way'!AB489+'OddsRatio_working_3-way'!AH489</f>
        <v>-0.3181948506114502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1.0519136615672999</v>
      </c>
      <c r="AS489" s="11">
        <f>IF(('OddsRatio_working_3-way'!X489=0),IF(Q489&gt;0,-Q489^(1/3),(-Q489)^(1/3)),'OddsRatio_working_3-way'!AM489-'OddsRatio_working_3-way'!R489/3)</f>
        <v>-0.7337188109558499</v>
      </c>
      <c r="AT489" s="11">
        <f>IF(('OddsRatio_working_3-way'!X489=0),IF(Q489&gt;0,-Q489^(1/3),(-Q489)^(1/3)),'OddsRatio_working_3-way'!AN489-'OddsRatio_working_3-way'!R489/3)</f>
        <v>-0.3181948506114502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2.75</v>
      </c>
      <c r="B490" s="4">
        <f>IF('True_Odds_Calculator_3-way'!B491="","",'True_Odds_Calculator_3-way'!B491)</f>
        <v>3.33</v>
      </c>
      <c r="C490" s="4">
        <f>IF('True_Odds_Calculator_3-way'!C491="","",'True_Odds_Calculator_3-way'!C491)</f>
        <v>2.79</v>
      </c>
      <c r="D490" s="9">
        <f t="shared" si="104"/>
        <v>0.35592528320730143</v>
      </c>
      <c r="E490" s="9">
        <f t="shared" si="105"/>
        <v>0.29331324153597454</v>
      </c>
      <c r="F490" s="9">
        <f t="shared" si="106"/>
        <v>0.35076147525672396</v>
      </c>
      <c r="G490" s="9">
        <f t="shared" si="107"/>
        <v>1.0340448197262639</v>
      </c>
      <c r="H490" s="9">
        <f t="shared" si="108"/>
        <v>2.809578434520962</v>
      </c>
      <c r="I490" s="9">
        <f t="shared" si="109"/>
        <v>3.409324429962195</v>
      </c>
      <c r="J490" s="9">
        <f t="shared" si="110"/>
        <v>2.8509402273100126</v>
      </c>
      <c r="K490" s="11">
        <f t="shared" si="111"/>
        <v>0.36363636363636365</v>
      </c>
      <c r="L490" s="11">
        <f t="shared" si="112"/>
        <v>0.3003003003003003</v>
      </c>
      <c r="M490" s="11">
        <f t="shared" si="113"/>
        <v>0.35842293906810035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-0.28567081255253302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0.22975076738517597</v>
      </c>
      <c r="Q490" s="11">
        <f>2*'OddsRatio_working_3-way'!K490*'OddsRatio_working_3-way'!L490*'OddsRatio_working_3-way'!M490</f>
        <v>7.8279648172121297E-2</v>
      </c>
      <c r="R490" s="11">
        <f t="shared" si="114"/>
        <v>0</v>
      </c>
      <c r="S490" s="11">
        <f t="shared" si="115"/>
        <v>-0.80425005737303412</v>
      </c>
      <c r="T490" s="11">
        <f t="shared" si="116"/>
        <v>-0.27402046247803552</v>
      </c>
      <c r="U490" s="11">
        <f>'OddsRatio_working_3-way'!S490-'OddsRatio_working_3-way'!R490^2/3</f>
        <v>-0.80425005737303412</v>
      </c>
      <c r="V490" s="11">
        <f>'OddsRatio_working_3-way'!S490*'OddsRatio_working_3-way'!R490/3-2*'OddsRatio_working_3-way'!R490^3/27-'OddsRatio_working_3-way'!T490</f>
        <v>0.27402046247803552</v>
      </c>
      <c r="W490" s="11">
        <f>'OddsRatio_working_3-way'!V490^2+4*'OddsRatio_working_3-way'!U490^3/27</f>
        <v>-1.9799769722683019E-3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0.13880489079004454</v>
      </c>
      <c r="Y490" s="11">
        <f>IF('OddsRatio_working_3-way'!W490&gt;=0,IF('OddsRatio_working_3-way'!V490+SQRT('OddsRatio_working_3-way'!W490)&gt;0,0,PI()),ACOS('OddsRatio_working_3-way'!V490/(2*'OddsRatio_working_3-way'!X490)))</f>
        <v>0.16098028551492871</v>
      </c>
      <c r="Z490" s="11">
        <f>'OddsRatio_working_3-way'!X490^(1/3)*COS('OddsRatio_working_3-way'!Y490/3)</f>
        <v>0.51702240986313197</v>
      </c>
      <c r="AA490" s="11">
        <f>'OddsRatio_working_3-way'!X490^(1/3)*COS(('OddsRatio_working_3-way'!Y490+2*PI())/3)</f>
        <v>-0.28256084355147582</v>
      </c>
      <c r="AB490" s="11">
        <f>'OddsRatio_working_3-way'!X490^(1/3)*COS(('OddsRatio_working_3-way'!Y490+4*PI())/3)</f>
        <v>-0.23446156631165585</v>
      </c>
      <c r="AC490" s="11">
        <f>'OddsRatio_working_3-way'!X490^(1/3)*SIN('OddsRatio_working_3-way'!Y490/3)</f>
        <v>2.7770130662236492E-2</v>
      </c>
      <c r="AD490" s="11">
        <f>'OddsRatio_working_3-way'!X490^(1/3)*SIN(('OddsRatio_working_3-way'!Y490+2*PI())/3)</f>
        <v>0.43386947593620423</v>
      </c>
      <c r="AE490" s="11">
        <f>'OddsRatio_working_3-way'!X490^(1/3)*SIN(('OddsRatio_working_3-way'!Y490+4*PI())/3)</f>
        <v>-0.46163960659844072</v>
      </c>
      <c r="AF490" s="11">
        <f>-'OddsRatio_working_3-way'!U490/(3*'OddsRatio_working_3-way'!X490^(1/3))*COS(('OddsRatio_working_3-way'!Y490)/3)</f>
        <v>0.51702240986313186</v>
      </c>
      <c r="AG490" s="11">
        <f>-'OddsRatio_working_3-way'!U490/(3*'OddsRatio_working_3-way'!X490^(1/3))*COS(('OddsRatio_working_3-way'!Y490+2*PI())/3)</f>
        <v>-0.28256084355147576</v>
      </c>
      <c r="AH490" s="11">
        <f>-'OddsRatio_working_3-way'!U490/(3*'OddsRatio_working_3-way'!X490^(1/3))*COS(('OddsRatio_working_3-way'!Y490+4*PI())/3)</f>
        <v>-0.23446156631165579</v>
      </c>
      <c r="AI490" s="11">
        <f>'OddsRatio_working_3-way'!U490/(3*'OddsRatio_working_3-way'!X490^(1/3))*SIN(('OddsRatio_working_3-way'!Y490)/3)</f>
        <v>-2.7770130662236485E-2</v>
      </c>
      <c r="AJ490" s="11">
        <f>'OddsRatio_working_3-way'!U490/(3*'OddsRatio_working_3-way'!X490^(1/3))*SIN(('OddsRatio_working_3-way'!Y490+2*PI())/3)</f>
        <v>-0.43386947593620417</v>
      </c>
      <c r="AK490" s="11">
        <f>'OddsRatio_working_3-way'!U490/(3*'OddsRatio_working_3-way'!X490^(1/3))*SIN(('OddsRatio_working_3-way'!Y490+4*PI())/3)</f>
        <v>0.46163960659844061</v>
      </c>
      <c r="AL490" s="11">
        <f>'OddsRatio_working_3-way'!Z490+'OddsRatio_working_3-way'!AF490</f>
        <v>1.0340448197262639</v>
      </c>
      <c r="AM490" s="11">
        <f>'OddsRatio_working_3-way'!AA490+'OddsRatio_working_3-way'!AG490</f>
        <v>-0.56512168710295163</v>
      </c>
      <c r="AN490" s="11">
        <f>'OddsRatio_working_3-way'!AB490+'OddsRatio_working_3-way'!AH490</f>
        <v>-0.46892313262331164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1.0340448197262639</v>
      </c>
      <c r="AS490" s="11">
        <f>IF(('OddsRatio_working_3-way'!X490=0),IF(Q490&gt;0,-Q490^(1/3),(-Q490)^(1/3)),'OddsRatio_working_3-way'!AM490-'OddsRatio_working_3-way'!R490/3)</f>
        <v>-0.56512168710295163</v>
      </c>
      <c r="AT490" s="11">
        <f>IF(('OddsRatio_working_3-way'!X490=0),IF(Q490&gt;0,-Q490^(1/3),(-Q490)^(1/3)),'OddsRatio_working_3-way'!AN490-'OddsRatio_working_3-way'!R490/3)</f>
        <v>-0.46892313262331164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2.0099999999999998</v>
      </c>
      <c r="B491" s="4">
        <f>IF('True_Odds_Calculator_3-way'!B492="","",'True_Odds_Calculator_3-way'!B492)</f>
        <v>3.39</v>
      </c>
      <c r="C491" s="4">
        <f>IF('True_Odds_Calculator_3-way'!C492="","",'True_Odds_Calculator_3-way'!C492)</f>
        <v>4.3499999999999996</v>
      </c>
      <c r="D491" s="9">
        <f t="shared" si="104"/>
        <v>0.48865671411684386</v>
      </c>
      <c r="E491" s="9">
        <f t="shared" si="105"/>
        <v>0.28767068280036839</v>
      </c>
      <c r="F491" s="9">
        <f t="shared" si="106"/>
        <v>0.22367260308278789</v>
      </c>
      <c r="G491" s="9">
        <f t="shared" si="107"/>
        <v>1.0360657419543282</v>
      </c>
      <c r="H491" s="9">
        <f t="shared" si="108"/>
        <v>2.0464263993738712</v>
      </c>
      <c r="I491" s="9">
        <f t="shared" si="109"/>
        <v>3.4761971232708437</v>
      </c>
      <c r="J491" s="9">
        <f t="shared" si="110"/>
        <v>4.4708202355469986</v>
      </c>
      <c r="K491" s="11">
        <f t="shared" si="111"/>
        <v>0.49751243781094534</v>
      </c>
      <c r="L491" s="11">
        <f t="shared" si="112"/>
        <v>0.29498525073746312</v>
      </c>
      <c r="M491" s="11">
        <f t="shared" si="113"/>
        <v>0.22988505747126439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-0.27282179952305063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0.22772922084724381</v>
      </c>
      <c r="Q491" s="11">
        <f>2*'OddsRatio_working_3-way'!K491*'OddsRatio_working_3-way'!L491*'OddsRatio_working_3-way'!M491</f>
        <v>6.7475324695479663E-2</v>
      </c>
      <c r="R491" s="11">
        <f t="shared" si="114"/>
        <v>0</v>
      </c>
      <c r="S491" s="11">
        <f t="shared" si="115"/>
        <v>-0.83471783136597566</v>
      </c>
      <c r="T491" s="11">
        <f t="shared" si="116"/>
        <v>-0.24732380188621508</v>
      </c>
      <c r="U491" s="11">
        <f>'OddsRatio_working_3-way'!S491-'OddsRatio_working_3-way'!R491^2/3</f>
        <v>-0.83471783136597566</v>
      </c>
      <c r="V491" s="11">
        <f>'OddsRatio_working_3-way'!S491*'OddsRatio_working_3-way'!R491/3-2*'OddsRatio_working_3-way'!R491^3/27-'OddsRatio_working_3-way'!T491</f>
        <v>0.24732380188621508</v>
      </c>
      <c r="W491" s="11">
        <f>'OddsRatio_working_3-way'!V491^2+4*'OddsRatio_working_3-way'!U491^3/27</f>
        <v>-2.4992843590311481E-2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0.14676674229007336</v>
      </c>
      <c r="Y491" s="11">
        <f>IF('OddsRatio_working_3-way'!W491&gt;=0,IF('OddsRatio_working_3-way'!V491+SQRT('OddsRatio_working_3-way'!W491)&gt;0,0,PI()),ACOS('OddsRatio_working_3-way'!V491/(2*'OddsRatio_working_3-way'!X491)))</f>
        <v>0.56875083496348267</v>
      </c>
      <c r="Z491" s="11">
        <f>'OddsRatio_working_3-way'!X491^(1/3)*COS('OddsRatio_working_3-way'!Y491/3)</f>
        <v>0.51803287097716411</v>
      </c>
      <c r="AA491" s="11">
        <f>'OddsRatio_working_3-way'!X491^(1/3)*COS(('OddsRatio_working_3-way'!Y491+2*PI())/3)</f>
        <v>-0.34510311437597735</v>
      </c>
      <c r="AB491" s="11">
        <f>'OddsRatio_working_3-way'!X491^(1/3)*COS(('OddsRatio_working_3-way'!Y491+4*PI())/3)</f>
        <v>-0.17292975660118667</v>
      </c>
      <c r="AC491" s="11">
        <f>'OddsRatio_working_3-way'!X491^(1/3)*SIN('OddsRatio_working_3-way'!Y491/3)</f>
        <v>9.9404334458557078E-2</v>
      </c>
      <c r="AD491" s="11">
        <f>'OddsRatio_working_3-way'!X491^(1/3)*SIN(('OddsRatio_working_3-way'!Y491+2*PI())/3)</f>
        <v>0.39892745903233207</v>
      </c>
      <c r="AE491" s="11">
        <f>'OddsRatio_working_3-way'!X491^(1/3)*SIN(('OddsRatio_working_3-way'!Y491+4*PI())/3)</f>
        <v>-0.49833179349088919</v>
      </c>
      <c r="AF491" s="11">
        <f>-'OddsRatio_working_3-way'!U491/(3*'OddsRatio_working_3-way'!X491^(1/3))*COS(('OddsRatio_working_3-way'!Y491)/3)</f>
        <v>0.51803287097716411</v>
      </c>
      <c r="AG491" s="11">
        <f>-'OddsRatio_working_3-way'!U491/(3*'OddsRatio_working_3-way'!X491^(1/3))*COS(('OddsRatio_working_3-way'!Y491+2*PI())/3)</f>
        <v>-0.34510311437597735</v>
      </c>
      <c r="AH491" s="11">
        <f>-'OddsRatio_working_3-way'!U491/(3*'OddsRatio_working_3-way'!X491^(1/3))*COS(('OddsRatio_working_3-way'!Y491+4*PI())/3)</f>
        <v>-0.17292975660118667</v>
      </c>
      <c r="AI491" s="11">
        <f>'OddsRatio_working_3-way'!U491/(3*'OddsRatio_working_3-way'!X491^(1/3))*SIN(('OddsRatio_working_3-way'!Y491)/3)</f>
        <v>-9.9404334458557078E-2</v>
      </c>
      <c r="AJ491" s="11">
        <f>'OddsRatio_working_3-way'!U491/(3*'OddsRatio_working_3-way'!X491^(1/3))*SIN(('OddsRatio_working_3-way'!Y491+2*PI())/3)</f>
        <v>-0.39892745903233207</v>
      </c>
      <c r="AK491" s="11">
        <f>'OddsRatio_working_3-way'!U491/(3*'OddsRatio_working_3-way'!X491^(1/3))*SIN(('OddsRatio_working_3-way'!Y491+4*PI())/3)</f>
        <v>0.49833179349088919</v>
      </c>
      <c r="AL491" s="11">
        <f>'OddsRatio_working_3-way'!Z491+'OddsRatio_working_3-way'!AF491</f>
        <v>1.0360657419543282</v>
      </c>
      <c r="AM491" s="11">
        <f>'OddsRatio_working_3-way'!AA491+'OddsRatio_working_3-way'!AG491</f>
        <v>-0.6902062287519547</v>
      </c>
      <c r="AN491" s="11">
        <f>'OddsRatio_working_3-way'!AB491+'OddsRatio_working_3-way'!AH491</f>
        <v>-0.34585951320237335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1.0360657419543282</v>
      </c>
      <c r="AS491" s="11">
        <f>IF(('OddsRatio_working_3-way'!X491=0),IF(Q491&gt;0,-Q491^(1/3),(-Q491)^(1/3)),'OddsRatio_working_3-way'!AM491-'OddsRatio_working_3-way'!R491/3)</f>
        <v>-0.6902062287519547</v>
      </c>
      <c r="AT491" s="11">
        <f>IF(('OddsRatio_working_3-way'!X491=0),IF(Q491&gt;0,-Q491^(1/3),(-Q491)^(1/3)),'OddsRatio_working_3-way'!AN491-'OddsRatio_working_3-way'!R491/3)</f>
        <v>-0.34585951320237335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10.86</v>
      </c>
      <c r="B492" s="4">
        <f>IF('True_Odds_Calculator_3-way'!B493="","",'True_Odds_Calculator_3-way'!B493)</f>
        <v>6.35</v>
      </c>
      <c r="C492" s="4">
        <f>IF('True_Odds_Calculator_3-way'!C493="","",'True_Odds_Calculator_3-way'!C493)</f>
        <v>1.28</v>
      </c>
      <c r="D492" s="9">
        <f t="shared" si="104"/>
        <v>8.5600816807925584E-2</v>
      </c>
      <c r="E492" s="9">
        <f t="shared" si="105"/>
        <v>0.14714352713402204</v>
      </c>
      <c r="F492" s="9">
        <f t="shared" si="106"/>
        <v>0.76725565605805235</v>
      </c>
      <c r="G492" s="9">
        <f t="shared" si="107"/>
        <v>1.0833804785008678</v>
      </c>
      <c r="H492" s="9">
        <f t="shared" si="108"/>
        <v>11.682131518018556</v>
      </c>
      <c r="I492" s="9">
        <f t="shared" si="109"/>
        <v>6.7960855599796428</v>
      </c>
      <c r="J492" s="9">
        <f t="shared" si="110"/>
        <v>1.303346533980243</v>
      </c>
      <c r="K492" s="11">
        <f t="shared" si="111"/>
        <v>9.2081031307550645E-2</v>
      </c>
      <c r="L492" s="11">
        <f t="shared" si="112"/>
        <v>0.15748031496062992</v>
      </c>
      <c r="M492" s="11">
        <f t="shared" si="113"/>
        <v>0.78125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-0.16733053827525701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0.17548415046185528</v>
      </c>
      <c r="Q492" s="11">
        <f>2*'OddsRatio_working_3-way'!K492*'OddsRatio_working_3-way'!L492*'OddsRatio_working_3-way'!M492</f>
        <v>2.2657734081582344E-2</v>
      </c>
      <c r="R492" s="11">
        <f t="shared" si="114"/>
        <v>0</v>
      </c>
      <c r="S492" s="11">
        <f t="shared" si="115"/>
        <v>-1.0487275799781726</v>
      </c>
      <c r="T492" s="11">
        <f t="shared" si="116"/>
        <v>-0.13540704712436055</v>
      </c>
      <c r="U492" s="11">
        <f>'OddsRatio_working_3-way'!S492-'OddsRatio_working_3-way'!R492^2/3</f>
        <v>-1.0487275799781726</v>
      </c>
      <c r="V492" s="11">
        <f>'OddsRatio_working_3-way'!S492*'OddsRatio_working_3-way'!R492/3-2*'OddsRatio_working_3-way'!R492^3/27-'OddsRatio_working_3-way'!T492</f>
        <v>0.13540704712436055</v>
      </c>
      <c r="W492" s="11">
        <f>'OddsRatio_working_3-way'!V492^2+4*'OddsRatio_working_3-way'!U492^3/27</f>
        <v>-0.15254220103109575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0.20668651954229778</v>
      </c>
      <c r="Y492" s="11">
        <f>IF('OddsRatio_working_3-way'!W492&gt;=0,IF('OddsRatio_working_3-way'!V492+SQRT('OddsRatio_working_3-way'!W492)&gt;0,0,PI()),ACOS('OddsRatio_working_3-way'!V492/(2*'OddsRatio_working_3-way'!X492)))</f>
        <v>1.237069794175675</v>
      </c>
      <c r="Z492" s="11">
        <f>'OddsRatio_working_3-way'!X492^(1/3)*COS('OddsRatio_working_3-way'!Y492/3)</f>
        <v>0.54169023925043391</v>
      </c>
      <c r="AA492" s="11">
        <f>'OddsRatio_working_3-way'!X492^(1/3)*COS(('OddsRatio_working_3-way'!Y492+2*PI())/3)</f>
        <v>-0.47605393649269168</v>
      </c>
      <c r="AB492" s="11">
        <f>'OddsRatio_working_3-way'!X492^(1/3)*COS(('OddsRatio_working_3-way'!Y492+4*PI())/3)</f>
        <v>-6.5636302757742432E-2</v>
      </c>
      <c r="AC492" s="11">
        <f>'OddsRatio_working_3-way'!X492^(1/3)*SIN('OddsRatio_working_3-way'!Y492/3)</f>
        <v>0.23695473131704248</v>
      </c>
      <c r="AD492" s="11">
        <f>'OddsRatio_working_3-way'!X492^(1/3)*SIN(('OddsRatio_working_3-way'!Y492+2*PI())/3)</f>
        <v>0.35064014251442516</v>
      </c>
      <c r="AE492" s="11">
        <f>'OddsRatio_working_3-way'!X492^(1/3)*SIN(('OddsRatio_working_3-way'!Y492+4*PI())/3)</f>
        <v>-0.58759487383146736</v>
      </c>
      <c r="AF492" s="11">
        <f>-'OddsRatio_working_3-way'!U492/(3*'OddsRatio_working_3-way'!X492^(1/3))*COS(('OddsRatio_working_3-way'!Y492)/3)</f>
        <v>0.54169023925043402</v>
      </c>
      <c r="AG492" s="11">
        <f>-'OddsRatio_working_3-way'!U492/(3*'OddsRatio_working_3-way'!X492^(1/3))*COS(('OddsRatio_working_3-way'!Y492+2*PI())/3)</f>
        <v>-0.47605393649269173</v>
      </c>
      <c r="AH492" s="11">
        <f>-'OddsRatio_working_3-way'!U492/(3*'OddsRatio_working_3-way'!X492^(1/3))*COS(('OddsRatio_working_3-way'!Y492+4*PI())/3)</f>
        <v>-6.5636302757742446E-2</v>
      </c>
      <c r="AI492" s="11">
        <f>'OddsRatio_working_3-way'!U492/(3*'OddsRatio_working_3-way'!X492^(1/3))*SIN(('OddsRatio_working_3-way'!Y492)/3)</f>
        <v>-0.23695473131704251</v>
      </c>
      <c r="AJ492" s="11">
        <f>'OddsRatio_working_3-way'!U492/(3*'OddsRatio_working_3-way'!X492^(1/3))*SIN(('OddsRatio_working_3-way'!Y492+2*PI())/3)</f>
        <v>-0.35064014251442521</v>
      </c>
      <c r="AK492" s="11">
        <f>'OddsRatio_working_3-way'!U492/(3*'OddsRatio_working_3-way'!X492^(1/3))*SIN(('OddsRatio_working_3-way'!Y492+4*PI())/3)</f>
        <v>0.58759487383146747</v>
      </c>
      <c r="AL492" s="11">
        <f>'OddsRatio_working_3-way'!Z492+'OddsRatio_working_3-way'!AF492</f>
        <v>1.0833804785008678</v>
      </c>
      <c r="AM492" s="11">
        <f>'OddsRatio_working_3-way'!AA492+'OddsRatio_working_3-way'!AG492</f>
        <v>-0.95210787298538335</v>
      </c>
      <c r="AN492" s="11">
        <f>'OddsRatio_working_3-way'!AB492+'OddsRatio_working_3-way'!AH492</f>
        <v>-0.13127260551548486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1.0833804785008678</v>
      </c>
      <c r="AS492" s="11">
        <f>IF(('OddsRatio_working_3-way'!X492=0),IF(Q492&gt;0,-Q492^(1/3),(-Q492)^(1/3)),'OddsRatio_working_3-way'!AM492-'OddsRatio_working_3-way'!R492/3)</f>
        <v>-0.95210787298538335</v>
      </c>
      <c r="AT492" s="11">
        <f>IF(('OddsRatio_working_3-way'!X492=0),IF(Q492&gt;0,-Q492^(1/3),(-Q492)^(1/3)),'OddsRatio_working_3-way'!AN492-'OddsRatio_working_3-way'!R492/3)</f>
        <v>-0.13127260551548486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1.38</v>
      </c>
      <c r="B493" s="4">
        <f>IF('True_Odds_Calculator_3-way'!B494="","",'True_Odds_Calculator_3-way'!B494)</f>
        <v>4.9800000000000004</v>
      </c>
      <c r="C493" s="4">
        <f>IF('True_Odds_Calculator_3-way'!C494="","",'True_Odds_Calculator_3-way'!C494)</f>
        <v>10.210000000000001</v>
      </c>
      <c r="D493" s="9">
        <f t="shared" si="104"/>
        <v>0.71406180666632446</v>
      </c>
      <c r="E493" s="9">
        <f t="shared" si="105"/>
        <v>0.19252718828211376</v>
      </c>
      <c r="F493" s="9">
        <f t="shared" si="106"/>
        <v>9.3411005051561635E-2</v>
      </c>
      <c r="G493" s="9">
        <f t="shared" si="107"/>
        <v>1.053786833017222</v>
      </c>
      <c r="H493" s="9">
        <f t="shared" si="108"/>
        <v>1.4004389965465445</v>
      </c>
      <c r="I493" s="9">
        <f t="shared" si="109"/>
        <v>5.1940715954085448</v>
      </c>
      <c r="J493" s="9">
        <f t="shared" si="110"/>
        <v>10.705376732088615</v>
      </c>
      <c r="K493" s="11">
        <f t="shared" si="111"/>
        <v>0.7246376811594204</v>
      </c>
      <c r="L493" s="11">
        <f t="shared" si="112"/>
        <v>0.20080321285140559</v>
      </c>
      <c r="M493" s="11">
        <f t="shared" si="113"/>
        <v>9.7943192948090105E-2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-0.19851445128125667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0.19339519357219934</v>
      </c>
      <c r="Q493" s="11">
        <f>2*'OddsRatio_working_3-way'!K493*'OddsRatio_working_3-way'!L493*'OddsRatio_working_3-way'!M493</f>
        <v>2.8503344667973371E-2</v>
      </c>
      <c r="R493" s="11">
        <f t="shared" si="114"/>
        <v>0</v>
      </c>
      <c r="S493" s="11">
        <f t="shared" si="115"/>
        <v>-0.97421216603619287</v>
      </c>
      <c r="T493" s="11">
        <f t="shared" si="116"/>
        <v>-0.14358322270246024</v>
      </c>
      <c r="U493" s="11">
        <f>'OddsRatio_working_3-way'!S493-'OddsRatio_working_3-way'!R493^2/3</f>
        <v>-0.97421216603619287</v>
      </c>
      <c r="V493" s="11">
        <f>'OddsRatio_working_3-way'!S493*'OddsRatio_working_3-way'!R493/3-2*'OddsRatio_working_3-way'!R493^3/27-'OddsRatio_working_3-way'!T493</f>
        <v>0.14358322270246024</v>
      </c>
      <c r="W493" s="11">
        <f>'OddsRatio_working_3-way'!V493^2+4*'OddsRatio_working_3-way'!U493^3/27</f>
        <v>-0.11636376719857718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0.18505398471810966</v>
      </c>
      <c r="Y493" s="11">
        <f>IF('OddsRatio_working_3-way'!W493&gt;=0,IF('OddsRatio_working_3-way'!V493+SQRT('OddsRatio_working_3-way'!W493)&gt;0,0,PI()),ACOS('OddsRatio_working_3-way'!V493/(2*'OddsRatio_working_3-way'!X493)))</f>
        <v>1.1723904572141093</v>
      </c>
      <c r="Z493" s="11">
        <f>'OddsRatio_working_3-way'!X493^(1/3)*COS('OddsRatio_working_3-way'!Y493/3)</f>
        <v>0.52689341650861099</v>
      </c>
      <c r="AA493" s="11">
        <f>'OddsRatio_working_3-way'!X493^(1/3)*COS(('OddsRatio_working_3-way'!Y493+2*PI())/3)</f>
        <v>-0.45143749855787535</v>
      </c>
      <c r="AB493" s="11">
        <f>'OddsRatio_working_3-way'!X493^(1/3)*COS(('OddsRatio_working_3-way'!Y493+4*PI())/3)</f>
        <v>-7.5455917950735363E-2</v>
      </c>
      <c r="AC493" s="11">
        <f>'OddsRatio_working_3-way'!X493^(1/3)*SIN('OddsRatio_working_3-way'!Y493/3)</f>
        <v>0.21707306677387311</v>
      </c>
      <c r="AD493" s="11">
        <f>'OddsRatio_working_3-way'!X493^(1/3)*SIN(('OddsRatio_working_3-way'!Y493+2*PI())/3)</f>
        <v>0.34776655039629578</v>
      </c>
      <c r="AE493" s="11">
        <f>'OddsRatio_working_3-way'!X493^(1/3)*SIN(('OddsRatio_working_3-way'!Y493+4*PI())/3)</f>
        <v>-0.56483961717016884</v>
      </c>
      <c r="AF493" s="11">
        <f>-'OddsRatio_working_3-way'!U493/(3*'OddsRatio_working_3-way'!X493^(1/3))*COS(('OddsRatio_working_3-way'!Y493)/3)</f>
        <v>0.52689341650861088</v>
      </c>
      <c r="AG493" s="11">
        <f>-'OddsRatio_working_3-way'!U493/(3*'OddsRatio_working_3-way'!X493^(1/3))*COS(('OddsRatio_working_3-way'!Y493+2*PI())/3)</f>
        <v>-0.45143749855787524</v>
      </c>
      <c r="AH493" s="11">
        <f>-'OddsRatio_working_3-way'!U493/(3*'OddsRatio_working_3-way'!X493^(1/3))*COS(('OddsRatio_working_3-way'!Y493+4*PI())/3)</f>
        <v>-7.5455917950735349E-2</v>
      </c>
      <c r="AI493" s="11">
        <f>'OddsRatio_working_3-way'!U493/(3*'OddsRatio_working_3-way'!X493^(1/3))*SIN(('OddsRatio_working_3-way'!Y493)/3)</f>
        <v>-0.21707306677387309</v>
      </c>
      <c r="AJ493" s="11">
        <f>'OddsRatio_working_3-way'!U493/(3*'OddsRatio_working_3-way'!X493^(1/3))*SIN(('OddsRatio_working_3-way'!Y493+2*PI())/3)</f>
        <v>-0.34776655039629573</v>
      </c>
      <c r="AK493" s="11">
        <f>'OddsRatio_working_3-way'!U493/(3*'OddsRatio_working_3-way'!X493^(1/3))*SIN(('OddsRatio_working_3-way'!Y493+4*PI())/3)</f>
        <v>0.56483961717016873</v>
      </c>
      <c r="AL493" s="11">
        <f>'OddsRatio_working_3-way'!Z493+'OddsRatio_working_3-way'!AF493</f>
        <v>1.053786833017222</v>
      </c>
      <c r="AM493" s="11">
        <f>'OddsRatio_working_3-way'!AA493+'OddsRatio_working_3-way'!AG493</f>
        <v>-0.90287499711575059</v>
      </c>
      <c r="AN493" s="11">
        <f>'OddsRatio_working_3-way'!AB493+'OddsRatio_working_3-way'!AH493</f>
        <v>-0.15091183590147073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1.053786833017222</v>
      </c>
      <c r="AS493" s="11">
        <f>IF(('OddsRatio_working_3-way'!X493=0),IF(Q493&gt;0,-Q493^(1/3),(-Q493)^(1/3)),'OddsRatio_working_3-way'!AM493-'OddsRatio_working_3-way'!R493/3)</f>
        <v>-0.90287499711575059</v>
      </c>
      <c r="AT493" s="11">
        <f>IF(('OddsRatio_working_3-way'!X493=0),IF(Q493&gt;0,-Q493^(1/3),(-Q493)^(1/3)),'OddsRatio_working_3-way'!AN493-'OddsRatio_working_3-way'!R493/3)</f>
        <v>-0.15091183590147073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1.52</v>
      </c>
      <c r="B494" s="4">
        <f>IF('True_Odds_Calculator_3-way'!B495="","",'True_Odds_Calculator_3-way'!B495)</f>
        <v>4.6399999999999997</v>
      </c>
      <c r="C494" s="4">
        <f>IF('True_Odds_Calculator_3-way'!C495="","",'True_Odds_Calculator_3-way'!C495)</f>
        <v>6.48</v>
      </c>
      <c r="D494" s="9">
        <f t="shared" si="104"/>
        <v>0.64582848856683017</v>
      </c>
      <c r="E494" s="9">
        <f t="shared" si="105"/>
        <v>0.20666319397034016</v>
      </c>
      <c r="F494" s="9">
        <f t="shared" si="106"/>
        <v>0.14750831746282975</v>
      </c>
      <c r="G494" s="9">
        <f t="shared" si="107"/>
        <v>1.0546129080800426</v>
      </c>
      <c r="H494" s="9">
        <f t="shared" si="108"/>
        <v>1.5483987122016223</v>
      </c>
      <c r="I494" s="9">
        <f t="shared" si="109"/>
        <v>4.8387909854113538</v>
      </c>
      <c r="J494" s="9">
        <f t="shared" si="110"/>
        <v>6.7792787362786342</v>
      </c>
      <c r="K494" s="11">
        <f t="shared" si="111"/>
        <v>0.65789473684210531</v>
      </c>
      <c r="L494" s="11">
        <f t="shared" si="112"/>
        <v>0.21551724137931036</v>
      </c>
      <c r="M494" s="11">
        <f t="shared" si="113"/>
        <v>0.15432098765432098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-0.22695968049113857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0.21093102327978314</v>
      </c>
      <c r="Q494" s="11">
        <f>2*'OddsRatio_working_3-way'!K494*'OddsRatio_working_3-way'!L494*'OddsRatio_working_3-way'!M494</f>
        <v>4.3761623087091937E-2</v>
      </c>
      <c r="R494" s="11">
        <f t="shared" si="114"/>
        <v>0</v>
      </c>
      <c r="S494" s="11">
        <f t="shared" si="115"/>
        <v>-0.92937663122952252</v>
      </c>
      <c r="T494" s="11">
        <f t="shared" si="116"/>
        <v>-0.19281672847085529</v>
      </c>
      <c r="U494" s="11">
        <f>'OddsRatio_working_3-way'!S494-'OddsRatio_working_3-way'!R494^2/3</f>
        <v>-0.92937663122952252</v>
      </c>
      <c r="V494" s="11">
        <f>'OddsRatio_working_3-way'!S494*'OddsRatio_working_3-way'!R494/3-2*'OddsRatio_working_3-way'!R494^3/27-'OddsRatio_working_3-way'!T494</f>
        <v>0.19281672847085529</v>
      </c>
      <c r="W494" s="11">
        <f>'OddsRatio_working_3-way'!V494^2+4*'OddsRatio_working_3-way'!U494^3/27</f>
        <v>-8.1746246847169662E-2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0.17242718580996241</v>
      </c>
      <c r="Y494" s="11">
        <f>IF('OddsRatio_working_3-way'!W494&gt;=0,IF('OddsRatio_working_3-way'!V494+SQRT('OddsRatio_working_3-way'!W494)&gt;0,0,PI()),ACOS('OddsRatio_working_3-way'!V494/(2*'OddsRatio_working_3-way'!X494)))</f>
        <v>0.97746618752164005</v>
      </c>
      <c r="Z494" s="11">
        <f>'OddsRatio_working_3-way'!X494^(1/3)*COS('OddsRatio_working_3-way'!Y494/3)</f>
        <v>0.5273064540400213</v>
      </c>
      <c r="AA494" s="11">
        <f>'OddsRatio_working_3-way'!X494^(1/3)*COS(('OddsRatio_working_3-way'!Y494+2*PI())/3)</f>
        <v>-0.41794219439352304</v>
      </c>
      <c r="AB494" s="11">
        <f>'OddsRatio_working_3-way'!X494^(1/3)*COS(('OddsRatio_working_3-way'!Y494+4*PI())/3)</f>
        <v>-0.109364259646498</v>
      </c>
      <c r="AC494" s="11">
        <f>'OddsRatio_working_3-way'!X494^(1/3)*SIN('OddsRatio_working_3-way'!Y494/3)</f>
        <v>0.17815755369217365</v>
      </c>
      <c r="AD494" s="11">
        <f>'OddsRatio_working_3-way'!X494^(1/3)*SIN(('OddsRatio_working_3-way'!Y494+2*PI())/3)</f>
        <v>0.36758200793206336</v>
      </c>
      <c r="AE494" s="11">
        <f>'OddsRatio_working_3-way'!X494^(1/3)*SIN(('OddsRatio_working_3-way'!Y494+4*PI())/3)</f>
        <v>-0.54573956162423687</v>
      </c>
      <c r="AF494" s="11">
        <f>-'OddsRatio_working_3-way'!U494/(3*'OddsRatio_working_3-way'!X494^(1/3))*COS(('OddsRatio_working_3-way'!Y494)/3)</f>
        <v>0.5273064540400213</v>
      </c>
      <c r="AG494" s="11">
        <f>-'OddsRatio_working_3-way'!U494/(3*'OddsRatio_working_3-way'!X494^(1/3))*COS(('OddsRatio_working_3-way'!Y494+2*PI())/3)</f>
        <v>-0.41794219439352304</v>
      </c>
      <c r="AH494" s="11">
        <f>-'OddsRatio_working_3-way'!U494/(3*'OddsRatio_working_3-way'!X494^(1/3))*COS(('OddsRatio_working_3-way'!Y494+4*PI())/3)</f>
        <v>-0.109364259646498</v>
      </c>
      <c r="AI494" s="11">
        <f>'OddsRatio_working_3-way'!U494/(3*'OddsRatio_working_3-way'!X494^(1/3))*SIN(('OddsRatio_working_3-way'!Y494)/3)</f>
        <v>-0.17815755369217365</v>
      </c>
      <c r="AJ494" s="11">
        <f>'OddsRatio_working_3-way'!U494/(3*'OddsRatio_working_3-way'!X494^(1/3))*SIN(('OddsRatio_working_3-way'!Y494+2*PI())/3)</f>
        <v>-0.36758200793206336</v>
      </c>
      <c r="AK494" s="11">
        <f>'OddsRatio_working_3-way'!U494/(3*'OddsRatio_working_3-way'!X494^(1/3))*SIN(('OddsRatio_working_3-way'!Y494+4*PI())/3)</f>
        <v>0.54573956162423687</v>
      </c>
      <c r="AL494" s="11">
        <f>'OddsRatio_working_3-way'!Z494+'OddsRatio_working_3-way'!AF494</f>
        <v>1.0546129080800426</v>
      </c>
      <c r="AM494" s="11">
        <f>'OddsRatio_working_3-way'!AA494+'OddsRatio_working_3-way'!AG494</f>
        <v>-0.83588438878704607</v>
      </c>
      <c r="AN494" s="11">
        <f>'OddsRatio_working_3-way'!AB494+'OddsRatio_working_3-way'!AH494</f>
        <v>-0.218728519292996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1.0546129080800426</v>
      </c>
      <c r="AS494" s="11">
        <f>IF(('OddsRatio_working_3-way'!X494=0),IF(Q494&gt;0,-Q494^(1/3),(-Q494)^(1/3)),'OddsRatio_working_3-way'!AM494-'OddsRatio_working_3-way'!R494/3)</f>
        <v>-0.83588438878704607</v>
      </c>
      <c r="AT494" s="11">
        <f>IF(('OddsRatio_working_3-way'!X494=0),IF(Q494&gt;0,-Q494^(1/3),(-Q494)^(1/3)),'OddsRatio_working_3-way'!AN494-'OddsRatio_working_3-way'!R494/3)</f>
        <v>-0.218728519292996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1.89</v>
      </c>
      <c r="B495" s="4">
        <f>IF('True_Odds_Calculator_3-way'!B496="","",'True_Odds_Calculator_3-way'!B496)</f>
        <v>3.57</v>
      </c>
      <c r="C495" s="4">
        <f>IF('True_Odds_Calculator_3-way'!C496="","",'True_Odds_Calculator_3-way'!C496)</f>
        <v>4.5199999999999996</v>
      </c>
      <c r="D495" s="9">
        <f t="shared" si="104"/>
        <v>0.51682520876154014</v>
      </c>
      <c r="E495" s="9">
        <f t="shared" si="105"/>
        <v>0.27029754979119036</v>
      </c>
      <c r="F495" s="9">
        <f t="shared" si="106"/>
        <v>0.21287724144726952</v>
      </c>
      <c r="G495" s="9">
        <f t="shared" si="107"/>
        <v>1.0504383583849639</v>
      </c>
      <c r="H495" s="9">
        <f t="shared" si="108"/>
        <v>1.9348901389626172</v>
      </c>
      <c r="I495" s="9">
        <f t="shared" si="109"/>
        <v>3.6996265810493574</v>
      </c>
      <c r="J495" s="9">
        <f t="shared" si="110"/>
        <v>4.697543021515072</v>
      </c>
      <c r="K495" s="11">
        <f t="shared" si="111"/>
        <v>0.52910052910052918</v>
      </c>
      <c r="L495" s="11">
        <f t="shared" si="112"/>
        <v>0.28011204481792717</v>
      </c>
      <c r="M495" s="11">
        <f t="shared" si="113"/>
        <v>0.22123893805309736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-0.26399599498927706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0.22886899761543425</v>
      </c>
      <c r="Q495" s="11">
        <f>2*'OddsRatio_working_3-way'!K495*'OddsRatio_working_3-way'!L495*'OddsRatio_working_3-way'!M495</f>
        <v>6.5578509345396649E-2</v>
      </c>
      <c r="R495" s="11">
        <f t="shared" si="114"/>
        <v>0</v>
      </c>
      <c r="S495" s="11">
        <f t="shared" si="115"/>
        <v>-0.86694117319745856</v>
      </c>
      <c r="T495" s="11">
        <f t="shared" si="116"/>
        <v>-0.24840721295056126</v>
      </c>
      <c r="U495" s="11">
        <f>'OddsRatio_working_3-way'!S495-'OddsRatio_working_3-way'!R495^2/3</f>
        <v>-0.86694117319745856</v>
      </c>
      <c r="V495" s="11">
        <f>'OddsRatio_working_3-way'!S495*'OddsRatio_working_3-way'!R495/3-2*'OddsRatio_working_3-way'!R495^3/27-'OddsRatio_working_3-way'!T495</f>
        <v>0.24840721295056126</v>
      </c>
      <c r="W495" s="11">
        <f>'OddsRatio_working_3-way'!V495^2+4*'OddsRatio_working_3-way'!U495^3/27</f>
        <v>-3.4824480794085816E-2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0.15534688944419783</v>
      </c>
      <c r="Y495" s="11">
        <f>IF('OddsRatio_working_3-way'!W495&gt;=0,IF('OddsRatio_working_3-way'!V495+SQRT('OddsRatio_working_3-way'!W495)&gt;0,0,PI()),ACOS('OddsRatio_working_3-way'!V495/(2*'OddsRatio_working_3-way'!X495)))</f>
        <v>0.64429359395239516</v>
      </c>
      <c r="Z495" s="11">
        <f>'OddsRatio_working_3-way'!X495^(1/3)*COS('OddsRatio_working_3-way'!Y495/3)</f>
        <v>0.52521917919248196</v>
      </c>
      <c r="AA495" s="11">
        <f>'OddsRatio_working_3-way'!X495^(1/3)*COS(('OddsRatio_working_3-way'!Y495+2*PI())/3)</f>
        <v>-0.36182603810981301</v>
      </c>
      <c r="AB495" s="11">
        <f>'OddsRatio_working_3-way'!X495^(1/3)*COS(('OddsRatio_working_3-way'!Y495+4*PI())/3)</f>
        <v>-0.16339314108266906</v>
      </c>
      <c r="AC495" s="11">
        <f>'OddsRatio_working_3-way'!X495^(1/3)*SIN('OddsRatio_working_3-way'!Y495/3)</f>
        <v>0.11456528651469887</v>
      </c>
      <c r="AD495" s="11">
        <f>'OddsRatio_working_3-way'!X495^(1/3)*SIN(('OddsRatio_working_3-way'!Y495+2*PI())/3)</f>
        <v>0.39757050847815117</v>
      </c>
      <c r="AE495" s="11">
        <f>'OddsRatio_working_3-way'!X495^(1/3)*SIN(('OddsRatio_working_3-way'!Y495+4*PI())/3)</f>
        <v>-0.51213579499285</v>
      </c>
      <c r="AF495" s="11">
        <f>-'OddsRatio_working_3-way'!U495/(3*'OddsRatio_working_3-way'!X495^(1/3))*COS(('OddsRatio_working_3-way'!Y495)/3)</f>
        <v>0.52521917919248196</v>
      </c>
      <c r="AG495" s="11">
        <f>-'OddsRatio_working_3-way'!U495/(3*'OddsRatio_working_3-way'!X495^(1/3))*COS(('OddsRatio_working_3-way'!Y495+2*PI())/3)</f>
        <v>-0.36182603810981301</v>
      </c>
      <c r="AH495" s="11">
        <f>-'OddsRatio_working_3-way'!U495/(3*'OddsRatio_working_3-way'!X495^(1/3))*COS(('OddsRatio_working_3-way'!Y495+4*PI())/3)</f>
        <v>-0.16339314108266906</v>
      </c>
      <c r="AI495" s="11">
        <f>'OddsRatio_working_3-way'!U495/(3*'OddsRatio_working_3-way'!X495^(1/3))*SIN(('OddsRatio_working_3-way'!Y495)/3)</f>
        <v>-0.11456528651469887</v>
      </c>
      <c r="AJ495" s="11">
        <f>'OddsRatio_working_3-way'!U495/(3*'OddsRatio_working_3-way'!X495^(1/3))*SIN(('OddsRatio_working_3-way'!Y495+2*PI())/3)</f>
        <v>-0.39757050847815117</v>
      </c>
      <c r="AK495" s="11">
        <f>'OddsRatio_working_3-way'!U495/(3*'OddsRatio_working_3-way'!X495^(1/3))*SIN(('OddsRatio_working_3-way'!Y495+4*PI())/3)</f>
        <v>0.51213579499285</v>
      </c>
      <c r="AL495" s="11">
        <f>'OddsRatio_working_3-way'!Z495+'OddsRatio_working_3-way'!AF495</f>
        <v>1.0504383583849639</v>
      </c>
      <c r="AM495" s="11">
        <f>'OddsRatio_working_3-way'!AA495+'OddsRatio_working_3-way'!AG495</f>
        <v>-0.72365207621962602</v>
      </c>
      <c r="AN495" s="11">
        <f>'OddsRatio_working_3-way'!AB495+'OddsRatio_working_3-way'!AH495</f>
        <v>-0.32678628216533812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1.0504383583849639</v>
      </c>
      <c r="AS495" s="11">
        <f>IF(('OddsRatio_working_3-way'!X495=0),IF(Q495&gt;0,-Q495^(1/3),(-Q495)^(1/3)),'OddsRatio_working_3-way'!AM495-'OddsRatio_working_3-way'!R495/3)</f>
        <v>-0.72365207621962602</v>
      </c>
      <c r="AT495" s="11">
        <f>IF(('OddsRatio_working_3-way'!X495=0),IF(Q495&gt;0,-Q495^(1/3),(-Q495)^(1/3)),'OddsRatio_working_3-way'!AN495-'OddsRatio_working_3-way'!R495/3)</f>
        <v>-0.32678628216533812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3.9</v>
      </c>
      <c r="B496" s="4">
        <f>IF('True_Odds_Calculator_3-way'!B497="","",'True_Odds_Calculator_3-way'!B497)</f>
        <v>3.75</v>
      </c>
      <c r="C496" s="4">
        <f>IF('True_Odds_Calculator_3-way'!C497="","",'True_Odds_Calculator_3-way'!C497)</f>
        <v>1.97</v>
      </c>
      <c r="D496" s="9">
        <f t="shared" si="104"/>
        <v>0.24725709774505478</v>
      </c>
      <c r="E496" s="9">
        <f t="shared" si="105"/>
        <v>0.25727405743479831</v>
      </c>
      <c r="F496" s="9">
        <f t="shared" si="106"/>
        <v>0.49546884482014691</v>
      </c>
      <c r="G496" s="9">
        <f t="shared" si="107"/>
        <v>1.0497838904773691</v>
      </c>
      <c r="H496" s="9">
        <f t="shared" si="108"/>
        <v>4.0443732823843694</v>
      </c>
      <c r="I496" s="9">
        <f t="shared" si="109"/>
        <v>3.8869056988127646</v>
      </c>
      <c r="J496" s="9">
        <f t="shared" si="110"/>
        <v>2.018290373763048</v>
      </c>
      <c r="K496" s="11">
        <f t="shared" si="111"/>
        <v>0.25641025641025644</v>
      </c>
      <c r="L496" s="11">
        <f t="shared" si="112"/>
        <v>0.26666666666666666</v>
      </c>
      <c r="M496" s="11">
        <f t="shared" si="113"/>
        <v>0.50761421319796951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-0.26849754870059428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0.22977135667490994</v>
      </c>
      <c r="Q496" s="11">
        <f>2*'OddsRatio_working_3-way'!K496*'OddsRatio_working_3-way'!L496*'OddsRatio_working_3-way'!M496</f>
        <v>6.9417328300577036E-2</v>
      </c>
      <c r="R496" s="11">
        <f t="shared" si="114"/>
        <v>0</v>
      </c>
      <c r="S496" s="11">
        <f t="shared" si="115"/>
        <v>-0.85576705555376031</v>
      </c>
      <c r="T496" s="11">
        <f t="shared" si="116"/>
        <v>-0.258539895937692</v>
      </c>
      <c r="U496" s="11">
        <f>'OddsRatio_working_3-way'!S496-'OddsRatio_working_3-way'!R496^2/3</f>
        <v>-0.85576705555376031</v>
      </c>
      <c r="V496" s="11">
        <f>'OddsRatio_working_3-way'!S496*'OddsRatio_working_3-way'!R496/3-2*'OddsRatio_working_3-way'!R496^3/27-'OddsRatio_working_3-way'!T496</f>
        <v>0.258539895937692</v>
      </c>
      <c r="W496" s="11">
        <f>'OddsRatio_working_3-way'!V496^2+4*'OddsRatio_working_3-way'!U496^3/27</f>
        <v>-2.6003062207010277E-2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0.15235315881077333</v>
      </c>
      <c r="Y496" s="11">
        <f>IF('OddsRatio_working_3-way'!W496&gt;=0,IF('OddsRatio_working_3-way'!V496+SQRT('OddsRatio_working_3-way'!W496)&gt;0,0,PI()),ACOS('OddsRatio_working_3-way'!V496/(2*'OddsRatio_working_3-way'!X496)))</f>
        <v>0.55767317450625331</v>
      </c>
      <c r="Z496" s="11">
        <f>'OddsRatio_working_3-way'!X496^(1/3)*COS('OddsRatio_working_3-way'!Y496/3)</f>
        <v>0.52489194523868454</v>
      </c>
      <c r="AA496" s="11">
        <f>'OddsRatio_working_3-way'!X496^(1/3)*COS(('OddsRatio_working_3-way'!Y496+2*PI())/3)</f>
        <v>-0.34793338839559806</v>
      </c>
      <c r="AB496" s="11">
        <f>'OddsRatio_working_3-way'!X496^(1/3)*COS(('OddsRatio_working_3-way'!Y496+4*PI())/3)</f>
        <v>-0.17695855684308659</v>
      </c>
      <c r="AC496" s="11">
        <f>'OddsRatio_working_3-way'!X496^(1/3)*SIN('OddsRatio_working_3-way'!Y496/3)</f>
        <v>9.8712365021493442E-2</v>
      </c>
      <c r="AD496" s="11">
        <f>'OddsRatio_working_3-way'!X496^(1/3)*SIN(('OddsRatio_working_3-way'!Y496+2*PI())/3)</f>
        <v>0.40521357630778448</v>
      </c>
      <c r="AE496" s="11">
        <f>'OddsRatio_working_3-way'!X496^(1/3)*SIN(('OddsRatio_working_3-way'!Y496+4*PI())/3)</f>
        <v>-0.50392594132927793</v>
      </c>
      <c r="AF496" s="11">
        <f>-'OddsRatio_working_3-way'!U496/(3*'OddsRatio_working_3-way'!X496^(1/3))*COS(('OddsRatio_working_3-way'!Y496)/3)</f>
        <v>0.52489194523868454</v>
      </c>
      <c r="AG496" s="11">
        <f>-'OddsRatio_working_3-way'!U496/(3*'OddsRatio_working_3-way'!X496^(1/3))*COS(('OddsRatio_working_3-way'!Y496+2*PI())/3)</f>
        <v>-0.34793338839559806</v>
      </c>
      <c r="AH496" s="11">
        <f>-'OddsRatio_working_3-way'!U496/(3*'OddsRatio_working_3-way'!X496^(1/3))*COS(('OddsRatio_working_3-way'!Y496+4*PI())/3)</f>
        <v>-0.17695855684308659</v>
      </c>
      <c r="AI496" s="11">
        <f>'OddsRatio_working_3-way'!U496/(3*'OddsRatio_working_3-way'!X496^(1/3))*SIN(('OddsRatio_working_3-way'!Y496)/3)</f>
        <v>-9.8712365021493442E-2</v>
      </c>
      <c r="AJ496" s="11">
        <f>'OddsRatio_working_3-way'!U496/(3*'OddsRatio_working_3-way'!X496^(1/3))*SIN(('OddsRatio_working_3-way'!Y496+2*PI())/3)</f>
        <v>-0.40521357630778448</v>
      </c>
      <c r="AK496" s="11">
        <f>'OddsRatio_working_3-way'!U496/(3*'OddsRatio_working_3-way'!X496^(1/3))*SIN(('OddsRatio_working_3-way'!Y496+4*PI())/3)</f>
        <v>0.50392594132927793</v>
      </c>
      <c r="AL496" s="11">
        <f>'OddsRatio_working_3-way'!Z496+'OddsRatio_working_3-way'!AF496</f>
        <v>1.0497838904773691</v>
      </c>
      <c r="AM496" s="11">
        <f>'OddsRatio_working_3-way'!AA496+'OddsRatio_working_3-way'!AG496</f>
        <v>-0.69586677679119613</v>
      </c>
      <c r="AN496" s="11">
        <f>'OddsRatio_working_3-way'!AB496+'OddsRatio_working_3-way'!AH496</f>
        <v>-0.35391711368617318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1.0497838904773691</v>
      </c>
      <c r="AS496" s="11">
        <f>IF(('OddsRatio_working_3-way'!X496=0),IF(Q496&gt;0,-Q496^(1/3),(-Q496)^(1/3)),'OddsRatio_working_3-way'!AM496-'OddsRatio_working_3-way'!R496/3)</f>
        <v>-0.69586677679119613</v>
      </c>
      <c r="AT496" s="11">
        <f>IF(('OddsRatio_working_3-way'!X496=0),IF(Q496&gt;0,-Q496^(1/3),(-Q496)^(1/3)),'OddsRatio_working_3-way'!AN496-'OddsRatio_working_3-way'!R496/3)</f>
        <v>-0.35391711368617318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4.6900000000000004</v>
      </c>
      <c r="B497" s="4">
        <f>IF('True_Odds_Calculator_3-way'!B498="","",'True_Odds_Calculator_3-way'!B498)</f>
        <v>3.99</v>
      </c>
      <c r="C497" s="4">
        <f>IF('True_Odds_Calculator_3-way'!C498="","",'True_Odds_Calculator_3-way'!C498)</f>
        <v>1.78</v>
      </c>
      <c r="D497" s="9">
        <f t="shared" si="104"/>
        <v>0.20611759693491805</v>
      </c>
      <c r="E497" s="9">
        <f t="shared" si="105"/>
        <v>0.24266286682512209</v>
      </c>
      <c r="F497" s="9">
        <f t="shared" si="106"/>
        <v>0.55121953623995978</v>
      </c>
      <c r="G497" s="9">
        <f t="shared" si="107"/>
        <v>1.0437938626918692</v>
      </c>
      <c r="H497" s="9">
        <f t="shared" si="108"/>
        <v>4.8515993533329986</v>
      </c>
      <c r="I497" s="9">
        <f t="shared" si="109"/>
        <v>4.12094364944869</v>
      </c>
      <c r="J497" s="9">
        <f t="shared" si="110"/>
        <v>1.814159212899658</v>
      </c>
      <c r="K497" s="11">
        <f t="shared" si="111"/>
        <v>0.21321961620469082</v>
      </c>
      <c r="L497" s="11">
        <f t="shared" si="112"/>
        <v>0.25062656641604009</v>
      </c>
      <c r="M497" s="11">
        <f t="shared" si="113"/>
        <v>0.5617977528089888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-0.25836067853445688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0.22396135519796589</v>
      </c>
      <c r="Q497" s="11">
        <f>2*'OddsRatio_working_3-way'!K497*'OddsRatio_working_3-way'!L497*'OddsRatio_working_3-way'!M497</f>
        <v>6.0043258766210701E-2</v>
      </c>
      <c r="R497" s="11">
        <f t="shared" si="114"/>
        <v>0</v>
      </c>
      <c r="S497" s="11">
        <f t="shared" si="115"/>
        <v>-0.86685542269195104</v>
      </c>
      <c r="T497" s="11">
        <f t="shared" si="116"/>
        <v>-0.23240091761178314</v>
      </c>
      <c r="U497" s="11">
        <f>'OddsRatio_working_3-way'!S497-'OddsRatio_working_3-way'!R497^2/3</f>
        <v>-0.86685542269195104</v>
      </c>
      <c r="V497" s="11">
        <f>'OddsRatio_working_3-way'!S497*'OddsRatio_working_3-way'!R497/3-2*'OddsRatio_working_3-way'!R497^3/27-'OddsRatio_working_3-way'!T497</f>
        <v>0.23240091761178314</v>
      </c>
      <c r="W497" s="11">
        <f>'OddsRatio_working_3-way'!V497^2+4*'OddsRatio_working_3-way'!U497^3/27</f>
        <v>-4.2491796581839006E-2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0.15532384160894119</v>
      </c>
      <c r="Y497" s="11">
        <f>IF('OddsRatio_working_3-way'!W497&gt;=0,IF('OddsRatio_working_3-way'!V497+SQRT('OddsRatio_working_3-way'!W497)&gt;0,0,PI()),ACOS('OddsRatio_working_3-way'!V497/(2*'OddsRatio_working_3-way'!X497)))</f>
        <v>0.72557599169797826</v>
      </c>
      <c r="Z497" s="11">
        <f>'OddsRatio_working_3-way'!X497^(1/3)*COS('OddsRatio_working_3-way'!Y497/3)</f>
        <v>0.52189693134593462</v>
      </c>
      <c r="AA497" s="11">
        <f>'OddsRatio_working_3-way'!X497^(1/3)*COS(('OddsRatio_working_3-way'!Y497+2*PI())/3)</f>
        <v>-0.37244532868605984</v>
      </c>
      <c r="AB497" s="11">
        <f>'OddsRatio_working_3-way'!X497^(1/3)*COS(('OddsRatio_working_3-way'!Y497+4*PI())/3)</f>
        <v>-0.14945160265987489</v>
      </c>
      <c r="AC497" s="11">
        <f>'OddsRatio_working_3-way'!X497^(1/3)*SIN('OddsRatio_working_3-way'!Y497/3)</f>
        <v>0.12874548774881561</v>
      </c>
      <c r="AD497" s="11">
        <f>'OddsRatio_working_3-way'!X497^(1/3)*SIN(('OddsRatio_working_3-way'!Y497+2*PI())/3)</f>
        <v>0.38760325682831476</v>
      </c>
      <c r="AE497" s="11">
        <f>'OddsRatio_working_3-way'!X497^(1/3)*SIN(('OddsRatio_working_3-way'!Y497+4*PI())/3)</f>
        <v>-0.51634874457713031</v>
      </c>
      <c r="AF497" s="11">
        <f>-'OddsRatio_working_3-way'!U497/(3*'OddsRatio_working_3-way'!X497^(1/3))*COS(('OddsRatio_working_3-way'!Y497)/3)</f>
        <v>0.52189693134593462</v>
      </c>
      <c r="AG497" s="11">
        <f>-'OddsRatio_working_3-way'!U497/(3*'OddsRatio_working_3-way'!X497^(1/3))*COS(('OddsRatio_working_3-way'!Y497+2*PI())/3)</f>
        <v>-0.37244532868605984</v>
      </c>
      <c r="AH497" s="11">
        <f>-'OddsRatio_working_3-way'!U497/(3*'OddsRatio_working_3-way'!X497^(1/3))*COS(('OddsRatio_working_3-way'!Y497+4*PI())/3)</f>
        <v>-0.14945160265987489</v>
      </c>
      <c r="AI497" s="11">
        <f>'OddsRatio_working_3-way'!U497/(3*'OddsRatio_working_3-way'!X497^(1/3))*SIN(('OddsRatio_working_3-way'!Y497)/3)</f>
        <v>-0.12874548774881561</v>
      </c>
      <c r="AJ497" s="11">
        <f>'OddsRatio_working_3-way'!U497/(3*'OddsRatio_working_3-way'!X497^(1/3))*SIN(('OddsRatio_working_3-way'!Y497+2*PI())/3)</f>
        <v>-0.38760325682831476</v>
      </c>
      <c r="AK497" s="11">
        <f>'OddsRatio_working_3-way'!U497/(3*'OddsRatio_working_3-way'!X497^(1/3))*SIN(('OddsRatio_working_3-way'!Y497+4*PI())/3)</f>
        <v>0.51634874457713031</v>
      </c>
      <c r="AL497" s="11">
        <f>'OddsRatio_working_3-way'!Z497+'OddsRatio_working_3-way'!AF497</f>
        <v>1.0437938626918692</v>
      </c>
      <c r="AM497" s="11">
        <f>'OddsRatio_working_3-way'!AA497+'OddsRatio_working_3-way'!AG497</f>
        <v>-0.74489065737211968</v>
      </c>
      <c r="AN497" s="11">
        <f>'OddsRatio_working_3-way'!AB497+'OddsRatio_working_3-way'!AH497</f>
        <v>-0.29890320531974979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1.0437938626918692</v>
      </c>
      <c r="AS497" s="11">
        <f>IF(('OddsRatio_working_3-way'!X497=0),IF(Q497&gt;0,-Q497^(1/3),(-Q497)^(1/3)),'OddsRatio_working_3-way'!AM497-'OddsRatio_working_3-way'!R497/3)</f>
        <v>-0.74489065737211968</v>
      </c>
      <c r="AT497" s="11">
        <f>IF(('OddsRatio_working_3-way'!X497=0),IF(Q497&gt;0,-Q497^(1/3),(-Q497)^(1/3)),'OddsRatio_working_3-way'!AN497-'OddsRatio_working_3-way'!R497/3)</f>
        <v>-0.29890320531974979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2.31</v>
      </c>
      <c r="B498" s="4">
        <f>IF('True_Odds_Calculator_3-way'!B499="","",'True_Odds_Calculator_3-way'!B499)</f>
        <v>3.19</v>
      </c>
      <c r="C498" s="4">
        <f>IF('True_Odds_Calculator_3-way'!C499="","",'True_Odds_Calculator_3-way'!C499)</f>
        <v>3.63</v>
      </c>
      <c r="D498" s="9">
        <f t="shared" si="104"/>
        <v>0.42474883603133368</v>
      </c>
      <c r="E498" s="9">
        <f t="shared" si="105"/>
        <v>0.30636192828888797</v>
      </c>
      <c r="F498" s="9">
        <f t="shared" si="106"/>
        <v>0.26888923567977829</v>
      </c>
      <c r="G498" s="9">
        <f t="shared" si="107"/>
        <v>1.0338416228123239</v>
      </c>
      <c r="H498" s="9">
        <f t="shared" si="108"/>
        <v>2.3543325258841441</v>
      </c>
      <c r="I498" s="9">
        <f t="shared" si="109"/>
        <v>3.26411315395899</v>
      </c>
      <c r="J498" s="9">
        <f t="shared" si="110"/>
        <v>3.7190034679964117</v>
      </c>
      <c r="K498" s="11">
        <f t="shared" si="111"/>
        <v>0.4329004329004329</v>
      </c>
      <c r="L498" s="11">
        <f t="shared" si="112"/>
        <v>0.31347962382445144</v>
      </c>
      <c r="M498" s="11">
        <f t="shared" si="113"/>
        <v>0.27548209366391185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-0.28207322958482317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0.22916652881159741</v>
      </c>
      <c r="Q498" s="11">
        <f>2*'OddsRatio_working_3-way'!K498*'OddsRatio_working_3-way'!L498*'OddsRatio_working_3-way'!M498</f>
        <v>7.476885116202199E-2</v>
      </c>
      <c r="R498" s="11">
        <f t="shared" si="114"/>
        <v>0</v>
      </c>
      <c r="S498" s="11">
        <f t="shared" si="115"/>
        <v>-0.81243629233763914</v>
      </c>
      <c r="T498" s="11">
        <f t="shared" si="116"/>
        <v>-0.2650689371411547</v>
      </c>
      <c r="U498" s="11">
        <f>'OddsRatio_working_3-way'!S498-'OddsRatio_working_3-way'!R498^2/3</f>
        <v>-0.81243629233763914</v>
      </c>
      <c r="V498" s="11">
        <f>'OddsRatio_working_3-way'!S498*'OddsRatio_working_3-way'!R498/3-2*'OddsRatio_working_3-way'!R498^3/27-'OddsRatio_working_3-way'!T498</f>
        <v>0.2650689371411547</v>
      </c>
      <c r="W498" s="11">
        <f>'OddsRatio_working_3-way'!V498^2+4*'OddsRatio_working_3-way'!U498^3/27</f>
        <v>-9.183020338162165E-3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0.14092955844614677</v>
      </c>
      <c r="Y498" s="11">
        <f>IF('OddsRatio_working_3-way'!W498&gt;=0,IF('OddsRatio_working_3-way'!V498+SQRT('OddsRatio_working_3-way'!W498)&gt;0,0,PI()),ACOS('OddsRatio_working_3-way'!V498/(2*'OddsRatio_working_3-way'!X498)))</f>
        <v>0.34690172120371843</v>
      </c>
      <c r="Z498" s="11">
        <f>'OddsRatio_working_3-way'!X498^(1/3)*COS('OddsRatio_working_3-way'!Y498/3)</f>
        <v>0.51692081140616197</v>
      </c>
      <c r="AA498" s="11">
        <f>'OddsRatio_working_3-way'!X498^(1/3)*COS(('OddsRatio_working_3-way'!Y498+2*PI())/3)</f>
        <v>-0.31045780117445165</v>
      </c>
      <c r="AB498" s="11">
        <f>'OddsRatio_working_3-way'!X498^(1/3)*COS(('OddsRatio_working_3-way'!Y498+4*PI())/3)</f>
        <v>-0.20646301023171046</v>
      </c>
      <c r="AC498" s="11">
        <f>'OddsRatio_working_3-way'!X498^(1/3)*SIN('OddsRatio_working_3-way'!Y498/3)</f>
        <v>6.0041420545110739E-2</v>
      </c>
      <c r="AD498" s="11">
        <f>'OddsRatio_working_3-way'!X498^(1/3)*SIN(('OddsRatio_working_3-way'!Y498+2*PI())/3)</f>
        <v>0.4176458441500458</v>
      </c>
      <c r="AE498" s="11">
        <f>'OddsRatio_working_3-way'!X498^(1/3)*SIN(('OddsRatio_working_3-way'!Y498+4*PI())/3)</f>
        <v>-0.47768726469515632</v>
      </c>
      <c r="AF498" s="11">
        <f>-'OddsRatio_working_3-way'!U498/(3*'OddsRatio_working_3-way'!X498^(1/3))*COS(('OddsRatio_working_3-way'!Y498)/3)</f>
        <v>0.51692081140616197</v>
      </c>
      <c r="AG498" s="11">
        <f>-'OddsRatio_working_3-way'!U498/(3*'OddsRatio_working_3-way'!X498^(1/3))*COS(('OddsRatio_working_3-way'!Y498+2*PI())/3)</f>
        <v>-0.31045780117445165</v>
      </c>
      <c r="AH498" s="11">
        <f>-'OddsRatio_working_3-way'!U498/(3*'OddsRatio_working_3-way'!X498^(1/3))*COS(('OddsRatio_working_3-way'!Y498+4*PI())/3)</f>
        <v>-0.20646301023171046</v>
      </c>
      <c r="AI498" s="11">
        <f>'OddsRatio_working_3-way'!U498/(3*'OddsRatio_working_3-way'!X498^(1/3))*SIN(('OddsRatio_working_3-way'!Y498)/3)</f>
        <v>-6.0041420545110739E-2</v>
      </c>
      <c r="AJ498" s="11">
        <f>'OddsRatio_working_3-way'!U498/(3*'OddsRatio_working_3-way'!X498^(1/3))*SIN(('OddsRatio_working_3-way'!Y498+2*PI())/3)</f>
        <v>-0.4176458441500458</v>
      </c>
      <c r="AK498" s="11">
        <f>'OddsRatio_working_3-way'!U498/(3*'OddsRatio_working_3-way'!X498^(1/3))*SIN(('OddsRatio_working_3-way'!Y498+4*PI())/3)</f>
        <v>0.47768726469515632</v>
      </c>
      <c r="AL498" s="11">
        <f>'OddsRatio_working_3-way'!Z498+'OddsRatio_working_3-way'!AF498</f>
        <v>1.0338416228123239</v>
      </c>
      <c r="AM498" s="11">
        <f>'OddsRatio_working_3-way'!AA498+'OddsRatio_working_3-way'!AG498</f>
        <v>-0.62091560234890331</v>
      </c>
      <c r="AN498" s="11">
        <f>'OddsRatio_working_3-way'!AB498+'OddsRatio_working_3-way'!AH498</f>
        <v>-0.41292602046342092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1.0338416228123239</v>
      </c>
      <c r="AS498" s="11">
        <f>IF(('OddsRatio_working_3-way'!X498=0),IF(Q498&gt;0,-Q498^(1/3),(-Q498)^(1/3)),'OddsRatio_working_3-way'!AM498-'OddsRatio_working_3-way'!R498/3)</f>
        <v>-0.62091560234890331</v>
      </c>
      <c r="AT498" s="11">
        <f>IF(('OddsRatio_working_3-way'!X498=0),IF(Q498&gt;0,-Q498^(1/3),(-Q498)^(1/3)),'OddsRatio_working_3-way'!AN498-'OddsRatio_working_3-way'!R498/3)</f>
        <v>-0.41292602046342092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3.52</v>
      </c>
      <c r="C499" s="4">
        <f>IF('True_Odds_Calculator_3-way'!C500="","",'True_Odds_Calculator_3-way'!C500)</f>
        <v>4.54</v>
      </c>
      <c r="D499" s="9">
        <f t="shared" si="104"/>
        <v>0.50909650880170942</v>
      </c>
      <c r="E499" s="9">
        <f t="shared" si="105"/>
        <v>0.27679019948877293</v>
      </c>
      <c r="F499" s="9">
        <f t="shared" si="106"/>
        <v>0.21411329170951768</v>
      </c>
      <c r="G499" s="9">
        <f t="shared" si="107"/>
        <v>1.0368431274154433</v>
      </c>
      <c r="H499" s="9">
        <f t="shared" si="108"/>
        <v>1.9642641084963619</v>
      </c>
      <c r="I499" s="9">
        <f t="shared" si="109"/>
        <v>3.612844681086917</v>
      </c>
      <c r="J499" s="9">
        <f t="shared" si="110"/>
        <v>4.6704246710506689</v>
      </c>
      <c r="K499" s="11">
        <f t="shared" si="111"/>
        <v>0.5181347150259068</v>
      </c>
      <c r="L499" s="11">
        <f t="shared" si="112"/>
        <v>0.28409090909090912</v>
      </c>
      <c r="M499" s="11">
        <f t="shared" si="113"/>
        <v>0.22026431718061673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-0.26898677376582458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0.22663206210146475</v>
      </c>
      <c r="Q499" s="11">
        <f>2*'OddsRatio_working_3-way'!K499*'OddsRatio_working_3-way'!L499*'OddsRatio_working_3-way'!M499</f>
        <v>6.4844652961792495E-2</v>
      </c>
      <c r="R499" s="11">
        <f t="shared" si="114"/>
        <v>0</v>
      </c>
      <c r="S499" s="11">
        <f t="shared" si="115"/>
        <v>-0.84253979825330316</v>
      </c>
      <c r="T499" s="11">
        <f t="shared" si="116"/>
        <v>-0.24107004241868477</v>
      </c>
      <c r="U499" s="11">
        <f>'OddsRatio_working_3-way'!S499-'OddsRatio_working_3-way'!R499^2/3</f>
        <v>-0.84253979825330316</v>
      </c>
      <c r="V499" s="11">
        <f>'OddsRatio_working_3-way'!S499*'OddsRatio_working_3-way'!R499/3-2*'OddsRatio_working_3-way'!R499^3/27-'OddsRatio_working_3-way'!T499</f>
        <v>0.24107004241868477</v>
      </c>
      <c r="W499" s="11">
        <f>'OddsRatio_working_3-way'!V499^2+4*'OddsRatio_working_3-way'!U499^3/27</f>
        <v>-3.0492126022353343E-2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0.14883454855484649</v>
      </c>
      <c r="Y499" s="11">
        <f>IF('OddsRatio_working_3-way'!W499&gt;=0,IF('OddsRatio_working_3-way'!V499+SQRT('OddsRatio_working_3-way'!W499)&gt;0,0,PI()),ACOS('OddsRatio_working_3-way'!V499/(2*'OddsRatio_working_3-way'!X499)))</f>
        <v>0.62688435139627563</v>
      </c>
      <c r="Z499" s="11">
        <f>'OddsRatio_working_3-way'!X499^(1/3)*COS('OddsRatio_working_3-way'!Y499/3)</f>
        <v>0.51842156370772163</v>
      </c>
      <c r="AA499" s="11">
        <f>'OddsRatio_working_3-way'!X499^(1/3)*COS(('OddsRatio_working_3-way'!Y499+2*PI())/3)</f>
        <v>-0.35441719589963988</v>
      </c>
      <c r="AB499" s="11">
        <f>'OddsRatio_working_3-way'!X499^(1/3)*COS(('OddsRatio_working_3-way'!Y499+4*PI())/3)</f>
        <v>-0.16400436780808189</v>
      </c>
      <c r="AC499" s="11">
        <f>'OddsRatio_working_3-way'!X499^(1/3)*SIN('OddsRatio_working_3-way'!Y499/3)</f>
        <v>0.10993489755581906</v>
      </c>
      <c r="AD499" s="11">
        <f>'OddsRatio_working_3-way'!X499^(1/3)*SIN(('OddsRatio_working_3-way'!Y499+2*PI())/3)</f>
        <v>0.39399879526263026</v>
      </c>
      <c r="AE499" s="11">
        <f>'OddsRatio_working_3-way'!X499^(1/3)*SIN(('OddsRatio_working_3-way'!Y499+4*PI())/3)</f>
        <v>-0.50393369281844924</v>
      </c>
      <c r="AF499" s="11">
        <f>-'OddsRatio_working_3-way'!U499/(3*'OddsRatio_working_3-way'!X499^(1/3))*COS(('OddsRatio_working_3-way'!Y499)/3)</f>
        <v>0.51842156370772163</v>
      </c>
      <c r="AG499" s="11">
        <f>-'OddsRatio_working_3-way'!U499/(3*'OddsRatio_working_3-way'!X499^(1/3))*COS(('OddsRatio_working_3-way'!Y499+2*PI())/3)</f>
        <v>-0.35441719589963988</v>
      </c>
      <c r="AH499" s="11">
        <f>-'OddsRatio_working_3-way'!U499/(3*'OddsRatio_working_3-way'!X499^(1/3))*COS(('OddsRatio_working_3-way'!Y499+4*PI())/3)</f>
        <v>-0.16400436780808189</v>
      </c>
      <c r="AI499" s="11">
        <f>'OddsRatio_working_3-way'!U499/(3*'OddsRatio_working_3-way'!X499^(1/3))*SIN(('OddsRatio_working_3-way'!Y499)/3)</f>
        <v>-0.10993489755581906</v>
      </c>
      <c r="AJ499" s="11">
        <f>'OddsRatio_working_3-way'!U499/(3*'OddsRatio_working_3-way'!X499^(1/3))*SIN(('OddsRatio_working_3-way'!Y499+2*PI())/3)</f>
        <v>-0.39399879526263026</v>
      </c>
      <c r="AK499" s="11">
        <f>'OddsRatio_working_3-way'!U499/(3*'OddsRatio_working_3-way'!X499^(1/3))*SIN(('OddsRatio_working_3-way'!Y499+4*PI())/3)</f>
        <v>0.50393369281844924</v>
      </c>
      <c r="AL499" s="11">
        <f>'OddsRatio_working_3-way'!Z499+'OddsRatio_working_3-way'!AF499</f>
        <v>1.0368431274154433</v>
      </c>
      <c r="AM499" s="11">
        <f>'OddsRatio_working_3-way'!AA499+'OddsRatio_working_3-way'!AG499</f>
        <v>-0.70883439179927976</v>
      </c>
      <c r="AN499" s="11">
        <f>'OddsRatio_working_3-way'!AB499+'OddsRatio_working_3-way'!AH499</f>
        <v>-0.32800873561616378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1.0368431274154433</v>
      </c>
      <c r="AS499" s="11">
        <f>IF(('OddsRatio_working_3-way'!X499=0),IF(Q499&gt;0,-Q499^(1/3),(-Q499)^(1/3)),'OddsRatio_working_3-way'!AM499-'OddsRatio_working_3-way'!R499/3)</f>
        <v>-0.70883439179927976</v>
      </c>
      <c r="AT499" s="11">
        <f>IF(('OddsRatio_working_3-way'!X499=0),IF(Q499&gt;0,-Q499^(1/3),(-Q499)^(1/3)),'OddsRatio_working_3-way'!AN499-'OddsRatio_working_3-way'!R499/3)</f>
        <v>-0.32800873561616378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10.46</v>
      </c>
      <c r="B500" s="4">
        <f>IF('True_Odds_Calculator_3-way'!B501="","",'True_Odds_Calculator_3-way'!B501)</f>
        <v>5.04</v>
      </c>
      <c r="C500" s="4">
        <f>IF('True_Odds_Calculator_3-way'!C501="","",'True_Odds_Calculator_3-way'!C501)</f>
        <v>1.37</v>
      </c>
      <c r="D500" s="9">
        <f t="shared" si="104"/>
        <v>9.1006132935488496E-2</v>
      </c>
      <c r="E500" s="9">
        <f t="shared" si="105"/>
        <v>0.18991174150085652</v>
      </c>
      <c r="F500" s="9">
        <f t="shared" si="106"/>
        <v>0.71908212556365514</v>
      </c>
      <c r="G500" s="9">
        <f t="shared" si="107"/>
        <v>1.0558425407688681</v>
      </c>
      <c r="H500" s="9">
        <f t="shared" si="108"/>
        <v>10.988270435673494</v>
      </c>
      <c r="I500" s="9">
        <f t="shared" si="109"/>
        <v>5.2656038647062271</v>
      </c>
      <c r="J500" s="9">
        <f t="shared" si="110"/>
        <v>1.3906617400844812</v>
      </c>
      <c r="K500" s="11">
        <f t="shared" si="111"/>
        <v>9.5602294455066919E-2</v>
      </c>
      <c r="L500" s="11">
        <f t="shared" si="112"/>
        <v>0.1984126984126984</v>
      </c>
      <c r="M500" s="11">
        <f t="shared" si="113"/>
        <v>0.72992700729927007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-0.19579041974402822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0.19204087360847208</v>
      </c>
      <c r="Q500" s="11">
        <f>2*'OddsRatio_working_3-way'!K500*'OddsRatio_working_3-way'!L500*'OddsRatio_working_3-way'!M500</f>
        <v>2.7691546302591505E-2</v>
      </c>
      <c r="R500" s="11">
        <f t="shared" si="114"/>
        <v>0</v>
      </c>
      <c r="S500" s="11">
        <f t="shared" si="115"/>
        <v>-0.98084918485563177</v>
      </c>
      <c r="T500" s="11">
        <f t="shared" si="116"/>
        <v>-0.14143463372107165</v>
      </c>
      <c r="U500" s="11">
        <f>'OddsRatio_working_3-way'!S500-'OddsRatio_working_3-way'!R500^2/3</f>
        <v>-0.98084918485563177</v>
      </c>
      <c r="V500" s="11">
        <f>'OddsRatio_working_3-way'!S500*'OddsRatio_working_3-way'!R500/3-2*'OddsRatio_working_3-way'!R500^3/27-'OddsRatio_working_3-way'!T500</f>
        <v>0.14143463372107165</v>
      </c>
      <c r="W500" s="11">
        <f>'OddsRatio_working_3-way'!V500^2+4*'OddsRatio_working_3-way'!U500^3/27</f>
        <v>-0.11979488025030011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0.18694827885414844</v>
      </c>
      <c r="Y500" s="11">
        <f>IF('OddsRatio_working_3-way'!W500&gt;=0,IF('OddsRatio_working_3-way'!V500+SQRT('OddsRatio_working_3-way'!W500)&gt;0,0,PI()),ACOS('OddsRatio_working_3-way'!V500/(2*'OddsRatio_working_3-way'!X500)))</f>
        <v>1.1828673492455151</v>
      </c>
      <c r="Z500" s="11">
        <f>'OddsRatio_working_3-way'!X500^(1/3)*COS('OddsRatio_working_3-way'!Y500/3)</f>
        <v>0.52792127038443404</v>
      </c>
      <c r="AA500" s="11">
        <f>'OddsRatio_working_3-way'!X500^(1/3)*COS(('OddsRatio_working_3-way'!Y500+2*PI())/3)</f>
        <v>-0.45418851280396932</v>
      </c>
      <c r="AB500" s="11">
        <f>'OddsRatio_working_3-way'!X500^(1/3)*COS(('OddsRatio_working_3-way'!Y500+4*PI())/3)</f>
        <v>-7.3732757580464603E-2</v>
      </c>
      <c r="AC500" s="11">
        <f>'OddsRatio_working_3-way'!X500^(1/3)*SIN('OddsRatio_working_3-way'!Y500/3)</f>
        <v>0.2196562326930328</v>
      </c>
      <c r="AD500" s="11">
        <f>'OddsRatio_working_3-way'!X500^(1/3)*SIN(('OddsRatio_working_3-way'!Y500+2*PI())/3)</f>
        <v>0.34736511500455697</v>
      </c>
      <c r="AE500" s="11">
        <f>'OddsRatio_working_3-way'!X500^(1/3)*SIN(('OddsRatio_working_3-way'!Y500+4*PI())/3)</f>
        <v>-0.56702134769758983</v>
      </c>
      <c r="AF500" s="11">
        <f>-'OddsRatio_working_3-way'!U500/(3*'OddsRatio_working_3-way'!X500^(1/3))*COS(('OddsRatio_working_3-way'!Y500)/3)</f>
        <v>0.52792127038443415</v>
      </c>
      <c r="AG500" s="11">
        <f>-'OddsRatio_working_3-way'!U500/(3*'OddsRatio_working_3-way'!X500^(1/3))*COS(('OddsRatio_working_3-way'!Y500+2*PI())/3)</f>
        <v>-0.45418851280396944</v>
      </c>
      <c r="AH500" s="11">
        <f>-'OddsRatio_working_3-way'!U500/(3*'OddsRatio_working_3-way'!X500^(1/3))*COS(('OddsRatio_working_3-way'!Y500+4*PI())/3)</f>
        <v>-7.3732757580464617E-2</v>
      </c>
      <c r="AI500" s="11">
        <f>'OddsRatio_working_3-way'!U500/(3*'OddsRatio_working_3-way'!X500^(1/3))*SIN(('OddsRatio_working_3-way'!Y500)/3)</f>
        <v>-0.21965623269303283</v>
      </c>
      <c r="AJ500" s="11">
        <f>'OddsRatio_working_3-way'!U500/(3*'OddsRatio_working_3-way'!X500^(1/3))*SIN(('OddsRatio_working_3-way'!Y500+2*PI())/3)</f>
        <v>-0.34736511500455702</v>
      </c>
      <c r="AK500" s="11">
        <f>'OddsRatio_working_3-way'!U500/(3*'OddsRatio_working_3-way'!X500^(1/3))*SIN(('OddsRatio_working_3-way'!Y500+4*PI())/3)</f>
        <v>0.56702134769758994</v>
      </c>
      <c r="AL500" s="11">
        <f>'OddsRatio_working_3-way'!Z500+'OddsRatio_working_3-way'!AF500</f>
        <v>1.0558425407688681</v>
      </c>
      <c r="AM500" s="11">
        <f>'OddsRatio_working_3-way'!AA500+'OddsRatio_working_3-way'!AG500</f>
        <v>-0.90837702560793876</v>
      </c>
      <c r="AN500" s="11">
        <f>'OddsRatio_working_3-way'!AB500+'OddsRatio_working_3-way'!AH500</f>
        <v>-0.14746551516092921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1.0558425407688681</v>
      </c>
      <c r="AS500" s="11">
        <f>IF(('OddsRatio_working_3-way'!X500=0),IF(Q500&gt;0,-Q500^(1/3),(-Q500)^(1/3)),'OddsRatio_working_3-way'!AM500-'OddsRatio_working_3-way'!R500/3)</f>
        <v>-0.90837702560793876</v>
      </c>
      <c r="AT500" s="11">
        <f>IF(('OddsRatio_working_3-way'!X500=0),IF(Q500&gt;0,-Q500^(1/3),(-Q500)^(1/3)),'OddsRatio_working_3-way'!AN500-'OddsRatio_working_3-way'!R500/3)</f>
        <v>-0.14746551516092921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3.51</v>
      </c>
      <c r="B501" s="4">
        <f>IF('True_Odds_Calculator_3-way'!B502="","",'True_Odds_Calculator_3-way'!B502)</f>
        <v>3.19</v>
      </c>
      <c r="C501" s="4">
        <f>IF('True_Odds_Calculator_3-way'!C502="","",'True_Odds_Calculator_3-way'!C502)</f>
        <v>2.33</v>
      </c>
      <c r="D501" s="9">
        <f t="shared" si="104"/>
        <v>0.27646383402598773</v>
      </c>
      <c r="E501" s="9">
        <f t="shared" si="105"/>
        <v>0.30455731368326017</v>
      </c>
      <c r="F501" s="9">
        <f t="shared" si="106"/>
        <v>0.41897885229075199</v>
      </c>
      <c r="G501" s="9">
        <f t="shared" si="107"/>
        <v>1.0426731645473786</v>
      </c>
      <c r="H501" s="9">
        <f t="shared" si="108"/>
        <v>3.6171096430139196</v>
      </c>
      <c r="I501" s="9">
        <f t="shared" si="109"/>
        <v>3.2834542303587586</v>
      </c>
      <c r="J501" s="9">
        <f t="shared" si="110"/>
        <v>2.3867553088480133</v>
      </c>
      <c r="K501" s="11">
        <f t="shared" si="111"/>
        <v>0.28490028490028491</v>
      </c>
      <c r="L501" s="11">
        <f t="shared" si="112"/>
        <v>0.31347962382445144</v>
      </c>
      <c r="M501" s="11">
        <f t="shared" si="113"/>
        <v>0.42918454935622319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-0.28023072909856972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0.23113387032285954</v>
      </c>
      <c r="Q501" s="11">
        <f>2*'OddsRatio_working_3-way'!K501*'OddsRatio_working_3-way'!L501*'OddsRatio_working_3-way'!M501</f>
        <v>7.6661316856669839E-2</v>
      </c>
      <c r="R501" s="11">
        <f t="shared" si="114"/>
        <v>0</v>
      </c>
      <c r="S501" s="11">
        <f t="shared" si="115"/>
        <v>-0.82479844757339005</v>
      </c>
      <c r="T501" s="11">
        <f t="shared" si="116"/>
        <v>-0.27356499090328035</v>
      </c>
      <c r="U501" s="11">
        <f>'OddsRatio_working_3-way'!S501-'OddsRatio_working_3-way'!R501^2/3</f>
        <v>-0.82479844757339005</v>
      </c>
      <c r="V501" s="11">
        <f>'OddsRatio_working_3-way'!S501*'OddsRatio_working_3-way'!R501/3-2*'OddsRatio_working_3-way'!R501^3/27-'OddsRatio_working_3-way'!T501</f>
        <v>0.27356499090328035</v>
      </c>
      <c r="W501" s="11">
        <f>'OddsRatio_working_3-way'!V501^2+4*'OddsRatio_working_3-way'!U501^3/27</f>
        <v>-8.2887410370652143E-3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0.14415837235916709</v>
      </c>
      <c r="Y501" s="11">
        <f>IF('OddsRatio_working_3-way'!W501&gt;=0,IF('OddsRatio_working_3-way'!V501+SQRT('OddsRatio_working_3-way'!W501)&gt;0,0,PI()),ACOS('OddsRatio_working_3-way'!V501/(2*'OddsRatio_working_3-way'!X501)))</f>
        <v>0.3212707878349772</v>
      </c>
      <c r="Z501" s="11">
        <f>'OddsRatio_working_3-way'!X501^(1/3)*COS('OddsRatio_working_3-way'!Y501/3)</f>
        <v>0.52133658227368929</v>
      </c>
      <c r="AA501" s="11">
        <f>'OddsRatio_working_3-way'!X501^(1/3)*COS(('OddsRatio_working_3-way'!Y501+2*PI())/3)</f>
        <v>-0.30920423535078911</v>
      </c>
      <c r="AB501" s="11">
        <f>'OddsRatio_working_3-way'!X501^(1/3)*COS(('OddsRatio_working_3-way'!Y501+4*PI())/3)</f>
        <v>-0.21213234692289987</v>
      </c>
      <c r="AC501" s="11">
        <f>'OddsRatio_working_3-way'!X501^(1/3)*SIN('OddsRatio_working_3-way'!Y501/3)</f>
        <v>5.6044480914587136E-2</v>
      </c>
      <c r="AD501" s="11">
        <f>'OddsRatio_working_3-way'!X501^(1/3)*SIN(('OddsRatio_working_3-way'!Y501+2*PI())/3)</f>
        <v>0.42346848371387752</v>
      </c>
      <c r="AE501" s="11">
        <f>'OddsRatio_working_3-way'!X501^(1/3)*SIN(('OddsRatio_working_3-way'!Y501+4*PI())/3)</f>
        <v>-0.4795129646284646</v>
      </c>
      <c r="AF501" s="11">
        <f>-'OddsRatio_working_3-way'!U501/(3*'OddsRatio_working_3-way'!X501^(1/3))*COS(('OddsRatio_working_3-way'!Y501)/3)</f>
        <v>0.52133658227368918</v>
      </c>
      <c r="AG501" s="11">
        <f>-'OddsRatio_working_3-way'!U501/(3*'OddsRatio_working_3-way'!X501^(1/3))*COS(('OddsRatio_working_3-way'!Y501+2*PI())/3)</f>
        <v>-0.30920423535078906</v>
      </c>
      <c r="AH501" s="11">
        <f>-'OddsRatio_working_3-way'!U501/(3*'OddsRatio_working_3-way'!X501^(1/3))*COS(('OddsRatio_working_3-way'!Y501+4*PI())/3)</f>
        <v>-0.21213234692289984</v>
      </c>
      <c r="AI501" s="11">
        <f>'OddsRatio_working_3-way'!U501/(3*'OddsRatio_working_3-way'!X501^(1/3))*SIN(('OddsRatio_working_3-way'!Y501)/3)</f>
        <v>-5.6044480914587122E-2</v>
      </c>
      <c r="AJ501" s="11">
        <f>'OddsRatio_working_3-way'!U501/(3*'OddsRatio_working_3-way'!X501^(1/3))*SIN(('OddsRatio_working_3-way'!Y501+2*PI())/3)</f>
        <v>-0.42346848371387741</v>
      </c>
      <c r="AK501" s="11">
        <f>'OddsRatio_working_3-way'!U501/(3*'OddsRatio_working_3-way'!X501^(1/3))*SIN(('OddsRatio_working_3-way'!Y501+4*PI())/3)</f>
        <v>0.47951296462846449</v>
      </c>
      <c r="AL501" s="11">
        <f>'OddsRatio_working_3-way'!Z501+'OddsRatio_working_3-way'!AF501</f>
        <v>1.0426731645473786</v>
      </c>
      <c r="AM501" s="11">
        <f>'OddsRatio_working_3-way'!AA501+'OddsRatio_working_3-way'!AG501</f>
        <v>-0.61840847070157823</v>
      </c>
      <c r="AN501" s="11">
        <f>'OddsRatio_working_3-way'!AB501+'OddsRatio_working_3-way'!AH501</f>
        <v>-0.42426469384579968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1.0426731645473786</v>
      </c>
      <c r="AS501" s="11">
        <f>IF(('OddsRatio_working_3-way'!X501=0),IF(Q501&gt;0,-Q501^(1/3),(-Q501)^(1/3)),'OddsRatio_working_3-way'!AM501-'OddsRatio_working_3-way'!R501/3)</f>
        <v>-0.61840847070157823</v>
      </c>
      <c r="AT501" s="11">
        <f>IF(('OddsRatio_working_3-way'!X501=0),IF(Q501&gt;0,-Q501^(1/3),(-Q501)^(1/3)),'OddsRatio_working_3-way'!AN501-'OddsRatio_working_3-way'!R501/3)</f>
        <v>-0.42426469384579968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2.19</v>
      </c>
      <c r="B502" s="4">
        <f>IF('True_Odds_Calculator_3-way'!B503="","",'True_Odds_Calculator_3-way'!B503)</f>
        <v>3.22</v>
      </c>
      <c r="C502" s="4">
        <f>IF('True_Odds_Calculator_3-way'!C503="","",'True_Odds_Calculator_3-way'!C503)</f>
        <v>3.83</v>
      </c>
      <c r="D502" s="9">
        <f t="shared" si="104"/>
        <v>0.44586342858356387</v>
      </c>
      <c r="E502" s="9">
        <f t="shared" si="105"/>
        <v>0.30133424121103575</v>
      </c>
      <c r="F502" s="9">
        <f t="shared" si="106"/>
        <v>0.25280233020540038</v>
      </c>
      <c r="G502" s="9">
        <f t="shared" si="107"/>
        <v>1.0444027353014569</v>
      </c>
      <c r="H502" s="9">
        <f t="shared" si="108"/>
        <v>2.2428392550087333</v>
      </c>
      <c r="I502" s="9">
        <f t="shared" si="109"/>
        <v>3.3185740723692341</v>
      </c>
      <c r="J502" s="9">
        <f t="shared" si="110"/>
        <v>3.9556597409031236</v>
      </c>
      <c r="K502" s="11">
        <f t="shared" si="111"/>
        <v>0.45662100456621008</v>
      </c>
      <c r="L502" s="11">
        <f t="shared" si="112"/>
        <v>0.3105590062111801</v>
      </c>
      <c r="M502" s="11">
        <f t="shared" si="113"/>
        <v>0.2610966057441253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-0.27681371946810296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0.23103928356495387</v>
      </c>
      <c r="Q502" s="11">
        <f>2*'OddsRatio_working_3-way'!K502*'OddsRatio_working_3-way'!L502*'OddsRatio_working_3-way'!M502</f>
        <v>7.4051052424664698E-2</v>
      </c>
      <c r="R502" s="11">
        <f t="shared" si="114"/>
        <v>0</v>
      </c>
      <c r="S502" s="11">
        <f t="shared" si="115"/>
        <v>-0.83463812418291772</v>
      </c>
      <c r="T502" s="11">
        <f t="shared" si="116"/>
        <v>-0.26751221928939672</v>
      </c>
      <c r="U502" s="11">
        <f>'OddsRatio_working_3-way'!S502-'OddsRatio_working_3-way'!R502^2/3</f>
        <v>-0.83463812418291772</v>
      </c>
      <c r="V502" s="11">
        <f>'OddsRatio_working_3-way'!S502*'OddsRatio_working_3-way'!R502/3-2*'OddsRatio_working_3-way'!R502^3/27-'OddsRatio_working_3-way'!T502</f>
        <v>0.26751221928939672</v>
      </c>
      <c r="W502" s="11">
        <f>'OddsRatio_working_3-way'!V502^2+4*'OddsRatio_working_3-way'!U502^3/27</f>
        <v>-1.4574438663151085E-2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0.14674572066357622</v>
      </c>
      <c r="Y502" s="11">
        <f>IF('OddsRatio_working_3-way'!W502&gt;=0,IF('OddsRatio_working_3-way'!V502+SQRT('OddsRatio_working_3-way'!W502)&gt;0,0,PI()),ACOS('OddsRatio_working_3-way'!V502/(2*'OddsRatio_working_3-way'!X502)))</f>
        <v>0.42392322402357663</v>
      </c>
      <c r="Z502" s="11">
        <f>'OddsRatio_working_3-way'!X502^(1/3)*COS('OddsRatio_working_3-way'!Y502/3)</f>
        <v>0.52220136765072844</v>
      </c>
      <c r="AA502" s="11">
        <f>'OddsRatio_working_3-way'!X502^(1/3)*COS(('OddsRatio_working_3-way'!Y502+2*PI())/3)</f>
        <v>-0.32543442119162419</v>
      </c>
      <c r="AB502" s="11">
        <f>'OddsRatio_working_3-way'!X502^(1/3)*COS(('OddsRatio_working_3-way'!Y502+4*PI())/3)</f>
        <v>-0.19676694645910442</v>
      </c>
      <c r="AC502" s="11">
        <f>'OddsRatio_working_3-way'!X502^(1/3)*SIN('OddsRatio_working_3-way'!Y502/3)</f>
        <v>7.4286201172769795E-2</v>
      </c>
      <c r="AD502" s="11">
        <f>'OddsRatio_working_3-way'!X502^(1/3)*SIN(('OddsRatio_working_3-way'!Y502+2*PI())/3)</f>
        <v>0.41509654969012338</v>
      </c>
      <c r="AE502" s="11">
        <f>'OddsRatio_working_3-way'!X502^(1/3)*SIN(('OddsRatio_working_3-way'!Y502+4*PI())/3)</f>
        <v>-0.48938275086289307</v>
      </c>
      <c r="AF502" s="11">
        <f>-'OddsRatio_working_3-way'!U502/(3*'OddsRatio_working_3-way'!X502^(1/3))*COS(('OddsRatio_working_3-way'!Y502)/3)</f>
        <v>0.52220136765072844</v>
      </c>
      <c r="AG502" s="11">
        <f>-'OddsRatio_working_3-way'!U502/(3*'OddsRatio_working_3-way'!X502^(1/3))*COS(('OddsRatio_working_3-way'!Y502+2*PI())/3)</f>
        <v>-0.32543442119162419</v>
      </c>
      <c r="AH502" s="11">
        <f>-'OddsRatio_working_3-way'!U502/(3*'OddsRatio_working_3-way'!X502^(1/3))*COS(('OddsRatio_working_3-way'!Y502+4*PI())/3)</f>
        <v>-0.19676694645910442</v>
      </c>
      <c r="AI502" s="11">
        <f>'OddsRatio_working_3-way'!U502/(3*'OddsRatio_working_3-way'!X502^(1/3))*SIN(('OddsRatio_working_3-way'!Y502)/3)</f>
        <v>-7.4286201172769795E-2</v>
      </c>
      <c r="AJ502" s="11">
        <f>'OddsRatio_working_3-way'!U502/(3*'OddsRatio_working_3-way'!X502^(1/3))*SIN(('OddsRatio_working_3-way'!Y502+2*PI())/3)</f>
        <v>-0.41509654969012338</v>
      </c>
      <c r="AK502" s="11">
        <f>'OddsRatio_working_3-way'!U502/(3*'OddsRatio_working_3-way'!X502^(1/3))*SIN(('OddsRatio_working_3-way'!Y502+4*PI())/3)</f>
        <v>0.48938275086289307</v>
      </c>
      <c r="AL502" s="11">
        <f>'OddsRatio_working_3-way'!Z502+'OddsRatio_working_3-way'!AF502</f>
        <v>1.0444027353014569</v>
      </c>
      <c r="AM502" s="11">
        <f>'OddsRatio_working_3-way'!AA502+'OddsRatio_working_3-way'!AG502</f>
        <v>-0.65086884238324838</v>
      </c>
      <c r="AN502" s="11">
        <f>'OddsRatio_working_3-way'!AB502+'OddsRatio_working_3-way'!AH502</f>
        <v>-0.39353389291820884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1.0444027353014569</v>
      </c>
      <c r="AS502" s="11">
        <f>IF(('OddsRatio_working_3-way'!X502=0),IF(Q502&gt;0,-Q502^(1/3),(-Q502)^(1/3)),'OddsRatio_working_3-way'!AM502-'OddsRatio_working_3-way'!R502/3)</f>
        <v>-0.65086884238324838</v>
      </c>
      <c r="AT502" s="11">
        <f>IF(('OddsRatio_working_3-way'!X502=0),IF(Q502&gt;0,-Q502^(1/3),(-Q502)^(1/3)),'OddsRatio_working_3-way'!AN502-'OddsRatio_working_3-way'!R502/3)</f>
        <v>-0.39353389291820884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2.2599999999999998</v>
      </c>
      <c r="B503" s="4">
        <f>IF('True_Odds_Calculator_3-way'!B504="","",'True_Odds_Calculator_3-way'!B504)</f>
        <v>3.33</v>
      </c>
      <c r="C503" s="4">
        <f>IF('True_Odds_Calculator_3-way'!C504="","",'True_Odds_Calculator_3-way'!C504)</f>
        <v>3.51</v>
      </c>
      <c r="D503" s="9">
        <f t="shared" si="104"/>
        <v>0.43210017635885217</v>
      </c>
      <c r="E503" s="9">
        <f t="shared" si="105"/>
        <v>0.29151361479992838</v>
      </c>
      <c r="F503" s="9">
        <f t="shared" si="106"/>
        <v>0.27638620884121934</v>
      </c>
      <c r="G503" s="9">
        <f t="shared" si="107"/>
        <v>1.0430779027792667</v>
      </c>
      <c r="H503" s="9">
        <f t="shared" si="108"/>
        <v>2.3142781575018758</v>
      </c>
      <c r="I503" s="9">
        <f t="shared" si="109"/>
        <v>3.4303715134756914</v>
      </c>
      <c r="J503" s="9">
        <f t="shared" si="110"/>
        <v>3.6181255359759588</v>
      </c>
      <c r="K503" s="11">
        <f t="shared" si="111"/>
        <v>0.44247787610619471</v>
      </c>
      <c r="L503" s="11">
        <f t="shared" si="112"/>
        <v>0.3003003003003003</v>
      </c>
      <c r="M503" s="11">
        <f t="shared" si="113"/>
        <v>0.28490028490028491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-0.27895901347228769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0.23092451804349545</v>
      </c>
      <c r="Q503" s="11">
        <f>2*'OddsRatio_working_3-way'!K503*'OddsRatio_working_3-way'!L503*'OddsRatio_working_3-way'!M503</f>
        <v>7.5712956735572282E-2</v>
      </c>
      <c r="R503" s="11">
        <f t="shared" si="114"/>
        <v>0</v>
      </c>
      <c r="S503" s="11">
        <f t="shared" si="115"/>
        <v>-0.82780805383955058</v>
      </c>
      <c r="T503" s="11">
        <f t="shared" si="116"/>
        <v>-0.2714124766687051</v>
      </c>
      <c r="U503" s="11">
        <f>'OddsRatio_working_3-way'!S503-'OddsRatio_working_3-way'!R503^2/3</f>
        <v>-0.82780805383955058</v>
      </c>
      <c r="V503" s="11">
        <f>'OddsRatio_working_3-way'!S503*'OddsRatio_working_3-way'!R503/3-2*'OddsRatio_working_3-way'!R503^3/27-'OddsRatio_working_3-way'!T503</f>
        <v>0.2714124766687051</v>
      </c>
      <c r="W503" s="11">
        <f>'OddsRatio_working_3-way'!V503^2+4*'OddsRatio_working_3-way'!U503^3/27</f>
        <v>-1.0375098302983207E-2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0.14494812071429522</v>
      </c>
      <c r="Y503" s="11">
        <f>IF('OddsRatio_working_3-way'!W503&gt;=0,IF('OddsRatio_working_3-way'!V503+SQRT('OddsRatio_working_3-way'!W503)&gt;0,0,PI()),ACOS('OddsRatio_working_3-way'!V503/(2*'OddsRatio_working_3-way'!X503)))</f>
        <v>0.35902436979170038</v>
      </c>
      <c r="Z503" s="11">
        <f>'OddsRatio_working_3-way'!X503^(1/3)*COS('OddsRatio_working_3-way'!Y503/3)</f>
        <v>0.52153895138963335</v>
      </c>
      <c r="AA503" s="11">
        <f>'OddsRatio_working_3-way'!X503^(1/3)*COS(('OddsRatio_working_3-way'!Y503+2*PI())/3)</f>
        <v>-0.31508204419823888</v>
      </c>
      <c r="AB503" s="11">
        <f>'OddsRatio_working_3-way'!X503^(1/3)*COS(('OddsRatio_working_3-way'!Y503+4*PI())/3)</f>
        <v>-0.20645690719139459</v>
      </c>
      <c r="AC503" s="11">
        <f>'OddsRatio_working_3-way'!X503^(1/3)*SIN('OddsRatio_working_3-way'!Y503/3)</f>
        <v>6.2714752091661594E-2</v>
      </c>
      <c r="AD503" s="11">
        <f>'OddsRatio_working_3-way'!X503^(1/3)*SIN(('OddsRatio_working_3-way'!Y503+2*PI())/3)</f>
        <v>0.42030860492068911</v>
      </c>
      <c r="AE503" s="11">
        <f>'OddsRatio_working_3-way'!X503^(1/3)*SIN(('OddsRatio_working_3-way'!Y503+4*PI())/3)</f>
        <v>-0.48302335701235066</v>
      </c>
      <c r="AF503" s="11">
        <f>-'OddsRatio_working_3-way'!U503/(3*'OddsRatio_working_3-way'!X503^(1/3))*COS(('OddsRatio_working_3-way'!Y503)/3)</f>
        <v>0.52153895138963335</v>
      </c>
      <c r="AG503" s="11">
        <f>-'OddsRatio_working_3-way'!U503/(3*'OddsRatio_working_3-way'!X503^(1/3))*COS(('OddsRatio_working_3-way'!Y503+2*PI())/3)</f>
        <v>-0.31508204419823888</v>
      </c>
      <c r="AH503" s="11">
        <f>-'OddsRatio_working_3-way'!U503/(3*'OddsRatio_working_3-way'!X503^(1/3))*COS(('OddsRatio_working_3-way'!Y503+4*PI())/3)</f>
        <v>-0.20645690719139459</v>
      </c>
      <c r="AI503" s="11">
        <f>'OddsRatio_working_3-way'!U503/(3*'OddsRatio_working_3-way'!X503^(1/3))*SIN(('OddsRatio_working_3-way'!Y503)/3)</f>
        <v>-6.2714752091661594E-2</v>
      </c>
      <c r="AJ503" s="11">
        <f>'OddsRatio_working_3-way'!U503/(3*'OddsRatio_working_3-way'!X503^(1/3))*SIN(('OddsRatio_working_3-way'!Y503+2*PI())/3)</f>
        <v>-0.42030860492068911</v>
      </c>
      <c r="AK503" s="11">
        <f>'OddsRatio_working_3-way'!U503/(3*'OddsRatio_working_3-way'!X503^(1/3))*SIN(('OddsRatio_working_3-way'!Y503+4*PI())/3)</f>
        <v>0.48302335701235066</v>
      </c>
      <c r="AL503" s="11">
        <f>'OddsRatio_working_3-way'!Z503+'OddsRatio_working_3-way'!AF503</f>
        <v>1.0430779027792667</v>
      </c>
      <c r="AM503" s="11">
        <f>'OddsRatio_working_3-way'!AA503+'OddsRatio_working_3-way'!AG503</f>
        <v>-0.63016408839647775</v>
      </c>
      <c r="AN503" s="11">
        <f>'OddsRatio_working_3-way'!AB503+'OddsRatio_working_3-way'!AH503</f>
        <v>-0.41291381438278918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1.0430779027792667</v>
      </c>
      <c r="AS503" s="11">
        <f>IF(('OddsRatio_working_3-way'!X503=0),IF(Q503&gt;0,-Q503^(1/3),(-Q503)^(1/3)),'OddsRatio_working_3-way'!AM503-'OddsRatio_working_3-way'!R503/3)</f>
        <v>-0.63016408839647775</v>
      </c>
      <c r="AT503" s="11">
        <f>IF(('OddsRatio_working_3-way'!X503=0),IF(Q503&gt;0,-Q503^(1/3),(-Q503)^(1/3)),'OddsRatio_working_3-way'!AN503-'OddsRatio_working_3-way'!R503/3)</f>
        <v>-0.41291381438278918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3.15</v>
      </c>
      <c r="B504" s="4">
        <f>IF('True_Odds_Calculator_3-way'!B505="","",'True_Odds_Calculator_3-way'!B505)</f>
        <v>3.09</v>
      </c>
      <c r="C504" s="4">
        <f>IF('True_Odds_Calculator_3-way'!C505="","",'True_Odds_Calculator_3-way'!C505)</f>
        <v>2.59</v>
      </c>
      <c r="D504" s="9">
        <f t="shared" si="104"/>
        <v>0.30871177482148288</v>
      </c>
      <c r="E504" s="9">
        <f t="shared" si="105"/>
        <v>0.31478452369683307</v>
      </c>
      <c r="F504" s="9">
        <f t="shared" si="106"/>
        <v>0.37650370148168411</v>
      </c>
      <c r="G504" s="9">
        <f t="shared" si="107"/>
        <v>1.0415197387456456</v>
      </c>
      <c r="H504" s="9">
        <f t="shared" si="108"/>
        <v>3.2392674383031381</v>
      </c>
      <c r="I504" s="9">
        <f t="shared" si="109"/>
        <v>3.176776253978399</v>
      </c>
      <c r="J504" s="9">
        <f t="shared" si="110"/>
        <v>2.6560163846055769</v>
      </c>
      <c r="K504" s="11">
        <f t="shared" si="111"/>
        <v>0.31746031746031744</v>
      </c>
      <c r="L504" s="11">
        <f t="shared" si="112"/>
        <v>0.3236245954692557</v>
      </c>
      <c r="M504" s="11">
        <f t="shared" si="113"/>
        <v>0.38610038610038611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-0.28340863153623208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0.23125959325681936</v>
      </c>
      <c r="Q504" s="11">
        <f>2*'OddsRatio_working_3-way'!K504*'OddsRatio_working_3-way'!L504*'OddsRatio_working_3-way'!M504</f>
        <v>7.9334337309371991E-2</v>
      </c>
      <c r="R504" s="11">
        <f t="shared" si="114"/>
        <v>0</v>
      </c>
      <c r="S504" s="11">
        <f t="shared" si="115"/>
        <v>-0.81599347205222372</v>
      </c>
      <c r="T504" s="11">
        <f t="shared" si="116"/>
        <v>-0.27992914993215223</v>
      </c>
      <c r="U504" s="11">
        <f>'OddsRatio_working_3-way'!S504-'OddsRatio_working_3-way'!R504^2/3</f>
        <v>-0.81599347205222372</v>
      </c>
      <c r="V504" s="11">
        <f>'OddsRatio_working_3-way'!S504*'OddsRatio_working_3-way'!R504/3-2*'OddsRatio_working_3-way'!R504^3/27-'OddsRatio_working_3-way'!T504</f>
        <v>0.27992914993215223</v>
      </c>
      <c r="W504" s="11">
        <f>'OddsRatio_working_3-way'!V504^2+4*'OddsRatio_working_3-way'!U504^3/27</f>
        <v>-2.1323311789641919E-3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0.14185614206010042</v>
      </c>
      <c r="Y504" s="11">
        <f>IF('OddsRatio_working_3-way'!W504&gt;=0,IF('OddsRatio_working_3-way'!V504+SQRT('OddsRatio_working_3-way'!W504)&gt;0,0,PI()),ACOS('OddsRatio_working_3-way'!V504/(2*'OddsRatio_working_3-way'!X504)))</f>
        <v>0.16348788406218784</v>
      </c>
      <c r="Z504" s="11">
        <f>'OddsRatio_working_3-way'!X504^(1/3)*COS('OddsRatio_working_3-way'!Y504/3)</f>
        <v>0.52075986937282293</v>
      </c>
      <c r="AA504" s="11">
        <f>'OddsRatio_working_3-way'!X504^(1/3)*COS(('OddsRatio_working_3-way'!Y504+2*PI())/3)</f>
        <v>-0.28498149665219413</v>
      </c>
      <c r="AB504" s="11">
        <f>'OddsRatio_working_3-way'!X504^(1/3)*COS(('OddsRatio_working_3-way'!Y504+4*PI())/3)</f>
        <v>-0.23577837272062876</v>
      </c>
      <c r="AC504" s="11">
        <f>'OddsRatio_working_3-way'!X504^(1/3)*SIN('OddsRatio_working_3-way'!Y504/3)</f>
        <v>2.840743684685975E-2</v>
      </c>
      <c r="AD504" s="11">
        <f>'OddsRatio_working_3-way'!X504^(1/3)*SIN(('OddsRatio_working_3-way'!Y504+2*PI())/3)</f>
        <v>0.43678755772490069</v>
      </c>
      <c r="AE504" s="11">
        <f>'OddsRatio_working_3-way'!X504^(1/3)*SIN(('OddsRatio_working_3-way'!Y504+4*PI())/3)</f>
        <v>-0.46519499457176045</v>
      </c>
      <c r="AF504" s="11">
        <f>-'OddsRatio_working_3-way'!U504/(3*'OddsRatio_working_3-way'!X504^(1/3))*COS(('OddsRatio_working_3-way'!Y504)/3)</f>
        <v>0.52075986937282281</v>
      </c>
      <c r="AG504" s="11">
        <f>-'OddsRatio_working_3-way'!U504/(3*'OddsRatio_working_3-way'!X504^(1/3))*COS(('OddsRatio_working_3-way'!Y504+2*PI())/3)</f>
        <v>-0.28498149665219408</v>
      </c>
      <c r="AH504" s="11">
        <f>-'OddsRatio_working_3-way'!U504/(3*'OddsRatio_working_3-way'!X504^(1/3))*COS(('OddsRatio_working_3-way'!Y504+4*PI())/3)</f>
        <v>-0.23577837272062871</v>
      </c>
      <c r="AI504" s="11">
        <f>'OddsRatio_working_3-way'!U504/(3*'OddsRatio_working_3-way'!X504^(1/3))*SIN(('OddsRatio_working_3-way'!Y504)/3)</f>
        <v>-2.8407436846859743E-2</v>
      </c>
      <c r="AJ504" s="11">
        <f>'OddsRatio_working_3-way'!U504/(3*'OddsRatio_working_3-way'!X504^(1/3))*SIN(('OddsRatio_working_3-way'!Y504+2*PI())/3)</f>
        <v>-0.43678755772490063</v>
      </c>
      <c r="AK504" s="11">
        <f>'OddsRatio_working_3-way'!U504/(3*'OddsRatio_working_3-way'!X504^(1/3))*SIN(('OddsRatio_working_3-way'!Y504+4*PI())/3)</f>
        <v>0.46519499457176033</v>
      </c>
      <c r="AL504" s="11">
        <f>'OddsRatio_working_3-way'!Z504+'OddsRatio_working_3-way'!AF504</f>
        <v>1.0415197387456456</v>
      </c>
      <c r="AM504" s="11">
        <f>'OddsRatio_working_3-way'!AA504+'OddsRatio_working_3-way'!AG504</f>
        <v>-0.56996299330438815</v>
      </c>
      <c r="AN504" s="11">
        <f>'OddsRatio_working_3-way'!AB504+'OddsRatio_working_3-way'!AH504</f>
        <v>-0.47155674544125747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1.0415197387456456</v>
      </c>
      <c r="AS504" s="11">
        <f>IF(('OddsRatio_working_3-way'!X504=0),IF(Q504&gt;0,-Q504^(1/3),(-Q504)^(1/3)),'OddsRatio_working_3-way'!AM504-'OddsRatio_working_3-way'!R504/3)</f>
        <v>-0.56996299330438815</v>
      </c>
      <c r="AT504" s="11">
        <f>IF(('OddsRatio_working_3-way'!X504=0),IF(Q504&gt;0,-Q504^(1/3),(-Q504)^(1/3)),'OddsRatio_working_3-way'!AN504-'OddsRatio_working_3-way'!R504/3)</f>
        <v>-0.47155674544125747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2.69</v>
      </c>
      <c r="B505" s="4">
        <f>IF('True_Odds_Calculator_3-way'!B506="","",'True_Odds_Calculator_3-way'!B506)</f>
        <v>3.05</v>
      </c>
      <c r="C505" s="4">
        <f>IF('True_Odds_Calculator_3-way'!C506="","",'True_Odds_Calculator_3-way'!C506)</f>
        <v>3.05</v>
      </c>
      <c r="D505" s="9">
        <f t="shared" si="104"/>
        <v>0.36221627400617795</v>
      </c>
      <c r="E505" s="9">
        <f t="shared" si="105"/>
        <v>0.31889186299691097</v>
      </c>
      <c r="F505" s="9">
        <f t="shared" si="106"/>
        <v>0.31889186299691097</v>
      </c>
      <c r="G505" s="9">
        <f t="shared" si="107"/>
        <v>1.0418825635323357</v>
      </c>
      <c r="H505" s="9">
        <f t="shared" si="108"/>
        <v>2.7607815323696472</v>
      </c>
      <c r="I505" s="9">
        <f t="shared" si="109"/>
        <v>3.1358592552412876</v>
      </c>
      <c r="J505" s="9">
        <f t="shared" si="110"/>
        <v>3.1358592552412876</v>
      </c>
      <c r="K505" s="11">
        <f t="shared" si="111"/>
        <v>0.37174721189591081</v>
      </c>
      <c r="L505" s="11">
        <f t="shared" si="112"/>
        <v>0.32786885245901642</v>
      </c>
      <c r="M505" s="11">
        <f t="shared" si="113"/>
        <v>0.32786885245901642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-0.28381965514726515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0.23138041998143766</v>
      </c>
      <c r="Q505" s="11">
        <f>2*'OddsRatio_working_3-way'!K505*'OddsRatio_working_3-way'!L505*'OddsRatio_working_3-way'!M505</f>
        <v>7.9924151979771221E-2</v>
      </c>
      <c r="R505" s="11">
        <f t="shared" si="114"/>
        <v>0</v>
      </c>
      <c r="S505" s="11">
        <f t="shared" si="115"/>
        <v>-0.81523747839585525</v>
      </c>
      <c r="T505" s="11">
        <f t="shared" si="116"/>
        <v>-0.28160189236471689</v>
      </c>
      <c r="U505" s="11">
        <f>'OddsRatio_working_3-way'!S505-'OddsRatio_working_3-way'!R505^2/3</f>
        <v>-0.81523747839585525</v>
      </c>
      <c r="V505" s="11">
        <f>'OddsRatio_working_3-way'!S505*'OddsRatio_working_3-way'!R505/3-2*'OddsRatio_working_3-way'!R505^3/27-'OddsRatio_working_3-way'!T505</f>
        <v>0.28160189236471689</v>
      </c>
      <c r="W505" s="11">
        <f>'OddsRatio_working_3-way'!V505^2+4*'OddsRatio_working_3-way'!U505^3/27</f>
        <v>-9.6951942609863062E-4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0.14165904948986513</v>
      </c>
      <c r="Y505" s="11">
        <f>IF('OddsRatio_working_3-way'!W505&gt;=0,IF('OddsRatio_working_3-way'!V505+SQRT('OddsRatio_working_3-way'!W505)&gt;0,0,PI()),ACOS('OddsRatio_working_3-way'!V505/(2*'OddsRatio_working_3-way'!X505)))</f>
        <v>0.11012403026779971</v>
      </c>
      <c r="Z505" s="11">
        <f>'OddsRatio_working_3-way'!X505^(1/3)*COS('OddsRatio_working_3-way'!Y505/3)</f>
        <v>0.52094128176616794</v>
      </c>
      <c r="AA505" s="11">
        <f>'OddsRatio_working_3-way'!X505^(1/3)*COS(('OddsRatio_working_3-way'!Y505+2*PI())/3)</f>
        <v>-0.27703884274177765</v>
      </c>
      <c r="AB505" s="11">
        <f>'OddsRatio_working_3-way'!X505^(1/3)*COS(('OddsRatio_working_3-way'!Y505+4*PI())/3)</f>
        <v>-0.24390243902439013</v>
      </c>
      <c r="AC505" s="11">
        <f>'OddsRatio_working_3-way'!X505^(1/3)*SIN('OddsRatio_working_3-way'!Y505/3)</f>
        <v>1.9131311606209803E-2</v>
      </c>
      <c r="AD505" s="11">
        <f>'OddsRatio_working_3-way'!X505^(1/3)*SIN(('OddsRatio_working_3-way'!Y505+2*PI())/3)</f>
        <v>0.44158272808642368</v>
      </c>
      <c r="AE505" s="11">
        <f>'OddsRatio_working_3-way'!X505^(1/3)*SIN(('OddsRatio_working_3-way'!Y505+4*PI())/3)</f>
        <v>-0.46071403969263347</v>
      </c>
      <c r="AF505" s="11">
        <f>-'OddsRatio_working_3-way'!U505/(3*'OddsRatio_working_3-way'!X505^(1/3))*COS(('OddsRatio_working_3-way'!Y505)/3)</f>
        <v>0.52094128176616772</v>
      </c>
      <c r="AG505" s="11">
        <f>-'OddsRatio_working_3-way'!U505/(3*'OddsRatio_working_3-way'!X505^(1/3))*COS(('OddsRatio_working_3-way'!Y505+2*PI())/3)</f>
        <v>-0.27703884274177754</v>
      </c>
      <c r="AH505" s="11">
        <f>-'OddsRatio_working_3-way'!U505/(3*'OddsRatio_working_3-way'!X505^(1/3))*COS(('OddsRatio_working_3-way'!Y505+4*PI())/3)</f>
        <v>-0.24390243902439002</v>
      </c>
      <c r="AI505" s="11">
        <f>'OddsRatio_working_3-way'!U505/(3*'OddsRatio_working_3-way'!X505^(1/3))*SIN(('OddsRatio_working_3-way'!Y505)/3)</f>
        <v>-1.9131311606209796E-2</v>
      </c>
      <c r="AJ505" s="11">
        <f>'OddsRatio_working_3-way'!U505/(3*'OddsRatio_working_3-way'!X505^(1/3))*SIN(('OddsRatio_working_3-way'!Y505+2*PI())/3)</f>
        <v>-0.44158272808642346</v>
      </c>
      <c r="AK505" s="11">
        <f>'OddsRatio_working_3-way'!U505/(3*'OddsRatio_working_3-way'!X505^(1/3))*SIN(('OddsRatio_working_3-way'!Y505+4*PI())/3)</f>
        <v>0.4607140396926333</v>
      </c>
      <c r="AL505" s="11">
        <f>'OddsRatio_working_3-way'!Z505+'OddsRatio_working_3-way'!AF505</f>
        <v>1.0418825635323357</v>
      </c>
      <c r="AM505" s="11">
        <f>'OddsRatio_working_3-way'!AA505+'OddsRatio_working_3-way'!AG505</f>
        <v>-0.55407768548355518</v>
      </c>
      <c r="AN505" s="11">
        <f>'OddsRatio_working_3-way'!AB505+'OddsRatio_working_3-way'!AH505</f>
        <v>-0.48780487804878014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1.0418825635323357</v>
      </c>
      <c r="AS505" s="11">
        <f>IF(('OddsRatio_working_3-way'!X505=0),IF(Q505&gt;0,-Q505^(1/3),(-Q505)^(1/3)),'OddsRatio_working_3-way'!AM505-'OddsRatio_working_3-way'!R505/3)</f>
        <v>-0.55407768548355518</v>
      </c>
      <c r="AT505" s="11">
        <f>IF(('OddsRatio_working_3-way'!X505=0),IF(Q505&gt;0,-Q505^(1/3),(-Q505)^(1/3)),'OddsRatio_working_3-way'!AN505-'OddsRatio_working_3-way'!R505/3)</f>
        <v>-0.48780487804878014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2.2999999999999998</v>
      </c>
      <c r="B506" s="4">
        <f>IF('True_Odds_Calculator_3-way'!B507="","",'True_Odds_Calculator_3-way'!B507)</f>
        <v>3.08</v>
      </c>
      <c r="C506" s="4">
        <f>IF('True_Odds_Calculator_3-way'!C507="","",'True_Odds_Calculator_3-way'!C507)</f>
        <v>3.71</v>
      </c>
      <c r="D506" s="9">
        <f t="shared" si="104"/>
        <v>0.42397525618705773</v>
      </c>
      <c r="E506" s="9">
        <f t="shared" si="105"/>
        <v>0.3150792051356342</v>
      </c>
      <c r="F506" s="9">
        <f t="shared" si="106"/>
        <v>0.26094553867730802</v>
      </c>
      <c r="G506" s="9">
        <f t="shared" si="107"/>
        <v>1.0450986238302848</v>
      </c>
      <c r="H506" s="9">
        <f t="shared" si="108"/>
        <v>2.3586282109793699</v>
      </c>
      <c r="I506" s="9">
        <f t="shared" si="109"/>
        <v>3.1738051375669922</v>
      </c>
      <c r="J506" s="9">
        <f t="shared" si="110"/>
        <v>3.8322172705800721</v>
      </c>
      <c r="K506" s="11">
        <f t="shared" si="111"/>
        <v>0.43478260869565222</v>
      </c>
      <c r="L506" s="11">
        <f t="shared" si="112"/>
        <v>0.32467532467532467</v>
      </c>
      <c r="M506" s="11">
        <f t="shared" si="113"/>
        <v>0.26954177897574122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-0.27881973879864419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0.23172069931708986</v>
      </c>
      <c r="Q506" s="11">
        <f>2*'OddsRatio_working_3-way'!K506*'OddsRatio_working_3-way'!L506*'OddsRatio_working_3-way'!M506</f>
        <v>7.6098751828272512E-2</v>
      </c>
      <c r="R506" s="11">
        <f t="shared" si="114"/>
        <v>0</v>
      </c>
      <c r="S506" s="11">
        <f t="shared" si="115"/>
        <v>-0.83107709775322636</v>
      </c>
      <c r="T506" s="11">
        <f t="shared" si="116"/>
        <v>-0.27293172340007427</v>
      </c>
      <c r="U506" s="11">
        <f>'OddsRatio_working_3-way'!S506-'OddsRatio_working_3-way'!R506^2/3</f>
        <v>-0.83107709775322636</v>
      </c>
      <c r="V506" s="11">
        <f>'OddsRatio_working_3-way'!S506*'OddsRatio_working_3-way'!R506/3-2*'OddsRatio_working_3-way'!R506^3/27-'OddsRatio_working_3-way'!T506</f>
        <v>0.27293172340007427</v>
      </c>
      <c r="W506" s="11">
        <f>'OddsRatio_working_3-way'!V506^2+4*'OddsRatio_working_3-way'!U506^3/27</f>
        <v>-1.0547671091303265E-2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0.14580757587436766</v>
      </c>
      <c r="Y506" s="11">
        <f>IF('OddsRatio_working_3-way'!W506&gt;=0,IF('OddsRatio_working_3-way'!V506+SQRT('OddsRatio_working_3-way'!W506)&gt;0,0,PI()),ACOS('OddsRatio_working_3-way'!V506/(2*'OddsRatio_working_3-way'!X506)))</f>
        <v>0.35990235968920814</v>
      </c>
      <c r="Z506" s="11">
        <f>'OddsRatio_working_3-way'!X506^(1/3)*COS('OddsRatio_working_3-way'!Y506/3)</f>
        <v>0.52254931191514242</v>
      </c>
      <c r="AA506" s="11">
        <f>'OddsRatio_working_3-way'!X506^(1/3)*COS(('OddsRatio_working_3-way'!Y506+2*PI())/3)</f>
        <v>-0.31582680441265065</v>
      </c>
      <c r="AB506" s="11">
        <f>'OddsRatio_working_3-way'!X506^(1/3)*COS(('OddsRatio_working_3-way'!Y506+4*PI())/3)</f>
        <v>-0.20672250750249185</v>
      </c>
      <c r="AC506" s="11">
        <f>'OddsRatio_working_3-way'!X506^(1/3)*SIN('OddsRatio_working_3-way'!Y506/3)</f>
        <v>6.299139519082507E-2</v>
      </c>
      <c r="AD506" s="11">
        <f>'OddsRatio_working_3-way'!X506^(1/3)*SIN(('OddsRatio_working_3-way'!Y506+2*PI())/3)</f>
        <v>0.42104528125317925</v>
      </c>
      <c r="AE506" s="11">
        <f>'OddsRatio_working_3-way'!X506^(1/3)*SIN(('OddsRatio_working_3-way'!Y506+4*PI())/3)</f>
        <v>-0.48403667644400428</v>
      </c>
      <c r="AF506" s="11">
        <f>-'OddsRatio_working_3-way'!U506/(3*'OddsRatio_working_3-way'!X506^(1/3))*COS(('OddsRatio_working_3-way'!Y506)/3)</f>
        <v>0.52254931191514242</v>
      </c>
      <c r="AG506" s="11">
        <f>-'OddsRatio_working_3-way'!U506/(3*'OddsRatio_working_3-way'!X506^(1/3))*COS(('OddsRatio_working_3-way'!Y506+2*PI())/3)</f>
        <v>-0.31582680441265065</v>
      </c>
      <c r="AH506" s="11">
        <f>-'OddsRatio_working_3-way'!U506/(3*'OddsRatio_working_3-way'!X506^(1/3))*COS(('OddsRatio_working_3-way'!Y506+4*PI())/3)</f>
        <v>-0.20672250750249185</v>
      </c>
      <c r="AI506" s="11">
        <f>'OddsRatio_working_3-way'!U506/(3*'OddsRatio_working_3-way'!X506^(1/3))*SIN(('OddsRatio_working_3-way'!Y506)/3)</f>
        <v>-6.299139519082507E-2</v>
      </c>
      <c r="AJ506" s="11">
        <f>'OddsRatio_working_3-way'!U506/(3*'OddsRatio_working_3-way'!X506^(1/3))*SIN(('OddsRatio_working_3-way'!Y506+2*PI())/3)</f>
        <v>-0.42104528125317925</v>
      </c>
      <c r="AK506" s="11">
        <f>'OddsRatio_working_3-way'!U506/(3*'OddsRatio_working_3-way'!X506^(1/3))*SIN(('OddsRatio_working_3-way'!Y506+4*PI())/3)</f>
        <v>0.48403667644400428</v>
      </c>
      <c r="AL506" s="11">
        <f>'OddsRatio_working_3-way'!Z506+'OddsRatio_working_3-way'!AF506</f>
        <v>1.0450986238302848</v>
      </c>
      <c r="AM506" s="11">
        <f>'OddsRatio_working_3-way'!AA506+'OddsRatio_working_3-way'!AG506</f>
        <v>-0.6316536088253013</v>
      </c>
      <c r="AN506" s="11">
        <f>'OddsRatio_working_3-way'!AB506+'OddsRatio_working_3-way'!AH506</f>
        <v>-0.41344501500498371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1.0450986238302848</v>
      </c>
      <c r="AS506" s="11">
        <f>IF(('OddsRatio_working_3-way'!X506=0),IF(Q506&gt;0,-Q506^(1/3),(-Q506)^(1/3)),'OddsRatio_working_3-way'!AM506-'OddsRatio_working_3-way'!R506/3)</f>
        <v>-0.6316536088253013</v>
      </c>
      <c r="AT506" s="11">
        <f>IF(('OddsRatio_working_3-way'!X506=0),IF(Q506&gt;0,-Q506^(1/3),(-Q506)^(1/3)),'OddsRatio_working_3-way'!AN506-'OddsRatio_working_3-way'!R506/3)</f>
        <v>-0.41344501500498371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2.81</v>
      </c>
      <c r="B507" s="4">
        <f>IF('True_Odds_Calculator_3-way'!B508="","",'True_Odds_Calculator_3-way'!B508)</f>
        <v>3.06</v>
      </c>
      <c r="C507" s="4">
        <f>IF('True_Odds_Calculator_3-way'!C508="","",'True_Odds_Calculator_3-way'!C508)</f>
        <v>2.9</v>
      </c>
      <c r="D507" s="9">
        <f t="shared" si="104"/>
        <v>0.34653113116981676</v>
      </c>
      <c r="E507" s="9">
        <f t="shared" si="105"/>
        <v>0.31784319813771456</v>
      </c>
      <c r="F507" s="9">
        <f t="shared" si="106"/>
        <v>0.33562567069246863</v>
      </c>
      <c r="G507" s="9">
        <f t="shared" si="107"/>
        <v>1.0418473024250388</v>
      </c>
      <c r="H507" s="9">
        <f t="shared" si="108"/>
        <v>2.8857436173893203</v>
      </c>
      <c r="I507" s="9">
        <f t="shared" si="109"/>
        <v>3.1462054429955795</v>
      </c>
      <c r="J507" s="9">
        <f t="shared" si="110"/>
        <v>2.9795098746075737</v>
      </c>
      <c r="K507" s="11">
        <f t="shared" si="111"/>
        <v>0.35587188612099646</v>
      </c>
      <c r="L507" s="11">
        <f t="shared" si="112"/>
        <v>0.32679738562091504</v>
      </c>
      <c r="M507" s="11">
        <f t="shared" si="113"/>
        <v>0.34482758620689657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-0.2841015818934437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0.23139292122133756</v>
      </c>
      <c r="Q507" s="11">
        <f>2*'OddsRatio_working_3-way'!K507*'OddsRatio_working_3-way'!L507*'OddsRatio_working_3-way'!M507</f>
        <v>8.020551862091424E-2</v>
      </c>
      <c r="R507" s="11">
        <f t="shared" si="114"/>
        <v>0</v>
      </c>
      <c r="S507" s="11">
        <f t="shared" si="115"/>
        <v>-0.81447248438104347</v>
      </c>
      <c r="T507" s="11">
        <f t="shared" si="116"/>
        <v>-0.28231281954282272</v>
      </c>
      <c r="U507" s="11">
        <f>'OddsRatio_working_3-way'!S507-'OddsRatio_working_3-way'!R507^2/3</f>
        <v>-0.81447248438104347</v>
      </c>
      <c r="V507" s="11">
        <f>'OddsRatio_working_3-way'!S507*'OddsRatio_working_3-way'!R507/3-2*'OddsRatio_working_3-way'!R507^3/27-'OddsRatio_working_3-way'!T507</f>
        <v>0.28231281954282272</v>
      </c>
      <c r="W507" s="11">
        <f>'OddsRatio_working_3-way'!V507^2+4*'OddsRatio_working_3-way'!U507^3/27</f>
        <v>-3.428627431183856E-4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0.14145970346828171</v>
      </c>
      <c r="Y507" s="11">
        <f>IF('OddsRatio_working_3-way'!W507&gt;=0,IF('OddsRatio_working_3-way'!V507+SQRT('OddsRatio_working_3-way'!W507)&gt;0,0,PI()),ACOS('OddsRatio_working_3-way'!V507/(2*'OddsRatio_working_3-way'!X507)))</f>
        <v>6.5494969472945197E-2</v>
      </c>
      <c r="Z507" s="11">
        <f>'OddsRatio_working_3-way'!X507^(1/3)*COS('OddsRatio_working_3-way'!Y507/3)</f>
        <v>0.52092365121251938</v>
      </c>
      <c r="AA507" s="11">
        <f>'OddsRatio_working_3-way'!X507^(1/3)*COS(('OddsRatio_working_3-way'!Y507+2*PI())/3)</f>
        <v>-0.27031237385617801</v>
      </c>
      <c r="AB507" s="11">
        <f>'OddsRatio_working_3-way'!X507^(1/3)*COS(('OddsRatio_working_3-way'!Y507+4*PI())/3)</f>
        <v>-0.25061127735634148</v>
      </c>
      <c r="AC507" s="11">
        <f>'OddsRatio_working_3-way'!X507^(1/3)*SIN('OddsRatio_working_3-way'!Y507/3)</f>
        <v>1.1374433367511384E-2</v>
      </c>
      <c r="AD507" s="11">
        <f>'OddsRatio_working_3-way'!X507^(1/3)*SIN(('OddsRatio_working_3-way'!Y507+2*PI())/3)</f>
        <v>0.44544589869843043</v>
      </c>
      <c r="AE507" s="11">
        <f>'OddsRatio_working_3-way'!X507^(1/3)*SIN(('OddsRatio_working_3-way'!Y507+4*PI())/3)</f>
        <v>-0.45682033206594186</v>
      </c>
      <c r="AF507" s="11">
        <f>-'OddsRatio_working_3-way'!U507/(3*'OddsRatio_working_3-way'!X507^(1/3))*COS(('OddsRatio_working_3-way'!Y507)/3)</f>
        <v>0.52092365121251938</v>
      </c>
      <c r="AG507" s="11">
        <f>-'OddsRatio_working_3-way'!U507/(3*'OddsRatio_working_3-way'!X507^(1/3))*COS(('OddsRatio_working_3-way'!Y507+2*PI())/3)</f>
        <v>-0.27031237385617801</v>
      </c>
      <c r="AH507" s="11">
        <f>-'OddsRatio_working_3-way'!U507/(3*'OddsRatio_working_3-way'!X507^(1/3))*COS(('OddsRatio_working_3-way'!Y507+4*PI())/3)</f>
        <v>-0.25061127735634148</v>
      </c>
      <c r="AI507" s="11">
        <f>'OddsRatio_working_3-way'!U507/(3*'OddsRatio_working_3-way'!X507^(1/3))*SIN(('OddsRatio_working_3-way'!Y507)/3)</f>
        <v>-1.1374433367511384E-2</v>
      </c>
      <c r="AJ507" s="11">
        <f>'OddsRatio_working_3-way'!U507/(3*'OddsRatio_working_3-way'!X507^(1/3))*SIN(('OddsRatio_working_3-way'!Y507+2*PI())/3)</f>
        <v>-0.44544589869843043</v>
      </c>
      <c r="AK507" s="11">
        <f>'OddsRatio_working_3-way'!U507/(3*'OddsRatio_working_3-way'!X507^(1/3))*SIN(('OddsRatio_working_3-way'!Y507+4*PI())/3)</f>
        <v>0.45682033206594186</v>
      </c>
      <c r="AL507" s="11">
        <f>'OddsRatio_working_3-way'!Z507+'OddsRatio_working_3-way'!AF507</f>
        <v>1.0418473024250388</v>
      </c>
      <c r="AM507" s="11">
        <f>'OddsRatio_working_3-way'!AA507+'OddsRatio_working_3-way'!AG507</f>
        <v>-0.54062474771235602</v>
      </c>
      <c r="AN507" s="11">
        <f>'OddsRatio_working_3-way'!AB507+'OddsRatio_working_3-way'!AH507</f>
        <v>-0.50122255471268296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1.0418473024250388</v>
      </c>
      <c r="AS507" s="11">
        <f>IF(('OddsRatio_working_3-way'!X507=0),IF(Q507&gt;0,-Q507^(1/3),(-Q507)^(1/3)),'OddsRatio_working_3-way'!AM507-'OddsRatio_working_3-way'!R507/3)</f>
        <v>-0.54062474771235602</v>
      </c>
      <c r="AT507" s="11">
        <f>IF(('OddsRatio_working_3-way'!X507=0),IF(Q507&gt;0,-Q507^(1/3),(-Q507)^(1/3)),'OddsRatio_working_3-way'!AN507-'OddsRatio_working_3-way'!R507/3)</f>
        <v>-0.50122255471268296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2.12</v>
      </c>
      <c r="B508" s="4">
        <f>IF('True_Odds_Calculator_3-way'!B509="","",'True_Odds_Calculator_3-way'!B509)</f>
        <v>3.43</v>
      </c>
      <c r="C508" s="4">
        <f>IF('True_Odds_Calculator_3-way'!C509="","",'True_Odds_Calculator_3-way'!C509)</f>
        <v>3.78</v>
      </c>
      <c r="D508" s="9">
        <f t="shared" si="104"/>
        <v>0.46099323474751103</v>
      </c>
      <c r="E508" s="9">
        <f t="shared" si="105"/>
        <v>0.28274067386242197</v>
      </c>
      <c r="F508" s="9">
        <f t="shared" si="106"/>
        <v>0.25626609139006695</v>
      </c>
      <c r="G508" s="9">
        <f t="shared" si="107"/>
        <v>1.0439546703274181</v>
      </c>
      <c r="H508" s="9">
        <f t="shared" si="108"/>
        <v>2.1692292307667085</v>
      </c>
      <c r="I508" s="9">
        <f t="shared" si="109"/>
        <v>3.5368098488956257</v>
      </c>
      <c r="J508" s="9">
        <f t="shared" si="110"/>
        <v>3.9021939835102222</v>
      </c>
      <c r="K508" s="11">
        <f t="shared" si="111"/>
        <v>0.47169811320754712</v>
      </c>
      <c r="L508" s="11">
        <f t="shared" si="112"/>
        <v>0.29154518950437314</v>
      </c>
      <c r="M508" s="11">
        <f t="shared" si="113"/>
        <v>0.26455026455026459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-0.27526266571318547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0.2302936320208997</v>
      </c>
      <c r="Q508" s="11">
        <f>2*'OddsRatio_working_3-way'!K508*'OddsRatio_working_3-way'!L508*'OddsRatio_working_3-way'!M508</f>
        <v>7.2762600954470694E-2</v>
      </c>
      <c r="R508" s="11">
        <f t="shared" si="114"/>
        <v>0</v>
      </c>
      <c r="S508" s="11">
        <f t="shared" si="115"/>
        <v>-0.83663228147640623</v>
      </c>
      <c r="T508" s="11">
        <f t="shared" si="116"/>
        <v>-0.26433879351545225</v>
      </c>
      <c r="U508" s="11">
        <f>'OddsRatio_working_3-way'!S508-'OddsRatio_working_3-way'!R508^2/3</f>
        <v>-0.83663228147640623</v>
      </c>
      <c r="V508" s="11">
        <f>'OddsRatio_working_3-way'!S508*'OddsRatio_working_3-way'!R508/3-2*'OddsRatio_working_3-way'!R508^3/27-'OddsRatio_working_3-way'!T508</f>
        <v>0.26433879351545225</v>
      </c>
      <c r="W508" s="11">
        <f>'OddsRatio_working_3-way'!V508^2+4*'OddsRatio_working_3-way'!U508^3/27</f>
        <v>-1.6881114225740151E-2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0.14727195250873895</v>
      </c>
      <c r="Y508" s="11">
        <f>IF('OddsRatio_working_3-way'!W508&gt;=0,IF('OddsRatio_working_3-way'!V508+SQRT('OddsRatio_working_3-way'!W508)&gt;0,0,PI()),ACOS('OddsRatio_working_3-way'!V508/(2*'OddsRatio_working_3-way'!X508)))</f>
        <v>0.45683921776844461</v>
      </c>
      <c r="Z508" s="11">
        <f>'OddsRatio_working_3-way'!X508^(1/3)*COS('OddsRatio_working_3-way'!Y508/3)</f>
        <v>0.52197733516370903</v>
      </c>
      <c r="AA508" s="11">
        <f>'OddsRatio_working_3-way'!X508^(1/3)*COS(('OddsRatio_working_3-way'!Y508+2*PI())/3)</f>
        <v>-0.33036313371058434</v>
      </c>
      <c r="AB508" s="11">
        <f>'OddsRatio_working_3-way'!X508^(1/3)*COS(('OddsRatio_working_3-way'!Y508+4*PI())/3)</f>
        <v>-0.19161420145312502</v>
      </c>
      <c r="AC508" s="11">
        <f>'OddsRatio_working_3-way'!X508^(1/3)*SIN('OddsRatio_working_3-way'!Y508/3)</f>
        <v>8.0106733388617513E-2</v>
      </c>
      <c r="AD508" s="11">
        <f>'OddsRatio_working_3-way'!X508^(1/3)*SIN(('OddsRatio_working_3-way'!Y508+2*PI())/3)</f>
        <v>0.41199226575716763</v>
      </c>
      <c r="AE508" s="11">
        <f>'OddsRatio_working_3-way'!X508^(1/3)*SIN(('OddsRatio_working_3-way'!Y508+4*PI())/3)</f>
        <v>-0.49209899914578498</v>
      </c>
      <c r="AF508" s="11">
        <f>-'OddsRatio_working_3-way'!U508/(3*'OddsRatio_working_3-way'!X508^(1/3))*COS(('OddsRatio_working_3-way'!Y508)/3)</f>
        <v>0.52197733516370903</v>
      </c>
      <c r="AG508" s="11">
        <f>-'OddsRatio_working_3-way'!U508/(3*'OddsRatio_working_3-way'!X508^(1/3))*COS(('OddsRatio_working_3-way'!Y508+2*PI())/3)</f>
        <v>-0.33036313371058434</v>
      </c>
      <c r="AH508" s="11">
        <f>-'OddsRatio_working_3-way'!U508/(3*'OddsRatio_working_3-way'!X508^(1/3))*COS(('OddsRatio_working_3-way'!Y508+4*PI())/3)</f>
        <v>-0.19161420145312502</v>
      </c>
      <c r="AI508" s="11">
        <f>'OddsRatio_working_3-way'!U508/(3*'OddsRatio_working_3-way'!X508^(1/3))*SIN(('OddsRatio_working_3-way'!Y508)/3)</f>
        <v>-8.0106733388617513E-2</v>
      </c>
      <c r="AJ508" s="11">
        <f>'OddsRatio_working_3-way'!U508/(3*'OddsRatio_working_3-way'!X508^(1/3))*SIN(('OddsRatio_working_3-way'!Y508+2*PI())/3)</f>
        <v>-0.41199226575716763</v>
      </c>
      <c r="AK508" s="11">
        <f>'OddsRatio_working_3-way'!U508/(3*'OddsRatio_working_3-way'!X508^(1/3))*SIN(('OddsRatio_working_3-way'!Y508+4*PI())/3)</f>
        <v>0.49209899914578498</v>
      </c>
      <c r="AL508" s="11">
        <f>'OddsRatio_working_3-way'!Z508+'OddsRatio_working_3-way'!AF508</f>
        <v>1.0439546703274181</v>
      </c>
      <c r="AM508" s="11">
        <f>'OddsRatio_working_3-way'!AA508+'OddsRatio_working_3-way'!AG508</f>
        <v>-0.66072626742116869</v>
      </c>
      <c r="AN508" s="11">
        <f>'OddsRatio_working_3-way'!AB508+'OddsRatio_working_3-way'!AH508</f>
        <v>-0.38322840290625004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1.0439546703274181</v>
      </c>
      <c r="AS508" s="11">
        <f>IF(('OddsRatio_working_3-way'!X508=0),IF(Q508&gt;0,-Q508^(1/3),(-Q508)^(1/3)),'OddsRatio_working_3-way'!AM508-'OddsRatio_working_3-way'!R508/3)</f>
        <v>-0.66072626742116869</v>
      </c>
      <c r="AT508" s="11">
        <f>IF(('OddsRatio_working_3-way'!X508=0),IF(Q508&gt;0,-Q508^(1/3),(-Q508)^(1/3)),'OddsRatio_working_3-way'!AN508-'OddsRatio_working_3-way'!R508/3)</f>
        <v>-0.38322840290625004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3.74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2.14</v>
      </c>
      <c r="D509" s="9">
        <f t="shared" si="104"/>
        <v>0.25902133932957616</v>
      </c>
      <c r="E509" s="9">
        <f t="shared" si="105"/>
        <v>0.28440192308893197</v>
      </c>
      <c r="F509" s="9">
        <f t="shared" si="106"/>
        <v>0.45657673758149175</v>
      </c>
      <c r="G509" s="9">
        <f t="shared" si="107"/>
        <v>1.0440459030435294</v>
      </c>
      <c r="H509" s="9">
        <f t="shared" si="108"/>
        <v>3.8606857743392715</v>
      </c>
      <c r="I509" s="9">
        <f t="shared" si="109"/>
        <v>3.5161506263349063</v>
      </c>
      <c r="J509" s="9">
        <f t="shared" si="110"/>
        <v>2.1902123294696234</v>
      </c>
      <c r="K509" s="11">
        <f t="shared" si="111"/>
        <v>0.26737967914438499</v>
      </c>
      <c r="L509" s="11">
        <f t="shared" si="112"/>
        <v>0.29325513196480935</v>
      </c>
      <c r="M509" s="11">
        <f t="shared" si="113"/>
        <v>0.46728971962616822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-0.2758244127386078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0.23046813684575077</v>
      </c>
      <c r="Q509" s="11">
        <f>2*'OddsRatio_working_3-way'!K509*'OddsRatio_working_3-way'!L509*'OddsRatio_working_3-way'!M509</f>
        <v>7.3280806628219633E-2</v>
      </c>
      <c r="R509" s="11">
        <f t="shared" si="114"/>
        <v>0</v>
      </c>
      <c r="S509" s="11">
        <f t="shared" si="115"/>
        <v>-0.83556105334359909</v>
      </c>
      <c r="T509" s="11">
        <f t="shared" si="116"/>
        <v>-0.26567919025233672</v>
      </c>
      <c r="U509" s="11">
        <f>'OddsRatio_working_3-way'!S509-'OddsRatio_working_3-way'!R509^2/3</f>
        <v>-0.83556105334359909</v>
      </c>
      <c r="V509" s="11">
        <f>'OddsRatio_working_3-way'!S509*'OddsRatio_working_3-way'!R509/3-2*'OddsRatio_working_3-way'!R509^3/27-'OddsRatio_working_3-way'!T509</f>
        <v>0.26567919025233672</v>
      </c>
      <c r="W509" s="11">
        <f>'OddsRatio_working_3-way'!V509^2+4*'OddsRatio_working_3-way'!U509^3/27</f>
        <v>-1.5837857489843662E-2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0.1469891914589139</v>
      </c>
      <c r="Y509" s="11">
        <f>IF('OddsRatio_working_3-way'!W509&gt;=0,IF('OddsRatio_working_3-way'!V509+SQRT('OddsRatio_working_3-way'!W509)&gt;0,0,PI()),ACOS('OddsRatio_working_3-way'!V509/(2*'OddsRatio_working_3-way'!X509)))</f>
        <v>0.44237579794576898</v>
      </c>
      <c r="Z509" s="11">
        <f>'OddsRatio_working_3-way'!X509^(1/3)*COS('OddsRatio_working_3-way'!Y509/3)</f>
        <v>0.5220229515217647</v>
      </c>
      <c r="AA509" s="11">
        <f>'OddsRatio_working_3-way'!X509^(1/3)*COS(('OddsRatio_working_3-way'!Y509+2*PI())/3)</f>
        <v>-0.32816273709884064</v>
      </c>
      <c r="AB509" s="11">
        <f>'OddsRatio_working_3-way'!X509^(1/3)*COS(('OddsRatio_working_3-way'!Y509+4*PI())/3)</f>
        <v>-0.19386021442292412</v>
      </c>
      <c r="AC509" s="11">
        <f>'OddsRatio_working_3-way'!X509^(1/3)*SIN('OddsRatio_working_3-way'!Y509/3)</f>
        <v>7.7539597619786377E-2</v>
      </c>
      <c r="AD509" s="11">
        <f>'OddsRatio_working_3-way'!X509^(1/3)*SIN(('OddsRatio_working_3-way'!Y509+2*PI())/3)</f>
        <v>0.41331533856648756</v>
      </c>
      <c r="AE509" s="11">
        <f>'OddsRatio_working_3-way'!X509^(1/3)*SIN(('OddsRatio_working_3-way'!Y509+4*PI())/3)</f>
        <v>-0.49085493618627379</v>
      </c>
      <c r="AF509" s="11">
        <f>-'OddsRatio_working_3-way'!U509/(3*'OddsRatio_working_3-way'!X509^(1/3))*COS(('OddsRatio_working_3-way'!Y509)/3)</f>
        <v>0.52202295152176459</v>
      </c>
      <c r="AG509" s="11">
        <f>-'OddsRatio_working_3-way'!U509/(3*'OddsRatio_working_3-way'!X509^(1/3))*COS(('OddsRatio_working_3-way'!Y509+2*PI())/3)</f>
        <v>-0.32816273709884058</v>
      </c>
      <c r="AH509" s="11">
        <f>-'OddsRatio_working_3-way'!U509/(3*'OddsRatio_working_3-way'!X509^(1/3))*COS(('OddsRatio_working_3-way'!Y509+4*PI())/3)</f>
        <v>-0.19386021442292409</v>
      </c>
      <c r="AI509" s="11">
        <f>'OddsRatio_working_3-way'!U509/(3*'OddsRatio_working_3-way'!X509^(1/3))*SIN(('OddsRatio_working_3-way'!Y509)/3)</f>
        <v>-7.7539597619786363E-2</v>
      </c>
      <c r="AJ509" s="11">
        <f>'OddsRatio_working_3-way'!U509/(3*'OddsRatio_working_3-way'!X509^(1/3))*SIN(('OddsRatio_working_3-way'!Y509+2*PI())/3)</f>
        <v>-0.41331533856648744</v>
      </c>
      <c r="AK509" s="11">
        <f>'OddsRatio_working_3-way'!U509/(3*'OddsRatio_working_3-way'!X509^(1/3))*SIN(('OddsRatio_working_3-way'!Y509+4*PI())/3)</f>
        <v>0.49085493618627368</v>
      </c>
      <c r="AL509" s="11">
        <f>'OddsRatio_working_3-way'!Z509+'OddsRatio_working_3-way'!AF509</f>
        <v>1.0440459030435294</v>
      </c>
      <c r="AM509" s="11">
        <f>'OddsRatio_working_3-way'!AA509+'OddsRatio_working_3-way'!AG509</f>
        <v>-0.65632547419768117</v>
      </c>
      <c r="AN509" s="11">
        <f>'OddsRatio_working_3-way'!AB509+'OddsRatio_working_3-way'!AH509</f>
        <v>-0.38772042884584823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1.0440459030435294</v>
      </c>
      <c r="AS509" s="11">
        <f>IF(('OddsRatio_working_3-way'!X509=0),IF(Q509&gt;0,-Q509^(1/3),(-Q509)^(1/3)),'OddsRatio_working_3-way'!AM509-'OddsRatio_working_3-way'!R509/3)</f>
        <v>-0.65632547419768117</v>
      </c>
      <c r="AT509" s="11">
        <f>IF(('OddsRatio_working_3-way'!X509=0),IF(Q509&gt;0,-Q509^(1/3),(-Q509)^(1/3)),'OddsRatio_working_3-way'!AN509-'OddsRatio_working_3-way'!R509/3)</f>
        <v>-0.38772042884584823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2.97</v>
      </c>
      <c r="B510" s="4">
        <f>IF('True_Odds_Calculator_3-way'!B511="","",'True_Odds_Calculator_3-way'!B511)</f>
        <v>3.61</v>
      </c>
      <c r="C510" s="4">
        <f>IF('True_Odds_Calculator_3-way'!C511="","",'True_Odds_Calculator_3-way'!C511)</f>
        <v>2.35</v>
      </c>
      <c r="D510" s="9">
        <f t="shared" si="104"/>
        <v>0.323593636879911</v>
      </c>
      <c r="E510" s="9">
        <f t="shared" si="105"/>
        <v>0.26529586976022212</v>
      </c>
      <c r="F510" s="9">
        <f t="shared" si="106"/>
        <v>0.41111049335986688</v>
      </c>
      <c r="G510" s="9">
        <f t="shared" si="107"/>
        <v>1.0610637685212767</v>
      </c>
      <c r="H510" s="9">
        <f t="shared" si="108"/>
        <v>3.0902956239869157</v>
      </c>
      <c r="I510" s="9">
        <f t="shared" si="109"/>
        <v>3.7693764358405319</v>
      </c>
      <c r="J510" s="9">
        <f t="shared" si="110"/>
        <v>2.4324360875037234</v>
      </c>
      <c r="K510" s="11">
        <f t="shared" si="111"/>
        <v>0.33670033670033667</v>
      </c>
      <c r="L510" s="11">
        <f t="shared" si="112"/>
        <v>0.2770083102493075</v>
      </c>
      <c r="M510" s="11">
        <f t="shared" si="113"/>
        <v>0.42553191489361702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-0.27549199783537026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0.23535486492992236</v>
      </c>
      <c r="Q510" s="11">
        <f>2*'OddsRatio_working_3-way'!K510*'OddsRatio_working_3-way'!L510*'OddsRatio_working_3-way'!M510</f>
        <v>7.9377694748709079E-2</v>
      </c>
      <c r="R510" s="11">
        <f t="shared" si="114"/>
        <v>0</v>
      </c>
      <c r="S510" s="11">
        <f t="shared" si="115"/>
        <v>-0.85430744551268878</v>
      </c>
      <c r="T510" s="11">
        <f t="shared" si="116"/>
        <v>-0.28813067302282935</v>
      </c>
      <c r="U510" s="11">
        <f>'OddsRatio_working_3-way'!S510-'OddsRatio_working_3-way'!R510^2/3</f>
        <v>-0.85430744551268878</v>
      </c>
      <c r="V510" s="11">
        <f>'OddsRatio_working_3-way'!S510*'OddsRatio_working_3-way'!R510/3-2*'OddsRatio_working_3-way'!R510^3/27-'OddsRatio_working_3-way'!T510</f>
        <v>0.28813067302282935</v>
      </c>
      <c r="W510" s="11">
        <f>'OddsRatio_working_3-way'!V510^2+4*'OddsRatio_working_3-way'!U510^3/27</f>
        <v>-9.3523865213262503E-3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0.15196354106981949</v>
      </c>
      <c r="Y510" s="11">
        <f>IF('OddsRatio_working_3-way'!W510&gt;=0,IF('OddsRatio_working_3-way'!V510+SQRT('OddsRatio_working_3-way'!W510)&gt;0,0,PI()),ACOS('OddsRatio_working_3-way'!V510/(2*'OddsRatio_working_3-way'!X510)))</f>
        <v>0.32382373884776827</v>
      </c>
      <c r="Z510" s="11">
        <f>'OddsRatio_working_3-way'!X510^(1/3)*COS('OddsRatio_working_3-way'!Y510/3)</f>
        <v>0.53053188426063835</v>
      </c>
      <c r="AA510" s="11">
        <f>'OddsRatio_working_3-way'!X510^(1/3)*COS(('OddsRatio_working_3-way'!Y510+2*PI())/3)</f>
        <v>-0.31505350297953799</v>
      </c>
      <c r="AB510" s="11">
        <f>'OddsRatio_working_3-way'!X510^(1/3)*COS(('OddsRatio_working_3-way'!Y510+4*PI())/3)</f>
        <v>-0.21547838128110047</v>
      </c>
      <c r="AC510" s="11">
        <f>'OddsRatio_working_3-way'!X510^(1/3)*SIN('OddsRatio_working_3-way'!Y510/3)</f>
        <v>5.7489723317182932E-2</v>
      </c>
      <c r="AD510" s="11">
        <f>'OddsRatio_working_3-way'!X510^(1/3)*SIN(('OddsRatio_working_3-way'!Y510+2*PI())/3)</f>
        <v>0.43070922762874708</v>
      </c>
      <c r="AE510" s="11">
        <f>'OddsRatio_working_3-way'!X510^(1/3)*SIN(('OddsRatio_working_3-way'!Y510+4*PI())/3)</f>
        <v>-0.48819895094592969</v>
      </c>
      <c r="AF510" s="11">
        <f>-'OddsRatio_working_3-way'!U510/(3*'OddsRatio_working_3-way'!X510^(1/3))*COS(('OddsRatio_working_3-way'!Y510)/3)</f>
        <v>0.53053188426063835</v>
      </c>
      <c r="AG510" s="11">
        <f>-'OddsRatio_working_3-way'!U510/(3*'OddsRatio_working_3-way'!X510^(1/3))*COS(('OddsRatio_working_3-way'!Y510+2*PI())/3)</f>
        <v>-0.31505350297953799</v>
      </c>
      <c r="AH510" s="11">
        <f>-'OddsRatio_working_3-way'!U510/(3*'OddsRatio_working_3-way'!X510^(1/3))*COS(('OddsRatio_working_3-way'!Y510+4*PI())/3)</f>
        <v>-0.21547838128110047</v>
      </c>
      <c r="AI510" s="11">
        <f>'OddsRatio_working_3-way'!U510/(3*'OddsRatio_working_3-way'!X510^(1/3))*SIN(('OddsRatio_working_3-way'!Y510)/3)</f>
        <v>-5.7489723317182932E-2</v>
      </c>
      <c r="AJ510" s="11">
        <f>'OddsRatio_working_3-way'!U510/(3*'OddsRatio_working_3-way'!X510^(1/3))*SIN(('OddsRatio_working_3-way'!Y510+2*PI())/3)</f>
        <v>-0.43070922762874708</v>
      </c>
      <c r="AK510" s="11">
        <f>'OddsRatio_working_3-way'!U510/(3*'OddsRatio_working_3-way'!X510^(1/3))*SIN(('OddsRatio_working_3-way'!Y510+4*PI())/3)</f>
        <v>0.48819895094592969</v>
      </c>
      <c r="AL510" s="11">
        <f>'OddsRatio_working_3-way'!Z510+'OddsRatio_working_3-way'!AF510</f>
        <v>1.0610637685212767</v>
      </c>
      <c r="AM510" s="11">
        <f>'OddsRatio_working_3-way'!AA510+'OddsRatio_working_3-way'!AG510</f>
        <v>-0.63010700595907598</v>
      </c>
      <c r="AN510" s="11">
        <f>'OddsRatio_working_3-way'!AB510+'OddsRatio_working_3-way'!AH510</f>
        <v>-0.43095676256220095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1.0610637685212767</v>
      </c>
      <c r="AS510" s="11">
        <f>IF(('OddsRatio_working_3-way'!X510=0),IF(Q510&gt;0,-Q510^(1/3),(-Q510)^(1/3)),'OddsRatio_working_3-way'!AM510-'OddsRatio_working_3-way'!R510/3)</f>
        <v>-0.63010700595907598</v>
      </c>
      <c r="AT510" s="11">
        <f>IF(('OddsRatio_working_3-way'!X510=0),IF(Q510&gt;0,-Q510^(1/3),(-Q510)^(1/3)),'OddsRatio_working_3-way'!AN510-'OddsRatio_working_3-way'!R510/3)</f>
        <v>-0.43095676256220095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2.2999999999999998</v>
      </c>
      <c r="B511" s="4">
        <f>IF('True_Odds_Calculator_3-way'!B512="","",'True_Odds_Calculator_3-way'!B512)</f>
        <v>3.31</v>
      </c>
      <c r="C511" s="4">
        <f>IF('True_Odds_Calculator_3-way'!C512="","",'True_Odds_Calculator_3-way'!C512)</f>
        <v>3.3</v>
      </c>
      <c r="D511" s="9">
        <f t="shared" si="104"/>
        <v>0.42001567567945036</v>
      </c>
      <c r="E511" s="9">
        <f t="shared" si="105"/>
        <v>0.28954553112442832</v>
      </c>
      <c r="F511" s="9">
        <f t="shared" si="106"/>
        <v>0.29043879319612109</v>
      </c>
      <c r="G511" s="9">
        <f t="shared" si="107"/>
        <v>1.0622027075945923</v>
      </c>
      <c r="H511" s="9">
        <f t="shared" si="108"/>
        <v>2.3808635198729702</v>
      </c>
      <c r="I511" s="9">
        <f t="shared" si="109"/>
        <v>3.4536882545435086</v>
      </c>
      <c r="J511" s="9">
        <f t="shared" si="110"/>
        <v>3.4430662274675616</v>
      </c>
      <c r="K511" s="11">
        <f t="shared" si="111"/>
        <v>0.43478260869565222</v>
      </c>
      <c r="L511" s="11">
        <f t="shared" si="112"/>
        <v>0.30211480362537763</v>
      </c>
      <c r="M511" s="11">
        <f t="shared" si="113"/>
        <v>0.30303030303030304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-0.27492447129909359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0.2352435427438711</v>
      </c>
      <c r="Q511" s="11">
        <f>2*'OddsRatio_working_3-way'!K511*'OddsRatio_working_3-way'!L511*'OddsRatio_working_3-way'!M511</f>
        <v>7.9608643906555379E-2</v>
      </c>
      <c r="R511" s="11">
        <f t="shared" si="114"/>
        <v>0</v>
      </c>
      <c r="S511" s="11">
        <f t="shared" si="115"/>
        <v>-0.85566607305737752</v>
      </c>
      <c r="T511" s="11">
        <f t="shared" si="116"/>
        <v>-0.28956550695681138</v>
      </c>
      <c r="U511" s="11">
        <f>'OddsRatio_working_3-way'!S511-'OddsRatio_working_3-way'!R511^2/3</f>
        <v>-0.85566607305737752</v>
      </c>
      <c r="V511" s="11">
        <f>'OddsRatio_working_3-way'!S511*'OddsRatio_working_3-way'!R511/3-2*'OddsRatio_working_3-way'!R511^3/27-'OddsRatio_working_3-way'!T511</f>
        <v>0.28956550695681138</v>
      </c>
      <c r="W511" s="11">
        <f>'OddsRatio_working_3-way'!V511^2+4*'OddsRatio_working_3-way'!U511^3/27</f>
        <v>-8.9648929492261165E-3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0.15232619256744825</v>
      </c>
      <c r="Y511" s="11">
        <f>IF('OddsRatio_working_3-way'!W511&gt;=0,IF('OddsRatio_working_3-way'!V511+SQRT('OddsRatio_working_3-way'!W511)&gt;0,0,PI()),ACOS('OddsRatio_working_3-way'!V511/(2*'OddsRatio_working_3-way'!X511)))</f>
        <v>0.31602478375850263</v>
      </c>
      <c r="Z511" s="11">
        <f>'OddsRatio_working_3-way'!X511^(1/3)*COS('OddsRatio_working_3-way'!Y511/3)</f>
        <v>0.53110135379729617</v>
      </c>
      <c r="AA511" s="11">
        <f>'OddsRatio_working_3-way'!X511^(1/3)*COS(('OddsRatio_working_3-way'!Y511+2*PI())/3)</f>
        <v>-0.31418227424393308</v>
      </c>
      <c r="AB511" s="11">
        <f>'OddsRatio_working_3-way'!X511^(1/3)*COS(('OddsRatio_working_3-way'!Y511+4*PI())/3)</f>
        <v>-0.21691907955336293</v>
      </c>
      <c r="AC511" s="11">
        <f>'OddsRatio_working_3-way'!X511^(1/3)*SIN('OddsRatio_working_3-way'!Y511/3)</f>
        <v>5.6154931636843722E-2</v>
      </c>
      <c r="AD511" s="11">
        <f>'OddsRatio_working_3-way'!X511^(1/3)*SIN(('OddsRatio_working_3-way'!Y511+2*PI())/3)</f>
        <v>0.43186979855434354</v>
      </c>
      <c r="AE511" s="11">
        <f>'OddsRatio_working_3-way'!X511^(1/3)*SIN(('OddsRatio_working_3-way'!Y511+4*PI())/3)</f>
        <v>-0.48802473019118725</v>
      </c>
      <c r="AF511" s="11">
        <f>-'OddsRatio_working_3-way'!U511/(3*'OddsRatio_working_3-way'!X511^(1/3))*COS(('OddsRatio_working_3-way'!Y511)/3)</f>
        <v>0.53110135379729606</v>
      </c>
      <c r="AG511" s="11">
        <f>-'OddsRatio_working_3-way'!U511/(3*'OddsRatio_working_3-way'!X511^(1/3))*COS(('OddsRatio_working_3-way'!Y511+2*PI())/3)</f>
        <v>-0.31418227424393302</v>
      </c>
      <c r="AH511" s="11">
        <f>-'OddsRatio_working_3-way'!U511/(3*'OddsRatio_working_3-way'!X511^(1/3))*COS(('OddsRatio_working_3-way'!Y511+4*PI())/3)</f>
        <v>-0.21691907955336287</v>
      </c>
      <c r="AI511" s="11">
        <f>'OddsRatio_working_3-way'!U511/(3*'OddsRatio_working_3-way'!X511^(1/3))*SIN(('OddsRatio_working_3-way'!Y511)/3)</f>
        <v>-5.6154931636843715E-2</v>
      </c>
      <c r="AJ511" s="11">
        <f>'OddsRatio_working_3-way'!U511/(3*'OddsRatio_working_3-way'!X511^(1/3))*SIN(('OddsRatio_working_3-way'!Y511+2*PI())/3)</f>
        <v>-0.43186979855434349</v>
      </c>
      <c r="AK511" s="11">
        <f>'OddsRatio_working_3-way'!U511/(3*'OddsRatio_working_3-way'!X511^(1/3))*SIN(('OddsRatio_working_3-way'!Y511+4*PI())/3)</f>
        <v>0.48802473019118714</v>
      </c>
      <c r="AL511" s="11">
        <f>'OddsRatio_working_3-way'!Z511+'OddsRatio_working_3-way'!AF511</f>
        <v>1.0622027075945923</v>
      </c>
      <c r="AM511" s="11">
        <f>'OddsRatio_working_3-way'!AA511+'OddsRatio_working_3-way'!AG511</f>
        <v>-0.62836454848786616</v>
      </c>
      <c r="AN511" s="11">
        <f>'OddsRatio_working_3-way'!AB511+'OddsRatio_working_3-way'!AH511</f>
        <v>-0.4338381591067258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1.0622027075945923</v>
      </c>
      <c r="AS511" s="11">
        <f>IF(('OddsRatio_working_3-way'!X511=0),IF(Q511&gt;0,-Q511^(1/3),(-Q511)^(1/3)),'OddsRatio_working_3-way'!AM511-'OddsRatio_working_3-way'!R511/3)</f>
        <v>-0.62836454848786616</v>
      </c>
      <c r="AT511" s="11">
        <f>IF(('OddsRatio_working_3-way'!X511=0),IF(Q511&gt;0,-Q511^(1/3),(-Q511)^(1/3)),'OddsRatio_working_3-way'!AN511-'OddsRatio_working_3-way'!R511/3)</f>
        <v>-0.4338381591067258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2.11</v>
      </c>
      <c r="B512" s="4">
        <f>IF('True_Odds_Calculator_3-way'!B513="","",'True_Odds_Calculator_3-way'!B513)</f>
        <v>3.63</v>
      </c>
      <c r="C512" s="4">
        <f>IF('True_Odds_Calculator_3-way'!C513="","",'True_Odds_Calculator_3-way'!C513)</f>
        <v>3.45</v>
      </c>
      <c r="D512" s="9">
        <f t="shared" si="104"/>
        <v>0.45887340096722856</v>
      </c>
      <c r="E512" s="9">
        <f t="shared" si="105"/>
        <v>0.26356853753017345</v>
      </c>
      <c r="F512" s="9">
        <f t="shared" si="106"/>
        <v>0.27755806150259804</v>
      </c>
      <c r="G512" s="9">
        <f t="shared" si="107"/>
        <v>1.0623876640975327</v>
      </c>
      <c r="H512" s="9">
        <f t="shared" si="108"/>
        <v>2.1792503071482612</v>
      </c>
      <c r="I512" s="9">
        <f t="shared" si="109"/>
        <v>3.7940795565765111</v>
      </c>
      <c r="J512" s="9">
        <f t="shared" si="110"/>
        <v>3.6028497770389554</v>
      </c>
      <c r="K512" s="11">
        <f t="shared" si="111"/>
        <v>0.47393364928909953</v>
      </c>
      <c r="L512" s="11">
        <f t="shared" si="112"/>
        <v>0.27548209366391185</v>
      </c>
      <c r="M512" s="11">
        <f t="shared" si="113"/>
        <v>0.28985507246376813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-0.2706678269497893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0.23425155021356053</v>
      </c>
      <c r="Q512" s="11">
        <f>2*'OddsRatio_working_3-way'!K512*'OddsRatio_working_3-way'!L512*'OddsRatio_working_3-way'!M512</f>
        <v>7.568709215300827E-2</v>
      </c>
      <c r="R512" s="11">
        <f t="shared" si="114"/>
        <v>0</v>
      </c>
      <c r="S512" s="11">
        <f t="shared" si="115"/>
        <v>-0.86545768240499366</v>
      </c>
      <c r="T512" s="11">
        <f t="shared" si="116"/>
        <v>-0.27963091515508687</v>
      </c>
      <c r="U512" s="11">
        <f>'OddsRatio_working_3-way'!S512-'OddsRatio_working_3-way'!R512^2/3</f>
        <v>-0.86545768240499366</v>
      </c>
      <c r="V512" s="11">
        <f>'OddsRatio_working_3-way'!S512*'OddsRatio_working_3-way'!R512/3-2*'OddsRatio_working_3-way'!R512^3/27-'OddsRatio_working_3-way'!T512</f>
        <v>0.27963091515508687</v>
      </c>
      <c r="W512" s="11">
        <f>'OddsRatio_working_3-way'!V512^2+4*'OddsRatio_working_3-way'!U512^3/27</f>
        <v>-1.7842479723782445E-2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0.15494832076716242</v>
      </c>
      <c r="Y512" s="11">
        <f>IF('OddsRatio_working_3-way'!W512&gt;=0,IF('OddsRatio_working_3-way'!V512+SQRT('OddsRatio_working_3-way'!W512)&gt;0,0,PI()),ACOS('OddsRatio_working_3-way'!V512/(2*'OddsRatio_working_3-way'!X512)))</f>
        <v>0.44563750715358807</v>
      </c>
      <c r="Z512" s="11">
        <f>'OddsRatio_working_3-way'!X512^(1/3)*COS('OddsRatio_working_3-way'!Y512/3)</f>
        <v>0.53119383204876636</v>
      </c>
      <c r="AA512" s="11">
        <f>'OddsRatio_working_3-way'!X512^(1/3)*COS(('OddsRatio_working_3-way'!Y512+2*PI())/3)</f>
        <v>-0.33443916465310414</v>
      </c>
      <c r="AB512" s="11">
        <f>'OddsRatio_working_3-way'!X512^(1/3)*COS(('OddsRatio_working_3-way'!Y512+4*PI())/3)</f>
        <v>-0.19675466739566211</v>
      </c>
      <c r="AC512" s="11">
        <f>'OddsRatio_working_3-way'!X512^(1/3)*SIN('OddsRatio_working_3-way'!Y512/3)</f>
        <v>7.9492181554822433E-2</v>
      </c>
      <c r="AD512" s="11">
        <f>'OddsRatio_working_3-way'!X512^(1/3)*SIN(('OddsRatio_working_3-way'!Y512+2*PI())/3)</f>
        <v>0.42028126211042499</v>
      </c>
      <c r="AE512" s="11">
        <f>'OddsRatio_working_3-way'!X512^(1/3)*SIN(('OddsRatio_working_3-way'!Y512+4*PI())/3)</f>
        <v>-0.49977344366524745</v>
      </c>
      <c r="AF512" s="11">
        <f>-'OddsRatio_working_3-way'!U512/(3*'OddsRatio_working_3-way'!X512^(1/3))*COS(('OddsRatio_working_3-way'!Y512)/3)</f>
        <v>0.53119383204876636</v>
      </c>
      <c r="AG512" s="11">
        <f>-'OddsRatio_working_3-way'!U512/(3*'OddsRatio_working_3-way'!X512^(1/3))*COS(('OddsRatio_working_3-way'!Y512+2*PI())/3)</f>
        <v>-0.33443916465310414</v>
      </c>
      <c r="AH512" s="11">
        <f>-'OddsRatio_working_3-way'!U512/(3*'OddsRatio_working_3-way'!X512^(1/3))*COS(('OddsRatio_working_3-way'!Y512+4*PI())/3)</f>
        <v>-0.19675466739566211</v>
      </c>
      <c r="AI512" s="11">
        <f>'OddsRatio_working_3-way'!U512/(3*'OddsRatio_working_3-way'!X512^(1/3))*SIN(('OddsRatio_working_3-way'!Y512)/3)</f>
        <v>-7.9492181554822433E-2</v>
      </c>
      <c r="AJ512" s="11">
        <f>'OddsRatio_working_3-way'!U512/(3*'OddsRatio_working_3-way'!X512^(1/3))*SIN(('OddsRatio_working_3-way'!Y512+2*PI())/3)</f>
        <v>-0.42028126211042499</v>
      </c>
      <c r="AK512" s="11">
        <f>'OddsRatio_working_3-way'!U512/(3*'OddsRatio_working_3-way'!X512^(1/3))*SIN(('OddsRatio_working_3-way'!Y512+4*PI())/3)</f>
        <v>0.49977344366524745</v>
      </c>
      <c r="AL512" s="11">
        <f>'OddsRatio_working_3-way'!Z512+'OddsRatio_working_3-way'!AF512</f>
        <v>1.0623876640975327</v>
      </c>
      <c r="AM512" s="11">
        <f>'OddsRatio_working_3-way'!AA512+'OddsRatio_working_3-way'!AG512</f>
        <v>-0.66887832930620827</v>
      </c>
      <c r="AN512" s="11">
        <f>'OddsRatio_working_3-way'!AB512+'OddsRatio_working_3-way'!AH512</f>
        <v>-0.39350933479132422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1.0623876640975327</v>
      </c>
      <c r="AS512" s="11">
        <f>IF(('OddsRatio_working_3-way'!X512=0),IF(Q512&gt;0,-Q512^(1/3),(-Q512)^(1/3)),'OddsRatio_working_3-way'!AM512-'OddsRatio_working_3-way'!R512/3)</f>
        <v>-0.66887832930620827</v>
      </c>
      <c r="AT512" s="11">
        <f>IF(('OddsRatio_working_3-way'!X512=0),IF(Q512&gt;0,-Q512^(1/3),(-Q512)^(1/3)),'OddsRatio_working_3-way'!AN512-'OddsRatio_working_3-way'!R512/3)</f>
        <v>-0.39350933479132422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2.0499999999999998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4.17</v>
      </c>
      <c r="D513" s="9">
        <f t="shared" si="104"/>
        <v>0.47219103186781336</v>
      </c>
      <c r="E513" s="9">
        <f t="shared" si="105"/>
        <v>0.29921935672139416</v>
      </c>
      <c r="F513" s="9">
        <f t="shared" si="106"/>
        <v>0.22858961141079243</v>
      </c>
      <c r="G513" s="9">
        <f t="shared" si="107"/>
        <v>1.0645589895185901</v>
      </c>
      <c r="H513" s="9">
        <f t="shared" si="108"/>
        <v>2.1177869389945192</v>
      </c>
      <c r="I513" s="9">
        <f t="shared" si="109"/>
        <v>3.3420297769408984</v>
      </c>
      <c r="J513" s="9">
        <f t="shared" si="110"/>
        <v>4.374651996773931</v>
      </c>
      <c r="K513" s="11">
        <f t="shared" si="111"/>
        <v>0.48780487804878053</v>
      </c>
      <c r="L513" s="11">
        <f t="shared" si="112"/>
        <v>0.3125</v>
      </c>
      <c r="M513" s="11">
        <f t="shared" si="113"/>
        <v>0.23980815347721823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-0.26768950693104054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0.23469029654325319</v>
      </c>
      <c r="Q513" s="11">
        <f>2*'OddsRatio_working_3-way'!K513*'OddsRatio_working_3-way'!L513*'OddsRatio_working_3-way'!M513</f>
        <v>7.3112241913786055E-2</v>
      </c>
      <c r="R513" s="11">
        <f t="shared" si="114"/>
        <v>0</v>
      </c>
      <c r="S513" s="11">
        <f t="shared" si="115"/>
        <v>-0.87672579786144444</v>
      </c>
      <c r="T513" s="11">
        <f t="shared" si="116"/>
        <v>-0.27312330151446873</v>
      </c>
      <c r="U513" s="11">
        <f>'OddsRatio_working_3-way'!S513-'OddsRatio_working_3-way'!R513^2/3</f>
        <v>-0.87672579786144444</v>
      </c>
      <c r="V513" s="11">
        <f>'OddsRatio_working_3-way'!S513*'OddsRatio_working_3-way'!R513/3-2*'OddsRatio_working_3-way'!R513^3/27-'OddsRatio_working_3-way'!T513</f>
        <v>0.27312330151446873</v>
      </c>
      <c r="W513" s="11">
        <f>'OddsRatio_working_3-way'!V513^2+4*'OddsRatio_working_3-way'!U513^3/27</f>
        <v>-2.5239757035912566E-2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0.15798425148260503</v>
      </c>
      <c r="Y513" s="11">
        <f>IF('OddsRatio_working_3-way'!W513&gt;=0,IF('OddsRatio_working_3-way'!V513+SQRT('OddsRatio_working_3-way'!W513)&gt;0,0,PI()),ACOS('OddsRatio_working_3-way'!V513/(2*'OddsRatio_working_3-way'!X513)))</f>
        <v>0.52683968518770197</v>
      </c>
      <c r="Z513" s="11">
        <f>'OddsRatio_working_3-way'!X513^(1/3)*COS('OddsRatio_working_3-way'!Y513/3)</f>
        <v>0.53227949475929492</v>
      </c>
      <c r="AA513" s="11">
        <f>'OddsRatio_working_3-way'!X513^(1/3)*COS(('OddsRatio_working_3-way'!Y513+2*PI())/3)</f>
        <v>-0.34793433191587064</v>
      </c>
      <c r="AB513" s="11">
        <f>'OddsRatio_working_3-way'!X513^(1/3)*COS(('OddsRatio_working_3-way'!Y513+4*PI())/3)</f>
        <v>-0.18434516284342392</v>
      </c>
      <c r="AC513" s="11">
        <f>'OddsRatio_working_3-way'!X513^(1/3)*SIN('OddsRatio_working_3-way'!Y513/3)</f>
        <v>9.4448250800484232E-2</v>
      </c>
      <c r="AD513" s="11">
        <f>'OddsRatio_working_3-way'!X513^(1/3)*SIN(('OddsRatio_working_3-way'!Y513+2*PI())/3)</f>
        <v>0.41374343897485333</v>
      </c>
      <c r="AE513" s="11">
        <f>'OddsRatio_working_3-way'!X513^(1/3)*SIN(('OddsRatio_working_3-way'!Y513+4*PI())/3)</f>
        <v>-0.50819168977533757</v>
      </c>
      <c r="AF513" s="11">
        <f>-'OddsRatio_working_3-way'!U513/(3*'OddsRatio_working_3-way'!X513^(1/3))*COS(('OddsRatio_working_3-way'!Y513)/3)</f>
        <v>0.53227949475929504</v>
      </c>
      <c r="AG513" s="11">
        <f>-'OddsRatio_working_3-way'!U513/(3*'OddsRatio_working_3-way'!X513^(1/3))*COS(('OddsRatio_working_3-way'!Y513+2*PI())/3)</f>
        <v>-0.34793433191587075</v>
      </c>
      <c r="AH513" s="11">
        <f>-'OddsRatio_working_3-way'!U513/(3*'OddsRatio_working_3-way'!X513^(1/3))*COS(('OddsRatio_working_3-way'!Y513+4*PI())/3)</f>
        <v>-0.18434516284342398</v>
      </c>
      <c r="AI513" s="11">
        <f>'OddsRatio_working_3-way'!U513/(3*'OddsRatio_working_3-way'!X513^(1/3))*SIN(('OddsRatio_working_3-way'!Y513)/3)</f>
        <v>-9.4448250800484246E-2</v>
      </c>
      <c r="AJ513" s="11">
        <f>'OddsRatio_working_3-way'!U513/(3*'OddsRatio_working_3-way'!X513^(1/3))*SIN(('OddsRatio_working_3-way'!Y513+2*PI())/3)</f>
        <v>-0.41374343897485338</v>
      </c>
      <c r="AK513" s="11">
        <f>'OddsRatio_working_3-way'!U513/(3*'OddsRatio_working_3-way'!X513^(1/3))*SIN(('OddsRatio_working_3-way'!Y513+4*PI())/3)</f>
        <v>0.50819168977533768</v>
      </c>
      <c r="AL513" s="11">
        <f>'OddsRatio_working_3-way'!Z513+'OddsRatio_working_3-way'!AF513</f>
        <v>1.0645589895185901</v>
      </c>
      <c r="AM513" s="11">
        <f>'OddsRatio_working_3-way'!AA513+'OddsRatio_working_3-way'!AG513</f>
        <v>-0.6958686638317414</v>
      </c>
      <c r="AN513" s="11">
        <f>'OddsRatio_working_3-way'!AB513+'OddsRatio_working_3-way'!AH513</f>
        <v>-0.3686903256868479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1.0645589895185901</v>
      </c>
      <c r="AS513" s="11">
        <f>IF(('OddsRatio_working_3-way'!X513=0),IF(Q513&gt;0,-Q513^(1/3),(-Q513)^(1/3)),'OddsRatio_working_3-way'!AM513-'OddsRatio_working_3-way'!R513/3)</f>
        <v>-0.6958686638317414</v>
      </c>
      <c r="AT513" s="11">
        <f>IF(('OddsRatio_working_3-way'!X513=0),IF(Q513&gt;0,-Q513^(1/3),(-Q513)^(1/3)),'OddsRatio_working_3-way'!AN513-'OddsRatio_working_3-way'!R513/3)</f>
        <v>-0.3686903256868479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2.09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3.77</v>
      </c>
      <c r="D514" s="9">
        <f t="shared" si="104"/>
        <v>0.46322645848536026</v>
      </c>
      <c r="E514" s="9">
        <f t="shared" si="105"/>
        <v>0.28327317807643321</v>
      </c>
      <c r="F514" s="9">
        <f t="shared" si="106"/>
        <v>0.25350036343820687</v>
      </c>
      <c r="G514" s="9">
        <f t="shared" si="107"/>
        <v>1.0630929675101166</v>
      </c>
      <c r="H514" s="9">
        <f t="shared" si="108"/>
        <v>2.1587713345860271</v>
      </c>
      <c r="I514" s="9">
        <f t="shared" si="109"/>
        <v>3.5301612626740764</v>
      </c>
      <c r="J514" s="9">
        <f t="shared" si="110"/>
        <v>3.9447675200030217</v>
      </c>
      <c r="K514" s="11">
        <f t="shared" si="111"/>
        <v>0.47846889952153115</v>
      </c>
      <c r="L514" s="11">
        <f t="shared" si="112"/>
        <v>0.29585798816568049</v>
      </c>
      <c r="M514" s="11">
        <f t="shared" si="113"/>
        <v>0.26525198938992045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-0.26982295081179319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0.23430429684792381</v>
      </c>
      <c r="Q514" s="11">
        <f>2*'OddsRatio_working_3-way'!K514*'OddsRatio_working_3-way'!L514*'OddsRatio_working_3-way'!M514</f>
        <v>7.5097531041001239E-2</v>
      </c>
      <c r="R514" s="11">
        <f t="shared" si="114"/>
        <v>0</v>
      </c>
      <c r="S514" s="11">
        <f t="shared" si="115"/>
        <v>-0.86836311048779413</v>
      </c>
      <c r="T514" s="11">
        <f t="shared" si="116"/>
        <v>-0.27832150977172893</v>
      </c>
      <c r="U514" s="11">
        <f>'OddsRatio_working_3-way'!S514-'OddsRatio_working_3-way'!R514^2/3</f>
        <v>-0.86836311048779413</v>
      </c>
      <c r="V514" s="11">
        <f>'OddsRatio_working_3-way'!S514*'OddsRatio_working_3-way'!R514/3-2*'OddsRatio_working_3-way'!R514^3/27-'OddsRatio_working_3-way'!T514</f>
        <v>0.27832150977172893</v>
      </c>
      <c r="W514" s="11">
        <f>'OddsRatio_working_3-way'!V514^2+4*'OddsRatio_working_3-way'!U514^3/27</f>
        <v>-1.9543522954197062E-2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0.15572924079617456</v>
      </c>
      <c r="Y514" s="11">
        <f>IF('OddsRatio_working_3-way'!W514&gt;=0,IF('OddsRatio_working_3-way'!V514+SQRT('OddsRatio_working_3-way'!W514)&gt;0,0,PI()),ACOS('OddsRatio_working_3-way'!V514/(2*'OddsRatio_working_3-way'!X514)))</f>
        <v>0.46547804402765314</v>
      </c>
      <c r="Z514" s="11">
        <f>'OddsRatio_working_3-way'!X514^(1/3)*COS('OddsRatio_working_3-way'!Y514/3)</f>
        <v>0.53154648375505831</v>
      </c>
      <c r="AA514" s="11">
        <f>'OddsRatio_working_3-way'!X514^(1/3)*COS(('OddsRatio_working_3-way'!Y514+2*PI())/3)</f>
        <v>-0.33777691767032259</v>
      </c>
      <c r="AB514" s="11">
        <f>'OddsRatio_working_3-way'!X514^(1/3)*COS(('OddsRatio_working_3-way'!Y514+4*PI())/3)</f>
        <v>-0.19376956608473586</v>
      </c>
      <c r="AC514" s="11">
        <f>'OddsRatio_working_3-way'!X514^(1/3)*SIN('OddsRatio_working_3-way'!Y514/3)</f>
        <v>8.3142683203223516E-2</v>
      </c>
      <c r="AD514" s="11">
        <f>'OddsRatio_working_3-way'!X514^(1/3)*SIN(('OddsRatio_working_3-way'!Y514+2*PI())/3)</f>
        <v>0.41876141662256111</v>
      </c>
      <c r="AE514" s="11">
        <f>'OddsRatio_working_3-way'!X514^(1/3)*SIN(('OddsRatio_working_3-way'!Y514+4*PI())/3)</f>
        <v>-0.50190409982578477</v>
      </c>
      <c r="AF514" s="11">
        <f>-'OddsRatio_working_3-way'!U514/(3*'OddsRatio_working_3-way'!X514^(1/3))*COS(('OddsRatio_working_3-way'!Y514)/3)</f>
        <v>0.5315464837550582</v>
      </c>
      <c r="AG514" s="11">
        <f>-'OddsRatio_working_3-way'!U514/(3*'OddsRatio_working_3-way'!X514^(1/3))*COS(('OddsRatio_working_3-way'!Y514+2*PI())/3)</f>
        <v>-0.33777691767032253</v>
      </c>
      <c r="AH514" s="11">
        <f>-'OddsRatio_working_3-way'!U514/(3*'OddsRatio_working_3-way'!X514^(1/3))*COS(('OddsRatio_working_3-way'!Y514+4*PI())/3)</f>
        <v>-0.19376956608473583</v>
      </c>
      <c r="AI514" s="11">
        <f>'OddsRatio_working_3-way'!U514/(3*'OddsRatio_working_3-way'!X514^(1/3))*SIN(('OddsRatio_working_3-way'!Y514)/3)</f>
        <v>-8.3142683203223502E-2</v>
      </c>
      <c r="AJ514" s="11">
        <f>'OddsRatio_working_3-way'!U514/(3*'OddsRatio_working_3-way'!X514^(1/3))*SIN(('OddsRatio_working_3-way'!Y514+2*PI())/3)</f>
        <v>-0.418761416622561</v>
      </c>
      <c r="AK514" s="11">
        <f>'OddsRatio_working_3-way'!U514/(3*'OddsRatio_working_3-way'!X514^(1/3))*SIN(('OddsRatio_working_3-way'!Y514+4*PI())/3)</f>
        <v>0.50190409982578466</v>
      </c>
      <c r="AL514" s="11">
        <f>'OddsRatio_working_3-way'!Z514+'OddsRatio_working_3-way'!AF514</f>
        <v>1.0630929675101166</v>
      </c>
      <c r="AM514" s="11">
        <f>'OddsRatio_working_3-way'!AA514+'OddsRatio_working_3-way'!AG514</f>
        <v>-0.67555383534064517</v>
      </c>
      <c r="AN514" s="11">
        <f>'OddsRatio_working_3-way'!AB514+'OddsRatio_working_3-way'!AH514</f>
        <v>-0.38753913216947167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1.0630929675101166</v>
      </c>
      <c r="AS514" s="11">
        <f>IF(('OddsRatio_working_3-way'!X514=0),IF(Q514&gt;0,-Q514^(1/3),(-Q514)^(1/3)),'OddsRatio_working_3-way'!AM514-'OddsRatio_working_3-way'!R514/3)</f>
        <v>-0.67555383534064517</v>
      </c>
      <c r="AT514" s="11">
        <f>IF(('OddsRatio_working_3-way'!X514=0),IF(Q514&gt;0,-Q514^(1/3),(-Q514)^(1/3)),'OddsRatio_working_3-way'!AN514-'OddsRatio_working_3-way'!R514/3)</f>
        <v>-0.38753913216947167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1.9</v>
      </c>
      <c r="B515" s="4">
        <f>IF('True_Odds_Calculator_3-way'!B516="","",'True_Odds_Calculator_3-way'!B516)</f>
        <v>3.7</v>
      </c>
      <c r="C515" s="4">
        <f>IF('True_Odds_Calculator_3-way'!C516="","",'True_Odds_Calculator_3-way'!C516)</f>
        <v>4.1100000000000003</v>
      </c>
      <c r="D515" s="9">
        <f t="shared" si="104"/>
        <v>0.51038144124618889</v>
      </c>
      <c r="E515" s="9">
        <f t="shared" si="105"/>
        <v>0.25786775961886399</v>
      </c>
      <c r="F515" s="9">
        <f t="shared" si="106"/>
        <v>0.23175079913494695</v>
      </c>
      <c r="G515" s="9">
        <f t="shared" si="107"/>
        <v>1.0659098800874163</v>
      </c>
      <c r="H515" s="9">
        <f t="shared" si="108"/>
        <v>1.9593188920786746</v>
      </c>
      <c r="I515" s="9">
        <f t="shared" si="109"/>
        <v>3.8779566762360247</v>
      </c>
      <c r="J515" s="9">
        <f t="shared" si="110"/>
        <v>4.3149797270718651</v>
      </c>
      <c r="K515" s="11">
        <f t="shared" si="111"/>
        <v>0.52631578947368418</v>
      </c>
      <c r="L515" s="11">
        <f t="shared" si="112"/>
        <v>0.27027027027027023</v>
      </c>
      <c r="M515" s="11">
        <f t="shared" si="113"/>
        <v>0.24330900243309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-0.2615589081205677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0.23223377045889532</v>
      </c>
      <c r="Q515" s="11">
        <f>2*'OddsRatio_working_3-way'!K515*'OddsRatio_working_3-way'!L515*'OddsRatio_working_3-way'!M515</f>
        <v>6.9220199838716925E-2</v>
      </c>
      <c r="R515" s="11">
        <f t="shared" si="114"/>
        <v>0</v>
      </c>
      <c r="S515" s="11">
        <f t="shared" si="115"/>
        <v>-0.88788323872282449</v>
      </c>
      <c r="T515" s="11">
        <f t="shared" si="116"/>
        <v>-0.26464478054331575</v>
      </c>
      <c r="U515" s="11">
        <f>'OddsRatio_working_3-way'!S515-'OddsRatio_working_3-way'!R515^2/3</f>
        <v>-0.88788323872282449</v>
      </c>
      <c r="V515" s="11">
        <f>'OddsRatio_working_3-way'!S515*'OddsRatio_working_3-way'!R515/3-2*'OddsRatio_working_3-way'!R515^3/27-'OddsRatio_working_3-way'!T515</f>
        <v>0.26464478054331575</v>
      </c>
      <c r="W515" s="11">
        <f>'OddsRatio_working_3-way'!V515^2+4*'OddsRatio_working_3-way'!U515^3/27</f>
        <v>-3.3659568887268329E-2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0.16100964936618556</v>
      </c>
      <c r="Y515" s="11">
        <f>IF('OddsRatio_working_3-way'!W515&gt;=0,IF('OddsRatio_working_3-way'!V515+SQRT('OddsRatio_working_3-way'!W515)&gt;0,0,PI()),ACOS('OddsRatio_working_3-way'!V515/(2*'OddsRatio_working_3-way'!X515)))</f>
        <v>0.60618252911904724</v>
      </c>
      <c r="Z515" s="11">
        <f>'OddsRatio_working_3-way'!X515^(1/3)*COS('OddsRatio_working_3-way'!Y515/3)</f>
        <v>0.53295494004370825</v>
      </c>
      <c r="AA515" s="11">
        <f>'OddsRatio_working_3-way'!X515^(1/3)*COS(('OddsRatio_working_3-way'!Y515+2*PI())/3)</f>
        <v>-0.36102948529895834</v>
      </c>
      <c r="AB515" s="11">
        <f>'OddsRatio_working_3-way'!X515^(1/3)*COS(('OddsRatio_working_3-way'!Y515+4*PI())/3)</f>
        <v>-0.17192545474474993</v>
      </c>
      <c r="AC515" s="11">
        <f>'OddsRatio_working_3-way'!X515^(1/3)*SIN('OddsRatio_working_3-way'!Y515/3)</f>
        <v>0.10917926294531541</v>
      </c>
      <c r="AD515" s="11">
        <f>'OddsRatio_working_3-way'!X515^(1/3)*SIN(('OddsRatio_working_3-way'!Y515+2*PI())/3)</f>
        <v>0.40696288567760586</v>
      </c>
      <c r="AE515" s="11">
        <f>'OddsRatio_working_3-way'!X515^(1/3)*SIN(('OddsRatio_working_3-way'!Y515+4*PI())/3)</f>
        <v>-0.5161421486229214</v>
      </c>
      <c r="AF515" s="11">
        <f>-'OddsRatio_working_3-way'!U515/(3*'OddsRatio_working_3-way'!X515^(1/3))*COS(('OddsRatio_working_3-way'!Y515)/3)</f>
        <v>0.53295494004370814</v>
      </c>
      <c r="AG515" s="11">
        <f>-'OddsRatio_working_3-way'!U515/(3*'OddsRatio_working_3-way'!X515^(1/3))*COS(('OddsRatio_working_3-way'!Y515+2*PI())/3)</f>
        <v>-0.36102948529895829</v>
      </c>
      <c r="AH515" s="11">
        <f>-'OddsRatio_working_3-way'!U515/(3*'OddsRatio_working_3-way'!X515^(1/3))*COS(('OddsRatio_working_3-way'!Y515+4*PI())/3)</f>
        <v>-0.17192545474474991</v>
      </c>
      <c r="AI515" s="11">
        <f>'OddsRatio_working_3-way'!U515/(3*'OddsRatio_working_3-way'!X515^(1/3))*SIN(('OddsRatio_working_3-way'!Y515)/3)</f>
        <v>-0.10917926294531538</v>
      </c>
      <c r="AJ515" s="11">
        <f>'OddsRatio_working_3-way'!U515/(3*'OddsRatio_working_3-way'!X515^(1/3))*SIN(('OddsRatio_working_3-way'!Y515+2*PI())/3)</f>
        <v>-0.4069628856776058</v>
      </c>
      <c r="AK515" s="11">
        <f>'OddsRatio_working_3-way'!U515/(3*'OddsRatio_working_3-way'!X515^(1/3))*SIN(('OddsRatio_working_3-way'!Y515+4*PI())/3)</f>
        <v>0.51614214862292129</v>
      </c>
      <c r="AL515" s="11">
        <f>'OddsRatio_working_3-way'!Z515+'OddsRatio_working_3-way'!AF515</f>
        <v>1.0659098800874163</v>
      </c>
      <c r="AM515" s="11">
        <f>'OddsRatio_working_3-way'!AA515+'OddsRatio_working_3-way'!AG515</f>
        <v>-0.72205897059791657</v>
      </c>
      <c r="AN515" s="11">
        <f>'OddsRatio_working_3-way'!AB515+'OddsRatio_working_3-way'!AH515</f>
        <v>-0.34385090948949981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1.0659098800874163</v>
      </c>
      <c r="AS515" s="11">
        <f>IF(('OddsRatio_working_3-way'!X515=0),IF(Q515&gt;0,-Q515^(1/3),(-Q515)^(1/3)),'OddsRatio_working_3-way'!AM515-'OddsRatio_working_3-way'!R515/3)</f>
        <v>-0.72205897059791657</v>
      </c>
      <c r="AT515" s="11">
        <f>IF(('OddsRatio_working_3-way'!X515=0),IF(Q515&gt;0,-Q515^(1/3),(-Q515)^(1/3)),'OddsRatio_working_3-way'!AN515-'OddsRatio_working_3-way'!R515/3)</f>
        <v>-0.34385090948949981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1.95</v>
      </c>
      <c r="B516" s="4">
        <f>IF('True_Odds_Calculator_3-way'!B517="","",'True_Odds_Calculator_3-way'!B517)</f>
        <v>3.54</v>
      </c>
      <c r="C516" s="4">
        <f>IF('True_Odds_Calculator_3-way'!C517="","",'True_Odds_Calculator_3-way'!C517)</f>
        <v>4.09</v>
      </c>
      <c r="D516" s="9">
        <f t="shared" ref="D516:D579" si="117">(K516/(AR516+K516-(AR516*K516)))</f>
        <v>0.4970668884771175</v>
      </c>
      <c r="E516" s="9">
        <f t="shared" ref="E516:E579" si="118">(L516/(AR516+L516-(AR516*L516)))</f>
        <v>0.26988818380960733</v>
      </c>
      <c r="F516" s="9">
        <f t="shared" ref="F516:F579" si="119">(M516/(AR516+M516-(AR516*M516)))</f>
        <v>0.23304492771327509</v>
      </c>
      <c r="G516" s="9">
        <f t="shared" ref="G516:G579" si="120">AR516</f>
        <v>1.0650543972244817</v>
      </c>
      <c r="H516" s="9">
        <f t="shared" ref="H516:H579" si="121">IF(A516="","",1/D516)</f>
        <v>2.0118016773632572</v>
      </c>
      <c r="I516" s="9">
        <f t="shared" ref="I516:I579" si="122">IF(B516="","",1/E516)</f>
        <v>3.7052381689501832</v>
      </c>
      <c r="J516" s="9">
        <f t="shared" ref="J516:J579" si="123">IF(C516="","",1/F516)</f>
        <v>4.2910180874236481</v>
      </c>
      <c r="K516" s="11">
        <f t="shared" ref="K516:K579" si="124">1/A516</f>
        <v>0.51282051282051289</v>
      </c>
      <c r="L516" s="11">
        <f t="shared" ref="L516:L579" si="125">1/B516</f>
        <v>0.2824858757062147</v>
      </c>
      <c r="M516" s="11">
        <f t="shared" ref="M516:M579" si="126">1/C516</f>
        <v>0.24449877750611249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-0.26409161956797766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0.2330583740388556</v>
      </c>
      <c r="Q516" s="11">
        <f>2*'OddsRatio_working_3-way'!K516*'OddsRatio_working_3-way'!L516*'OddsRatio_working_3-way'!M516</f>
        <v>7.0838411561962203E-2</v>
      </c>
      <c r="R516" s="11">
        <f t="shared" ref="R516:R579" si="127">O516/N516</f>
        <v>0</v>
      </c>
      <c r="S516" s="11">
        <f t="shared" ref="S516:S579" si="128">P516/N516</f>
        <v>-0.88249060844911043</v>
      </c>
      <c r="T516" s="11">
        <f t="shared" ref="T516:T579" si="129">Q516/N516</f>
        <v>-0.26823422749213088</v>
      </c>
      <c r="U516" s="11">
        <f>'OddsRatio_working_3-way'!S516-'OddsRatio_working_3-way'!R516^2/3</f>
        <v>-0.88249060844911043</v>
      </c>
      <c r="V516" s="11">
        <f>'OddsRatio_working_3-way'!S516*'OddsRatio_working_3-way'!R516/3-2*'OddsRatio_working_3-way'!R516^3/27-'OddsRatio_working_3-way'!T516</f>
        <v>0.26823422749213088</v>
      </c>
      <c r="W516" s="11">
        <f>'OddsRatio_working_3-way'!V516^2+4*'OddsRatio_working_3-way'!U516^3/27</f>
        <v>-2.9868854499910447E-2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0.1595450213091987</v>
      </c>
      <c r="Y516" s="11">
        <f>IF('OddsRatio_working_3-way'!W516&gt;=0,IF('OddsRatio_working_3-way'!V516+SQRT('OddsRatio_working_3-way'!W516)&gt;0,0,PI()),ACOS('OddsRatio_working_3-way'!V516/(2*'OddsRatio_working_3-way'!X516)))</f>
        <v>0.57236504296167301</v>
      </c>
      <c r="Z516" s="11">
        <f>'OddsRatio_working_3-way'!X516^(1/3)*COS('OddsRatio_working_3-way'!Y516/3)</f>
        <v>0.53252719861224085</v>
      </c>
      <c r="AA516" s="11">
        <f>'OddsRatio_working_3-way'!X516^(1/3)*COS(('OddsRatio_working_3-way'!Y516+2*PI())/3)</f>
        <v>-0.35533513890169993</v>
      </c>
      <c r="AB516" s="11">
        <f>'OddsRatio_working_3-way'!X516^(1/3)*COS(('OddsRatio_working_3-way'!Y516+4*PI())/3)</f>
        <v>-0.17719205971054106</v>
      </c>
      <c r="AC516" s="11">
        <f>'OddsRatio_working_3-way'!X516^(1/3)*SIN('OddsRatio_working_3-way'!Y516/3)</f>
        <v>0.10285095472528459</v>
      </c>
      <c r="AD516" s="11">
        <f>'OddsRatio_working_3-way'!X516^(1/3)*SIN(('OddsRatio_working_3-way'!Y516+2*PI())/3)</f>
        <v>0.40975660484171961</v>
      </c>
      <c r="AE516" s="11">
        <f>'OddsRatio_working_3-way'!X516^(1/3)*SIN(('OddsRatio_working_3-way'!Y516+4*PI())/3)</f>
        <v>-0.51260755956700399</v>
      </c>
      <c r="AF516" s="11">
        <f>-'OddsRatio_working_3-way'!U516/(3*'OddsRatio_working_3-way'!X516^(1/3))*COS(('OddsRatio_working_3-way'!Y516)/3)</f>
        <v>0.53252719861224074</v>
      </c>
      <c r="AG516" s="11">
        <f>-'OddsRatio_working_3-way'!U516/(3*'OddsRatio_working_3-way'!X516^(1/3))*COS(('OddsRatio_working_3-way'!Y516+2*PI())/3)</f>
        <v>-0.35533513890169988</v>
      </c>
      <c r="AH516" s="11">
        <f>-'OddsRatio_working_3-way'!U516/(3*'OddsRatio_working_3-way'!X516^(1/3))*COS(('OddsRatio_working_3-way'!Y516+4*PI())/3)</f>
        <v>-0.17719205971054103</v>
      </c>
      <c r="AI516" s="11">
        <f>'OddsRatio_working_3-way'!U516/(3*'OddsRatio_working_3-way'!X516^(1/3))*SIN(('OddsRatio_working_3-way'!Y516)/3)</f>
        <v>-0.10285095472528458</v>
      </c>
      <c r="AJ516" s="11">
        <f>'OddsRatio_working_3-way'!U516/(3*'OddsRatio_working_3-way'!X516^(1/3))*SIN(('OddsRatio_working_3-way'!Y516+2*PI())/3)</f>
        <v>-0.40975660484171955</v>
      </c>
      <c r="AK516" s="11">
        <f>'OddsRatio_working_3-way'!U516/(3*'OddsRatio_working_3-way'!X516^(1/3))*SIN(('OddsRatio_working_3-way'!Y516+4*PI())/3)</f>
        <v>0.51260755956700388</v>
      </c>
      <c r="AL516" s="11">
        <f>'OddsRatio_working_3-way'!Z516+'OddsRatio_working_3-way'!AF516</f>
        <v>1.0650543972244817</v>
      </c>
      <c r="AM516" s="11">
        <f>'OddsRatio_working_3-way'!AA516+'OddsRatio_working_3-way'!AG516</f>
        <v>-0.71067027780339975</v>
      </c>
      <c r="AN516" s="11">
        <f>'OddsRatio_working_3-way'!AB516+'OddsRatio_working_3-way'!AH516</f>
        <v>-0.35438411942108206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1.0650543972244817</v>
      </c>
      <c r="AS516" s="11">
        <f>IF(('OddsRatio_working_3-way'!X516=0),IF(Q516&gt;0,-Q516^(1/3),(-Q516)^(1/3)),'OddsRatio_working_3-way'!AM516-'OddsRatio_working_3-way'!R516/3)</f>
        <v>-0.71067027780339975</v>
      </c>
      <c r="AT516" s="11">
        <f>IF(('OddsRatio_working_3-way'!X516=0),IF(Q516&gt;0,-Q516^(1/3),(-Q516)^(1/3)),'OddsRatio_working_3-way'!AN516-'OddsRatio_working_3-way'!R516/3)</f>
        <v>-0.35438411942108206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1.99</v>
      </c>
      <c r="B517" s="4">
        <f>IF('True_Odds_Calculator_3-way'!B518="","",'True_Odds_Calculator_3-way'!B518)</f>
        <v>3.53</v>
      </c>
      <c r="C517" s="4">
        <f>IF('True_Odds_Calculator_3-way'!C518="","",'True_Odds_Calculator_3-way'!C518)</f>
        <v>3.93</v>
      </c>
      <c r="D517" s="9">
        <f t="shared" si="117"/>
        <v>0.48671646640790883</v>
      </c>
      <c r="E517" s="9">
        <f t="shared" si="118"/>
        <v>0.2706324267886373</v>
      </c>
      <c r="F517" s="9">
        <f t="shared" si="119"/>
        <v>0.2426511068034537</v>
      </c>
      <c r="G517" s="9">
        <f t="shared" si="120"/>
        <v>1.065236645014322</v>
      </c>
      <c r="H517" s="9">
        <f t="shared" si="121"/>
        <v>2.0545842785641795</v>
      </c>
      <c r="I517" s="9">
        <f t="shared" si="122"/>
        <v>3.6950487118862347</v>
      </c>
      <c r="J517" s="9">
        <f t="shared" si="123"/>
        <v>4.1211433698919642</v>
      </c>
      <c r="K517" s="11">
        <f t="shared" si="124"/>
        <v>0.50251256281407031</v>
      </c>
      <c r="L517" s="11">
        <f t="shared" si="125"/>
        <v>0.28328611898016998</v>
      </c>
      <c r="M517" s="11">
        <f t="shared" si="126"/>
        <v>0.2544529262086514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-0.26582939566461072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0.23363579569886278</v>
      </c>
      <c r="Q517" s="11">
        <f>2*'OddsRatio_working_3-way'!K517*'OddsRatio_working_3-way'!L517*'OddsRatio_working_3-way'!M517</f>
        <v>7.2445207968639624E-2</v>
      </c>
      <c r="R517" s="11">
        <f t="shared" si="127"/>
        <v>0</v>
      </c>
      <c r="S517" s="11">
        <f t="shared" si="128"/>
        <v>-0.87889375482625076</v>
      </c>
      <c r="T517" s="11">
        <f t="shared" si="129"/>
        <v>-0.2725251952949615</v>
      </c>
      <c r="U517" s="11">
        <f>'OddsRatio_working_3-way'!S517-'OddsRatio_working_3-way'!R517^2/3</f>
        <v>-0.87889375482625076</v>
      </c>
      <c r="V517" s="11">
        <f>'OddsRatio_working_3-way'!S517*'OddsRatio_working_3-way'!R517/3-2*'OddsRatio_working_3-way'!R517^3/27-'OddsRatio_working_3-way'!T517</f>
        <v>0.2725251952949615</v>
      </c>
      <c r="W517" s="11">
        <f>'OddsRatio_working_3-way'!V517^2+4*'OddsRatio_working_3-way'!U517^3/27</f>
        <v>-2.6308566171440395E-2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0.15857060591578542</v>
      </c>
      <c r="Y517" s="11">
        <f>IF('OddsRatio_working_3-way'!W517&gt;=0,IF('OddsRatio_working_3-way'!V517+SQRT('OddsRatio_working_3-way'!W517)&gt;0,0,PI()),ACOS('OddsRatio_working_3-way'!V517/(2*'OddsRatio_working_3-way'!X517)))</f>
        <v>0.53686136959249686</v>
      </c>
      <c r="Z517" s="11">
        <f>'OddsRatio_working_3-way'!X517^(1/3)*COS('OddsRatio_working_3-way'!Y517/3)</f>
        <v>0.53261832250716101</v>
      </c>
      <c r="AA517" s="11">
        <f>'OddsRatio_working_3-way'!X517^(1/3)*COS(('OddsRatio_working_3-way'!Y517+2*PI())/3)</f>
        <v>-0.34974614708004775</v>
      </c>
      <c r="AB517" s="11">
        <f>'OddsRatio_working_3-way'!X517^(1/3)*COS(('OddsRatio_working_3-way'!Y517+4*PI())/3)</f>
        <v>-0.18287217542711331</v>
      </c>
      <c r="AC517" s="11">
        <f>'OddsRatio_working_3-way'!X517^(1/3)*SIN('OddsRatio_working_3-way'!Y517/3)</f>
        <v>9.6344732454563695E-2</v>
      </c>
      <c r="AD517" s="11">
        <f>'OddsRatio_working_3-way'!X517^(1/3)*SIN(('OddsRatio_working_3-way'!Y517+2*PI())/3)</f>
        <v>0.41308863158497255</v>
      </c>
      <c r="AE517" s="11">
        <f>'OddsRatio_working_3-way'!X517^(1/3)*SIN(('OddsRatio_working_3-way'!Y517+4*PI())/3)</f>
        <v>-0.50943336403953632</v>
      </c>
      <c r="AF517" s="11">
        <f>-'OddsRatio_working_3-way'!U517/(3*'OddsRatio_working_3-way'!X517^(1/3))*COS(('OddsRatio_working_3-way'!Y517)/3)</f>
        <v>0.5326183225071609</v>
      </c>
      <c r="AG517" s="11">
        <f>-'OddsRatio_working_3-way'!U517/(3*'OddsRatio_working_3-way'!X517^(1/3))*COS(('OddsRatio_working_3-way'!Y517+2*PI())/3)</f>
        <v>-0.3497461470800477</v>
      </c>
      <c r="AH517" s="11">
        <f>-'OddsRatio_working_3-way'!U517/(3*'OddsRatio_working_3-way'!X517^(1/3))*COS(('OddsRatio_working_3-way'!Y517+4*PI())/3)</f>
        <v>-0.18287217542711329</v>
      </c>
      <c r="AI517" s="11">
        <f>'OddsRatio_working_3-way'!U517/(3*'OddsRatio_working_3-way'!X517^(1/3))*SIN(('OddsRatio_working_3-way'!Y517)/3)</f>
        <v>-9.6344732454563667E-2</v>
      </c>
      <c r="AJ517" s="11">
        <f>'OddsRatio_working_3-way'!U517/(3*'OddsRatio_working_3-way'!X517^(1/3))*SIN(('OddsRatio_working_3-way'!Y517+2*PI())/3)</f>
        <v>-0.4130886315849725</v>
      </c>
      <c r="AK517" s="11">
        <f>'OddsRatio_working_3-way'!U517/(3*'OddsRatio_working_3-way'!X517^(1/3))*SIN(('OddsRatio_working_3-way'!Y517+4*PI())/3)</f>
        <v>0.50943336403953621</v>
      </c>
      <c r="AL517" s="11">
        <f>'OddsRatio_working_3-way'!Z517+'OddsRatio_working_3-way'!AF517</f>
        <v>1.065236645014322</v>
      </c>
      <c r="AM517" s="11">
        <f>'OddsRatio_working_3-way'!AA517+'OddsRatio_working_3-way'!AG517</f>
        <v>-0.6994922941600954</v>
      </c>
      <c r="AN517" s="11">
        <f>'OddsRatio_working_3-way'!AB517+'OddsRatio_working_3-way'!AH517</f>
        <v>-0.36574435085422663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1.065236645014322</v>
      </c>
      <c r="AS517" s="11">
        <f>IF(('OddsRatio_working_3-way'!X517=0),IF(Q517&gt;0,-Q517^(1/3),(-Q517)^(1/3)),'OddsRatio_working_3-way'!AM517-'OddsRatio_working_3-way'!R517/3)</f>
        <v>-0.6994922941600954</v>
      </c>
      <c r="AT517" s="11">
        <f>IF(('OddsRatio_working_3-way'!X517=0),IF(Q517&gt;0,-Q517^(1/3),(-Q517)^(1/3)),'OddsRatio_working_3-way'!AN517-'OddsRatio_working_3-way'!R517/3)</f>
        <v>-0.36574435085422663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1.41</v>
      </c>
      <c r="B518" s="4">
        <f>IF('True_Odds_Calculator_3-way'!B519="","",'True_Odds_Calculator_3-way'!B519)</f>
        <v>4.75</v>
      </c>
      <c r="C518" s="4">
        <f>IF('True_Odds_Calculator_3-way'!C519="","",'True_Odds_Calculator_3-way'!C519)</f>
        <v>7.83</v>
      </c>
      <c r="D518" s="9">
        <f t="shared" si="117"/>
        <v>0.68838102966877657</v>
      </c>
      <c r="E518" s="9">
        <f t="shared" si="118"/>
        <v>0.19453735193891758</v>
      </c>
      <c r="F518" s="9">
        <f t="shared" si="119"/>
        <v>0.11708161839230573</v>
      </c>
      <c r="G518" s="9">
        <f t="shared" si="120"/>
        <v>1.1041069354660324</v>
      </c>
      <c r="H518" s="9">
        <f t="shared" si="121"/>
        <v>1.4526838435410734</v>
      </c>
      <c r="I518" s="9">
        <f t="shared" si="122"/>
        <v>5.1404010079976219</v>
      </c>
      <c r="J518" s="9">
        <f t="shared" si="123"/>
        <v>8.541050369233</v>
      </c>
      <c r="K518" s="11">
        <f t="shared" si="124"/>
        <v>0.70921985815602839</v>
      </c>
      <c r="L518" s="11">
        <f t="shared" si="125"/>
        <v>0.21052631578947367</v>
      </c>
      <c r="M518" s="11">
        <f t="shared" si="126"/>
        <v>0.1277139208173691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-0.20024484460519509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0.20956715039684756</v>
      </c>
      <c r="Q518" s="11">
        <f>2*'OddsRatio_working_3-way'!K518*'OddsRatio_working_3-way'!L518*'OddsRatio_working_3-way'!M518</f>
        <v>3.813778897121884E-2</v>
      </c>
      <c r="R518" s="11">
        <f t="shared" si="127"/>
        <v>0</v>
      </c>
      <c r="S518" s="11">
        <f t="shared" si="128"/>
        <v>-1.0465545358235435</v>
      </c>
      <c r="T518" s="11">
        <f t="shared" si="129"/>
        <v>-0.19045578449927997</v>
      </c>
      <c r="U518" s="11">
        <f>'OddsRatio_working_3-way'!S518-'OddsRatio_working_3-way'!R518^2/3</f>
        <v>-1.0465545358235435</v>
      </c>
      <c r="V518" s="11">
        <f>'OddsRatio_working_3-way'!S518*'OddsRatio_working_3-way'!R518/3-2*'OddsRatio_working_3-way'!R518^3/27-'OddsRatio_working_3-way'!T518</f>
        <v>0.19045578449927997</v>
      </c>
      <c r="W518" s="11">
        <f>'OddsRatio_working_3-way'!V518^2+4*'OddsRatio_working_3-way'!U518^3/27</f>
        <v>-0.13354385054901238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0.20604444690299745</v>
      </c>
      <c r="Y518" s="11">
        <f>IF('OddsRatio_working_3-way'!W518&gt;=0,IF('OddsRatio_working_3-way'!V518+SQRT('OddsRatio_working_3-way'!W518)&gt;0,0,PI()),ACOS('OddsRatio_working_3-way'!V518/(2*'OddsRatio_working_3-way'!X518)))</f>
        <v>1.0903538526033754</v>
      </c>
      <c r="Z518" s="11">
        <f>'OddsRatio_working_3-way'!X518^(1/3)*COS('OddsRatio_working_3-way'!Y518/3)</f>
        <v>0.55205346773301622</v>
      </c>
      <c r="AA518" s="11">
        <f>'OddsRatio_working_3-way'!X518^(1/3)*COS(('OddsRatio_working_3-way'!Y518+2*PI())/3)</f>
        <v>-0.45786831472426887</v>
      </c>
      <c r="AB518" s="11">
        <f>'OddsRatio_working_3-way'!X518^(1/3)*COS(('OddsRatio_working_3-way'!Y518+4*PI())/3)</f>
        <v>-9.418515300874758E-2</v>
      </c>
      <c r="AC518" s="11">
        <f>'OddsRatio_working_3-way'!X518^(1/3)*SIN('OddsRatio_working_3-way'!Y518/3)</f>
        <v>0.20997257131619051</v>
      </c>
      <c r="AD518" s="11">
        <f>'OddsRatio_working_3-way'!X518^(1/3)*SIN(('OddsRatio_working_3-way'!Y518+2*PI())/3)</f>
        <v>0.37310604164598976</v>
      </c>
      <c r="AE518" s="11">
        <f>'OddsRatio_working_3-way'!X518^(1/3)*SIN(('OddsRatio_working_3-way'!Y518+4*PI())/3)</f>
        <v>-0.58307861296218022</v>
      </c>
      <c r="AF518" s="11">
        <f>-'OddsRatio_working_3-way'!U518/(3*'OddsRatio_working_3-way'!X518^(1/3))*COS(('OddsRatio_working_3-way'!Y518)/3)</f>
        <v>0.55205346773301622</v>
      </c>
      <c r="AG518" s="11">
        <f>-'OddsRatio_working_3-way'!U518/(3*'OddsRatio_working_3-way'!X518^(1/3))*COS(('OddsRatio_working_3-way'!Y518+2*PI())/3)</f>
        <v>-0.45786831472426887</v>
      </c>
      <c r="AH518" s="11">
        <f>-'OddsRatio_working_3-way'!U518/(3*'OddsRatio_working_3-way'!X518^(1/3))*COS(('OddsRatio_working_3-way'!Y518+4*PI())/3)</f>
        <v>-9.418515300874758E-2</v>
      </c>
      <c r="AI518" s="11">
        <f>'OddsRatio_working_3-way'!U518/(3*'OddsRatio_working_3-way'!X518^(1/3))*SIN(('OddsRatio_working_3-way'!Y518)/3)</f>
        <v>-0.20997257131619051</v>
      </c>
      <c r="AJ518" s="11">
        <f>'OddsRatio_working_3-way'!U518/(3*'OddsRatio_working_3-way'!X518^(1/3))*SIN(('OddsRatio_working_3-way'!Y518+2*PI())/3)</f>
        <v>-0.37310604164598976</v>
      </c>
      <c r="AK518" s="11">
        <f>'OddsRatio_working_3-way'!U518/(3*'OddsRatio_working_3-way'!X518^(1/3))*SIN(('OddsRatio_working_3-way'!Y518+4*PI())/3)</f>
        <v>0.58307861296218022</v>
      </c>
      <c r="AL518" s="11">
        <f>'OddsRatio_working_3-way'!Z518+'OddsRatio_working_3-way'!AF518</f>
        <v>1.1041069354660324</v>
      </c>
      <c r="AM518" s="11">
        <f>'OddsRatio_working_3-way'!AA518+'OddsRatio_working_3-way'!AG518</f>
        <v>-0.91573662944853773</v>
      </c>
      <c r="AN518" s="11">
        <f>'OddsRatio_working_3-way'!AB518+'OddsRatio_working_3-way'!AH518</f>
        <v>-0.18837030601749516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1.1041069354660324</v>
      </c>
      <c r="AS518" s="11">
        <f>IF(('OddsRatio_working_3-way'!X518=0),IF(Q518&gt;0,-Q518^(1/3),(-Q518)^(1/3)),'OddsRatio_working_3-way'!AM518-'OddsRatio_working_3-way'!R518/3)</f>
        <v>-0.91573662944853773</v>
      </c>
      <c r="AT518" s="11">
        <f>IF(('OddsRatio_working_3-way'!X518=0),IF(Q518&gt;0,-Q518^(1/3),(-Q518)^(1/3)),'OddsRatio_working_3-way'!AN518-'OddsRatio_working_3-way'!R518/3)</f>
        <v>-0.18837030601749516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2.0299999999999998</v>
      </c>
      <c r="B519" s="4">
        <f>IF('True_Odds_Calculator_3-way'!B520="","",'True_Odds_Calculator_3-way'!B520)</f>
        <v>3.73</v>
      </c>
      <c r="C519" s="4">
        <f>IF('True_Odds_Calculator_3-way'!C520="","",'True_Odds_Calculator_3-way'!C520)</f>
        <v>3.58</v>
      </c>
      <c r="D519" s="9">
        <f t="shared" si="117"/>
        <v>0.47702643712180592</v>
      </c>
      <c r="E519" s="9">
        <f t="shared" si="118"/>
        <v>0.2560308149944201</v>
      </c>
      <c r="F519" s="9">
        <f t="shared" si="119"/>
        <v>0.26694274788377392</v>
      </c>
      <c r="G519" s="9">
        <f t="shared" si="120"/>
        <v>1.0643882260409481</v>
      </c>
      <c r="H519" s="9">
        <f t="shared" si="121"/>
        <v>2.0963198728221761</v>
      </c>
      <c r="I519" s="9">
        <f t="shared" si="122"/>
        <v>3.9057798570917877</v>
      </c>
      <c r="J519" s="9">
        <f t="shared" si="123"/>
        <v>3.7461216231856467</v>
      </c>
      <c r="K519" s="11">
        <f t="shared" si="124"/>
        <v>0.49261083743842371</v>
      </c>
      <c r="L519" s="11">
        <f t="shared" si="125"/>
        <v>0.26809651474530832</v>
      </c>
      <c r="M519" s="11">
        <f t="shared" si="126"/>
        <v>0.27932960893854747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-0.26762808180584763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0.2338844570940439</v>
      </c>
      <c r="Q519" s="11">
        <f>2*'OddsRatio_working_3-way'!K519*'OddsRatio_working_3-way'!L519*'OddsRatio_working_3-way'!M519</f>
        <v>7.3780585834083257E-2</v>
      </c>
      <c r="R519" s="11">
        <f t="shared" si="127"/>
        <v>0</v>
      </c>
      <c r="S519" s="11">
        <f t="shared" si="128"/>
        <v>-0.87391597890581885</v>
      </c>
      <c r="T519" s="11">
        <f t="shared" si="129"/>
        <v>-0.27568327410278198</v>
      </c>
      <c r="U519" s="11">
        <f>'OddsRatio_working_3-way'!S519-'OddsRatio_working_3-way'!R519^2/3</f>
        <v>-0.87391597890581885</v>
      </c>
      <c r="V519" s="11">
        <f>'OddsRatio_working_3-way'!S519*'OddsRatio_working_3-way'!R519/3-2*'OddsRatio_working_3-way'!R519^3/27-'OddsRatio_working_3-way'!T519</f>
        <v>0.27568327410278198</v>
      </c>
      <c r="W519" s="11">
        <f>'OddsRatio_working_3-way'!V519^2+4*'OddsRatio_working_3-way'!U519^3/27</f>
        <v>-2.2878006071454182E-2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0.1572253746151395</v>
      </c>
      <c r="Y519" s="11">
        <f>IF('OddsRatio_working_3-way'!W519&gt;=0,IF('OddsRatio_working_3-way'!V519+SQRT('OddsRatio_working_3-way'!W519)&gt;0,0,PI()),ACOS('OddsRatio_working_3-way'!V519/(2*'OddsRatio_working_3-way'!X519)))</f>
        <v>0.50180934058839655</v>
      </c>
      <c r="Z519" s="11">
        <f>'OddsRatio_working_3-way'!X519^(1/3)*COS('OddsRatio_working_3-way'!Y519/3)</f>
        <v>0.53219411302047404</v>
      </c>
      <c r="AA519" s="11">
        <f>'OddsRatio_working_3-way'!X519^(1/3)*COS(('OddsRatio_working_3-way'!Y519+2*PI())/3)</f>
        <v>-0.34391777532096196</v>
      </c>
      <c r="AB519" s="11">
        <f>'OddsRatio_working_3-way'!X519^(1/3)*COS(('OddsRatio_working_3-way'!Y519+4*PI())/3)</f>
        <v>-0.18827633769951191</v>
      </c>
      <c r="AC519" s="11">
        <f>'OddsRatio_working_3-way'!X519^(1/3)*SIN('OddsRatio_working_3-way'!Y519/3)</f>
        <v>8.9859625907804552E-2</v>
      </c>
      <c r="AD519" s="11">
        <f>'OddsRatio_working_3-way'!X519^(1/3)*SIN(('OddsRatio_working_3-way'!Y519+2*PI())/3)</f>
        <v>0.41596380866635491</v>
      </c>
      <c r="AE519" s="11">
        <f>'OddsRatio_working_3-way'!X519^(1/3)*SIN(('OddsRatio_working_3-way'!Y519+4*PI())/3)</f>
        <v>-0.50582343457415946</v>
      </c>
      <c r="AF519" s="11">
        <f>-'OddsRatio_working_3-way'!U519/(3*'OddsRatio_working_3-way'!X519^(1/3))*COS(('OddsRatio_working_3-way'!Y519)/3)</f>
        <v>0.53219411302047404</v>
      </c>
      <c r="AG519" s="11">
        <f>-'OddsRatio_working_3-way'!U519/(3*'OddsRatio_working_3-way'!X519^(1/3))*COS(('OddsRatio_working_3-way'!Y519+2*PI())/3)</f>
        <v>-0.34391777532096196</v>
      </c>
      <c r="AH519" s="11">
        <f>-'OddsRatio_working_3-way'!U519/(3*'OddsRatio_working_3-way'!X519^(1/3))*COS(('OddsRatio_working_3-way'!Y519+4*PI())/3)</f>
        <v>-0.18827633769951191</v>
      </c>
      <c r="AI519" s="11">
        <f>'OddsRatio_working_3-way'!U519/(3*'OddsRatio_working_3-way'!X519^(1/3))*SIN(('OddsRatio_working_3-way'!Y519)/3)</f>
        <v>-8.9859625907804552E-2</v>
      </c>
      <c r="AJ519" s="11">
        <f>'OddsRatio_working_3-way'!U519/(3*'OddsRatio_working_3-way'!X519^(1/3))*SIN(('OddsRatio_working_3-way'!Y519+2*PI())/3)</f>
        <v>-0.41596380866635491</v>
      </c>
      <c r="AK519" s="11">
        <f>'OddsRatio_working_3-way'!U519/(3*'OddsRatio_working_3-way'!X519^(1/3))*SIN(('OddsRatio_working_3-way'!Y519+4*PI())/3)</f>
        <v>0.50582343457415946</v>
      </c>
      <c r="AL519" s="11">
        <f>'OddsRatio_working_3-way'!Z519+'OddsRatio_working_3-way'!AF519</f>
        <v>1.0643882260409481</v>
      </c>
      <c r="AM519" s="11">
        <f>'OddsRatio_working_3-way'!AA519+'OddsRatio_working_3-way'!AG519</f>
        <v>-0.68783555064192392</v>
      </c>
      <c r="AN519" s="11">
        <f>'OddsRatio_working_3-way'!AB519+'OddsRatio_working_3-way'!AH519</f>
        <v>-0.37655267539902382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1.0643882260409481</v>
      </c>
      <c r="AS519" s="11">
        <f>IF(('OddsRatio_working_3-way'!X519=0),IF(Q519&gt;0,-Q519^(1/3),(-Q519)^(1/3)),'OddsRatio_working_3-way'!AM519-'OddsRatio_working_3-way'!R519/3)</f>
        <v>-0.68783555064192392</v>
      </c>
      <c r="AT519" s="11">
        <f>IF(('OddsRatio_working_3-way'!X519=0),IF(Q519&gt;0,-Q519^(1/3),(-Q519)^(1/3)),'OddsRatio_working_3-way'!AN519-'OddsRatio_working_3-way'!R519/3)</f>
        <v>-0.37655267539902382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2.23</v>
      </c>
      <c r="B520" s="4">
        <f>IF('True_Odds_Calculator_3-way'!B521="","",'True_Odds_Calculator_3-way'!B521)</f>
        <v>3.25</v>
      </c>
      <c r="C520" s="4">
        <f>IF('True_Odds_Calculator_3-way'!C521="","",'True_Odds_Calculator_3-way'!C521)</f>
        <v>3.54</v>
      </c>
      <c r="D520" s="9">
        <f t="shared" si="117"/>
        <v>0.4339473949930992</v>
      </c>
      <c r="E520" s="9">
        <f t="shared" si="118"/>
        <v>0.29532094469931808</v>
      </c>
      <c r="F520" s="9">
        <f t="shared" si="119"/>
        <v>0.27073166030758272</v>
      </c>
      <c r="G520" s="9">
        <f t="shared" si="120"/>
        <v>1.0605095807330009</v>
      </c>
      <c r="H520" s="9">
        <f t="shared" si="121"/>
        <v>2.3044267843015911</v>
      </c>
      <c r="I520" s="9">
        <f t="shared" si="122"/>
        <v>3.3861465566492517</v>
      </c>
      <c r="J520" s="9">
        <f t="shared" si="123"/>
        <v>3.6936943350618225</v>
      </c>
      <c r="K520" s="11">
        <f t="shared" si="124"/>
        <v>0.44843049327354262</v>
      </c>
      <c r="L520" s="11">
        <f t="shared" si="125"/>
        <v>0.30769230769230771</v>
      </c>
      <c r="M520" s="11">
        <f t="shared" si="126"/>
        <v>0.2824858757062147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-0.27398693880414637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0.23464159665421352</v>
      </c>
      <c r="Q520" s="11">
        <f>2*'OddsRatio_working_3-way'!K520*'OddsRatio_working_3-way'!L520*'OddsRatio_working_3-way'!M520</f>
        <v>7.7954018821997845E-2</v>
      </c>
      <c r="R520" s="11">
        <f t="shared" si="127"/>
        <v>0</v>
      </c>
      <c r="S520" s="11">
        <f t="shared" si="128"/>
        <v>-0.85639701541372371</v>
      </c>
      <c r="T520" s="11">
        <f t="shared" si="129"/>
        <v>-0.28451728086834677</v>
      </c>
      <c r="U520" s="11">
        <f>'OddsRatio_working_3-way'!S520-'OddsRatio_working_3-way'!R520^2/3</f>
        <v>-0.85639701541372371</v>
      </c>
      <c r="V520" s="11">
        <f>'OddsRatio_working_3-way'!S520*'OddsRatio_working_3-way'!R520/3-2*'OddsRatio_working_3-way'!R520^3/27-'OddsRatio_working_3-way'!T520</f>
        <v>0.28451728086834677</v>
      </c>
      <c r="W520" s="11">
        <f>'OddsRatio_working_3-way'!V520^2+4*'OddsRatio_working_3-way'!U520^3/27</f>
        <v>-1.2101049226910424E-2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0.15252141844641701</v>
      </c>
      <c r="Y520" s="11">
        <f>IF('OddsRatio_working_3-way'!W520&gt;=0,IF('OddsRatio_working_3-way'!V520+SQRT('OddsRatio_working_3-way'!W520)&gt;0,0,PI()),ACOS('OddsRatio_working_3-way'!V520/(2*'OddsRatio_working_3-way'!X520)))</f>
        <v>0.36893331343382463</v>
      </c>
      <c r="Z520" s="11">
        <f>'OddsRatio_working_3-way'!X520^(1/3)*COS('OddsRatio_working_3-way'!Y520/3)</f>
        <v>0.53025479036650047</v>
      </c>
      <c r="AA520" s="11">
        <f>'OddsRatio_working_3-way'!X520^(1/3)*COS(('OddsRatio_working_3-way'!Y520+2*PI())/3)</f>
        <v>-0.32188694788995242</v>
      </c>
      <c r="AB520" s="11">
        <f>'OddsRatio_working_3-way'!X520^(1/3)*COS(('OddsRatio_working_3-way'!Y520+4*PI())/3)</f>
        <v>-0.20836784247654819</v>
      </c>
      <c r="AC520" s="11">
        <f>'OddsRatio_working_3-way'!X520^(1/3)*SIN('OddsRatio_working_3-way'!Y520/3)</f>
        <v>6.5540286068594591E-2</v>
      </c>
      <c r="AD520" s="11">
        <f>'OddsRatio_working_3-way'!X520^(1/3)*SIN(('OddsRatio_working_3-way'!Y520+2*PI())/3)</f>
        <v>0.4264439759014842</v>
      </c>
      <c r="AE520" s="11">
        <f>'OddsRatio_working_3-way'!X520^(1/3)*SIN(('OddsRatio_working_3-way'!Y520+4*PI())/3)</f>
        <v>-0.49198426197007866</v>
      </c>
      <c r="AF520" s="11">
        <f>-'OddsRatio_working_3-way'!U520/(3*'OddsRatio_working_3-way'!X520^(1/3))*COS(('OddsRatio_working_3-way'!Y520)/3)</f>
        <v>0.53025479036650047</v>
      </c>
      <c r="AG520" s="11">
        <f>-'OddsRatio_working_3-way'!U520/(3*'OddsRatio_working_3-way'!X520^(1/3))*COS(('OddsRatio_working_3-way'!Y520+2*PI())/3)</f>
        <v>-0.32188694788995237</v>
      </c>
      <c r="AH520" s="11">
        <f>-'OddsRatio_working_3-way'!U520/(3*'OddsRatio_working_3-way'!X520^(1/3))*COS(('OddsRatio_working_3-way'!Y520+4*PI())/3)</f>
        <v>-0.20836784247654816</v>
      </c>
      <c r="AI520" s="11">
        <f>'OddsRatio_working_3-way'!U520/(3*'OddsRatio_working_3-way'!X520^(1/3))*SIN(('OddsRatio_working_3-way'!Y520)/3)</f>
        <v>-6.5540286068594578E-2</v>
      </c>
      <c r="AJ520" s="11">
        <f>'OddsRatio_working_3-way'!U520/(3*'OddsRatio_working_3-way'!X520^(1/3))*SIN(('OddsRatio_working_3-way'!Y520+2*PI())/3)</f>
        <v>-0.42644397590148414</v>
      </c>
      <c r="AK520" s="11">
        <f>'OddsRatio_working_3-way'!U520/(3*'OddsRatio_working_3-way'!X520^(1/3))*SIN(('OddsRatio_working_3-way'!Y520+4*PI())/3)</f>
        <v>0.49198426197007855</v>
      </c>
      <c r="AL520" s="11">
        <f>'OddsRatio_working_3-way'!Z520+'OddsRatio_working_3-way'!AF520</f>
        <v>1.0605095807330009</v>
      </c>
      <c r="AM520" s="11">
        <f>'OddsRatio_working_3-way'!AA520+'OddsRatio_working_3-way'!AG520</f>
        <v>-0.64377389577990485</v>
      </c>
      <c r="AN520" s="11">
        <f>'OddsRatio_working_3-way'!AB520+'OddsRatio_working_3-way'!AH520</f>
        <v>-0.41673568495309632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1.0605095807330009</v>
      </c>
      <c r="AS520" s="11">
        <f>IF(('OddsRatio_working_3-way'!X520=0),IF(Q520&gt;0,-Q520^(1/3),(-Q520)^(1/3)),'OddsRatio_working_3-way'!AM520-'OddsRatio_working_3-way'!R520/3)</f>
        <v>-0.64377389577990485</v>
      </c>
      <c r="AT520" s="11">
        <f>IF(('OddsRatio_working_3-way'!X520=0),IF(Q520&gt;0,-Q520^(1/3),(-Q520)^(1/3)),'OddsRatio_working_3-way'!AN520-'OddsRatio_working_3-way'!R520/3)</f>
        <v>-0.41673568495309632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2.4900000000000002</v>
      </c>
      <c r="B521" s="4">
        <f>IF('True_Odds_Calculator_3-way'!B522="","",'True_Odds_Calculator_3-way'!B522)</f>
        <v>3.15</v>
      </c>
      <c r="C521" s="4">
        <f>IF('True_Odds_Calculator_3-way'!C522="","",'True_Odds_Calculator_3-way'!C522)</f>
        <v>3.13</v>
      </c>
      <c r="D521" s="9">
        <f t="shared" si="117"/>
        <v>0.38782555984084727</v>
      </c>
      <c r="E521" s="9">
        <f t="shared" si="118"/>
        <v>0.30509470223436519</v>
      </c>
      <c r="F521" s="9">
        <f t="shared" si="119"/>
        <v>0.30707973792478771</v>
      </c>
      <c r="G521" s="9">
        <f t="shared" si="120"/>
        <v>1.059381772399111</v>
      </c>
      <c r="H521" s="9">
        <f t="shared" si="121"/>
        <v>2.5784788408746757</v>
      </c>
      <c r="I521" s="9">
        <f t="shared" si="122"/>
        <v>3.2776708106580887</v>
      </c>
      <c r="J521" s="9">
        <f t="shared" si="123"/>
        <v>3.2564831752101062</v>
      </c>
      <c r="K521" s="11">
        <f t="shared" si="124"/>
        <v>0.40160642570281119</v>
      </c>
      <c r="L521" s="11">
        <f t="shared" si="125"/>
        <v>0.31746031746031744</v>
      </c>
      <c r="M521" s="11">
        <f t="shared" si="126"/>
        <v>0.31948881789137379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-0.27793938571874621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0.23502906600793355</v>
      </c>
      <c r="Q521" s="11">
        <f>2*'OddsRatio_working_3-way'!K521*'OddsRatio_working_3-way'!L521*'OddsRatio_working_3-way'!M521</f>
        <v>8.1465880765314899E-2</v>
      </c>
      <c r="R521" s="11">
        <f t="shared" si="127"/>
        <v>0</v>
      </c>
      <c r="S521" s="11">
        <f t="shared" si="128"/>
        <v>-0.84561266982782113</v>
      </c>
      <c r="T521" s="11">
        <f t="shared" si="129"/>
        <v>-0.29310664465435732</v>
      </c>
      <c r="U521" s="11">
        <f>'OddsRatio_working_3-way'!S521-'OddsRatio_working_3-way'!R521^2/3</f>
        <v>-0.84561266982782113</v>
      </c>
      <c r="V521" s="11">
        <f>'OddsRatio_working_3-way'!S521*'OddsRatio_working_3-way'!R521/3-2*'OddsRatio_working_3-way'!R521^3/27-'OddsRatio_working_3-way'!T521</f>
        <v>0.29310664465435732</v>
      </c>
      <c r="W521" s="11">
        <f>'OddsRatio_working_3-way'!V521^2+4*'OddsRatio_working_3-way'!U521^3/27</f>
        <v>-3.6684150816791716E-3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0.14964952407392987</v>
      </c>
      <c r="Y521" s="11">
        <f>IF('OddsRatio_working_3-way'!W521&gt;=0,IF('OddsRatio_working_3-way'!V521+SQRT('OddsRatio_working_3-way'!W521)&gt;0,0,PI()),ACOS('OddsRatio_working_3-way'!V521/(2*'OddsRatio_working_3-way'!X521)))</f>
        <v>0.20377157148465974</v>
      </c>
      <c r="Z521" s="11">
        <f>'OddsRatio_working_3-way'!X521^(1/3)*COS('OddsRatio_working_3-way'!Y521/3)</f>
        <v>0.52969088619955551</v>
      </c>
      <c r="AA521" s="11">
        <f>'OddsRatio_working_3-way'!X521^(1/3)*COS(('OddsRatio_working_3-way'!Y521+2*PI())/3)</f>
        <v>-0.29605187296290819</v>
      </c>
      <c r="AB521" s="11">
        <f>'OddsRatio_working_3-way'!X521^(1/3)*COS(('OddsRatio_working_3-way'!Y521+4*PI())/3)</f>
        <v>-0.2336390132366474</v>
      </c>
      <c r="AC521" s="11">
        <f>'OddsRatio_working_3-way'!X521^(1/3)*SIN('OddsRatio_working_3-way'!Y521/3)</f>
        <v>3.6034081363850973E-2</v>
      </c>
      <c r="AD521" s="11">
        <f>'OddsRatio_working_3-way'!X521^(1/3)*SIN(('OddsRatio_working_3-way'!Y521+2*PI())/3)</f>
        <v>0.44070872291998164</v>
      </c>
      <c r="AE521" s="11">
        <f>'OddsRatio_working_3-way'!X521^(1/3)*SIN(('OddsRatio_working_3-way'!Y521+4*PI())/3)</f>
        <v>-0.4767428042838327</v>
      </c>
      <c r="AF521" s="11">
        <f>-'OddsRatio_working_3-way'!U521/(3*'OddsRatio_working_3-way'!X521^(1/3))*COS(('OddsRatio_working_3-way'!Y521)/3)</f>
        <v>0.5296908861995554</v>
      </c>
      <c r="AG521" s="11">
        <f>-'OddsRatio_working_3-way'!U521/(3*'OddsRatio_working_3-way'!X521^(1/3))*COS(('OddsRatio_working_3-way'!Y521+2*PI())/3)</f>
        <v>-0.29605187296290814</v>
      </c>
      <c r="AH521" s="11">
        <f>-'OddsRatio_working_3-way'!U521/(3*'OddsRatio_working_3-way'!X521^(1/3))*COS(('OddsRatio_working_3-way'!Y521+4*PI())/3)</f>
        <v>-0.23363901323664737</v>
      </c>
      <c r="AI521" s="11">
        <f>'OddsRatio_working_3-way'!U521/(3*'OddsRatio_working_3-way'!X521^(1/3))*SIN(('OddsRatio_working_3-way'!Y521)/3)</f>
        <v>-3.6034081363850966E-2</v>
      </c>
      <c r="AJ521" s="11">
        <f>'OddsRatio_working_3-way'!U521/(3*'OddsRatio_working_3-way'!X521^(1/3))*SIN(('OddsRatio_working_3-way'!Y521+2*PI())/3)</f>
        <v>-0.44070872291998153</v>
      </c>
      <c r="AK521" s="11">
        <f>'OddsRatio_working_3-way'!U521/(3*'OddsRatio_working_3-way'!X521^(1/3))*SIN(('OddsRatio_working_3-way'!Y521+4*PI())/3)</f>
        <v>0.47674280428383259</v>
      </c>
      <c r="AL521" s="11">
        <f>'OddsRatio_working_3-way'!Z521+'OddsRatio_working_3-way'!AF521</f>
        <v>1.059381772399111</v>
      </c>
      <c r="AM521" s="11">
        <f>'OddsRatio_working_3-way'!AA521+'OddsRatio_working_3-way'!AG521</f>
        <v>-0.59210374592581627</v>
      </c>
      <c r="AN521" s="11">
        <f>'OddsRatio_working_3-way'!AB521+'OddsRatio_working_3-way'!AH521</f>
        <v>-0.46727802647329475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1.059381772399111</v>
      </c>
      <c r="AS521" s="11">
        <f>IF(('OddsRatio_working_3-way'!X521=0),IF(Q521&gt;0,-Q521^(1/3),(-Q521)^(1/3)),'OddsRatio_working_3-way'!AM521-'OddsRatio_working_3-way'!R521/3)</f>
        <v>-0.59210374592581627</v>
      </c>
      <c r="AT521" s="11">
        <f>IF(('OddsRatio_working_3-way'!X521=0),IF(Q521&gt;0,-Q521^(1/3),(-Q521)^(1/3)),'OddsRatio_working_3-way'!AN521-'OddsRatio_working_3-way'!R521/3)</f>
        <v>-0.46727802647329475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2.67</v>
      </c>
      <c r="B522" s="4">
        <f>IF('True_Odds_Calculator_3-way'!B523="","",'True_Odds_Calculator_3-way'!B523)</f>
        <v>3.42</v>
      </c>
      <c r="C522" s="4">
        <f>IF('True_Odds_Calculator_3-way'!C523="","",'True_Odds_Calculator_3-way'!C523)</f>
        <v>2.69</v>
      </c>
      <c r="D522" s="9">
        <f t="shared" si="117"/>
        <v>0.3610832782636757</v>
      </c>
      <c r="E522" s="9">
        <f t="shared" si="118"/>
        <v>0.28057536306718078</v>
      </c>
      <c r="F522" s="9">
        <f t="shared" si="119"/>
        <v>0.35834135866914363</v>
      </c>
      <c r="G522" s="9">
        <f t="shared" si="120"/>
        <v>1.0595474405651855</v>
      </c>
      <c r="H522" s="9">
        <f t="shared" si="121"/>
        <v>2.7694442257438596</v>
      </c>
      <c r="I522" s="9">
        <f t="shared" si="122"/>
        <v>3.5641048061677485</v>
      </c>
      <c r="J522" s="9">
        <f t="shared" si="123"/>
        <v>2.7906351745551632</v>
      </c>
      <c r="K522" s="11">
        <f t="shared" si="124"/>
        <v>0.37453183520599254</v>
      </c>
      <c r="L522" s="11">
        <f t="shared" si="125"/>
        <v>0.29239766081871343</v>
      </c>
      <c r="M522" s="11">
        <f t="shared" si="126"/>
        <v>0.37174721189591081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-0.27805383816762674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0.23530881187532737</v>
      </c>
      <c r="Q522" s="11">
        <f>2*'OddsRatio_working_3-way'!K522*'OddsRatio_working_3-way'!L522*'OddsRatio_working_3-way'!M522</f>
        <v>8.1421734212916055E-2</v>
      </c>
      <c r="R522" s="11">
        <f t="shared" si="127"/>
        <v>0</v>
      </c>
      <c r="S522" s="11">
        <f t="shared" si="128"/>
        <v>-0.84627068421716867</v>
      </c>
      <c r="T522" s="11">
        <f t="shared" si="129"/>
        <v>-0.29282722637272274</v>
      </c>
      <c r="U522" s="11">
        <f>'OddsRatio_working_3-way'!S522-'OddsRatio_working_3-way'!R522^2/3</f>
        <v>-0.84627068421716867</v>
      </c>
      <c r="V522" s="11">
        <f>'OddsRatio_working_3-way'!S522*'OddsRatio_working_3-way'!R522/3-2*'OddsRatio_working_3-way'!R522^3/27-'OddsRatio_working_3-way'!T522</f>
        <v>0.29282722637272274</v>
      </c>
      <c r="W522" s="11">
        <f>'OddsRatio_working_3-way'!V522^2+4*'OddsRatio_working_3-way'!U522^3/27</f>
        <v>-4.0414186140403791E-3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0.14982423295246849</v>
      </c>
      <c r="Y522" s="11">
        <f>IF('OddsRatio_working_3-way'!W522&gt;=0,IF('OddsRatio_working_3-way'!V522+SQRT('OddsRatio_working_3-way'!W522)&gt;0,0,PI()),ACOS('OddsRatio_working_3-way'!V522/(2*'OddsRatio_working_3-way'!X522)))</f>
        <v>0.21378042712650291</v>
      </c>
      <c r="Z522" s="11">
        <f>'OddsRatio_working_3-way'!X522^(1/3)*COS('OddsRatio_working_3-way'!Y522/3)</f>
        <v>0.52977372028259273</v>
      </c>
      <c r="AA522" s="11">
        <f>'OddsRatio_working_3-way'!X522^(1/3)*COS(('OddsRatio_working_3-way'!Y522+2*PI())/3)</f>
        <v>-0.29763628804085007</v>
      </c>
      <c r="AB522" s="11">
        <f>'OddsRatio_working_3-way'!X522^(1/3)*COS(('OddsRatio_working_3-way'!Y522+4*PI())/3)</f>
        <v>-0.23213743224174274</v>
      </c>
      <c r="AC522" s="11">
        <f>'OddsRatio_working_3-way'!X522^(1/3)*SIN('OddsRatio_working_3-way'!Y522/3)</f>
        <v>3.7815782027227143E-2</v>
      </c>
      <c r="AD522" s="11">
        <f>'OddsRatio_working_3-way'!X522^(1/3)*SIN(('OddsRatio_working_3-way'!Y522+2*PI())/3)</f>
        <v>0.43988960900850299</v>
      </c>
      <c r="AE522" s="11">
        <f>'OddsRatio_working_3-way'!X522^(1/3)*SIN(('OddsRatio_working_3-way'!Y522+4*PI())/3)</f>
        <v>-0.47770539103573012</v>
      </c>
      <c r="AF522" s="11">
        <f>-'OddsRatio_working_3-way'!U522/(3*'OddsRatio_working_3-way'!X522^(1/3))*COS(('OddsRatio_working_3-way'!Y522)/3)</f>
        <v>0.52977372028259273</v>
      </c>
      <c r="AG522" s="11">
        <f>-'OddsRatio_working_3-way'!U522/(3*'OddsRatio_working_3-way'!X522^(1/3))*COS(('OddsRatio_working_3-way'!Y522+2*PI())/3)</f>
        <v>-0.29763628804085007</v>
      </c>
      <c r="AH522" s="11">
        <f>-'OddsRatio_working_3-way'!U522/(3*'OddsRatio_working_3-way'!X522^(1/3))*COS(('OddsRatio_working_3-way'!Y522+4*PI())/3)</f>
        <v>-0.23213743224174274</v>
      </c>
      <c r="AI522" s="11">
        <f>'OddsRatio_working_3-way'!U522/(3*'OddsRatio_working_3-way'!X522^(1/3))*SIN(('OddsRatio_working_3-way'!Y522)/3)</f>
        <v>-3.7815782027227143E-2</v>
      </c>
      <c r="AJ522" s="11">
        <f>'OddsRatio_working_3-way'!U522/(3*'OddsRatio_working_3-way'!X522^(1/3))*SIN(('OddsRatio_working_3-way'!Y522+2*PI())/3)</f>
        <v>-0.43988960900850299</v>
      </c>
      <c r="AK522" s="11">
        <f>'OddsRatio_working_3-way'!U522/(3*'OddsRatio_working_3-way'!X522^(1/3))*SIN(('OddsRatio_working_3-way'!Y522+4*PI())/3)</f>
        <v>0.47770539103573012</v>
      </c>
      <c r="AL522" s="11">
        <f>'OddsRatio_working_3-way'!Z522+'OddsRatio_working_3-way'!AF522</f>
        <v>1.0595474405651855</v>
      </c>
      <c r="AM522" s="11">
        <f>'OddsRatio_working_3-way'!AA522+'OddsRatio_working_3-way'!AG522</f>
        <v>-0.59527257608170014</v>
      </c>
      <c r="AN522" s="11">
        <f>'OddsRatio_working_3-way'!AB522+'OddsRatio_working_3-way'!AH522</f>
        <v>-0.46427486448348548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1.0595474405651855</v>
      </c>
      <c r="AS522" s="11">
        <f>IF(('OddsRatio_working_3-way'!X522=0),IF(Q522&gt;0,-Q522^(1/3),(-Q522)^(1/3)),'OddsRatio_working_3-way'!AM522-'OddsRatio_working_3-way'!R522/3)</f>
        <v>-0.59527257608170014</v>
      </c>
      <c r="AT522" s="11">
        <f>IF(('OddsRatio_working_3-way'!X522=0),IF(Q522&gt;0,-Q522^(1/3),(-Q522)^(1/3)),'OddsRatio_working_3-way'!AN522-'OddsRatio_working_3-way'!R522/3)</f>
        <v>-0.46427486448348548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2.46</v>
      </c>
      <c r="B523" s="4">
        <f>IF('True_Odds_Calculator_3-way'!B524="","",'True_Odds_Calculator_3-way'!B524)</f>
        <v>3.03</v>
      </c>
      <c r="C523" s="4">
        <f>IF('True_Odds_Calculator_3-way'!C524="","",'True_Odds_Calculator_3-way'!C524)</f>
        <v>3.31</v>
      </c>
      <c r="D523" s="9">
        <f t="shared" si="117"/>
        <v>0.39260636748597799</v>
      </c>
      <c r="E523" s="9">
        <f t="shared" si="118"/>
        <v>0.31735175285997852</v>
      </c>
      <c r="F523" s="9">
        <f t="shared" si="119"/>
        <v>0.29004187965404338</v>
      </c>
      <c r="G523" s="9">
        <f t="shared" si="120"/>
        <v>1.0596441383069686</v>
      </c>
      <c r="H523" s="9">
        <f t="shared" si="121"/>
        <v>2.5470804419281743</v>
      </c>
      <c r="I523" s="9">
        <f t="shared" si="122"/>
        <v>3.1510776007631462</v>
      </c>
      <c r="J523" s="9">
        <f t="shared" si="123"/>
        <v>3.4477779594890974</v>
      </c>
      <c r="K523" s="11">
        <f t="shared" si="124"/>
        <v>0.4065040650406504</v>
      </c>
      <c r="L523" s="11">
        <f t="shared" si="125"/>
        <v>0.33003300330033003</v>
      </c>
      <c r="M523" s="11">
        <f t="shared" si="126"/>
        <v>0.30211480362537763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-0.27749498846428744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0.23508356288432614</v>
      </c>
      <c r="Q523" s="11">
        <f>2*'OddsRatio_working_3-way'!K523*'OddsRatio_working_3-way'!L523*'OddsRatio_working_3-way'!M523</f>
        <v>8.1063297546319357E-2</v>
      </c>
      <c r="R523" s="11">
        <f t="shared" si="127"/>
        <v>0</v>
      </c>
      <c r="S523" s="11">
        <f t="shared" si="128"/>
        <v>-0.84716327377775513</v>
      </c>
      <c r="T523" s="11">
        <f t="shared" si="129"/>
        <v>-0.29212526681991557</v>
      </c>
      <c r="U523" s="11">
        <f>'OddsRatio_working_3-way'!S523-'OddsRatio_working_3-way'!R523^2/3</f>
        <v>-0.84716327377775513</v>
      </c>
      <c r="V523" s="11">
        <f>'OddsRatio_working_3-way'!S523*'OddsRatio_working_3-way'!R523/3-2*'OddsRatio_working_3-way'!R523^3/27-'OddsRatio_working_3-way'!T523</f>
        <v>0.29212526681991557</v>
      </c>
      <c r="W523" s="11">
        <f>'OddsRatio_working_3-way'!V523^2+4*'OddsRatio_working_3-way'!U523^3/27</f>
        <v>-4.7364422596208183E-3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0.15006133227303067</v>
      </c>
      <c r="Y523" s="11">
        <f>IF('OddsRatio_working_3-way'!W523&gt;=0,IF('OddsRatio_working_3-way'!V523+SQRT('OddsRatio_working_3-way'!W523)&gt;0,0,PI()),ACOS('OddsRatio_working_3-way'!V523/(2*'OddsRatio_working_3-way'!X523)))</f>
        <v>0.23137108614467272</v>
      </c>
      <c r="Z523" s="11">
        <f>'OddsRatio_working_3-way'!X523^(1/3)*COS('OddsRatio_working_3-way'!Y523/3)</f>
        <v>0.52982206915348418</v>
      </c>
      <c r="AA523" s="11">
        <f>'OddsRatio_working_3-way'!X523^(1/3)*COS(('OddsRatio_working_3-way'!Y523+2*PI())/3)</f>
        <v>-0.30036875197196161</v>
      </c>
      <c r="AB523" s="11">
        <f>'OddsRatio_working_3-way'!X523^(1/3)*COS(('OddsRatio_working_3-way'!Y523+4*PI())/3)</f>
        <v>-0.22945331718152268</v>
      </c>
      <c r="AC523" s="11">
        <f>'OddsRatio_working_3-way'!X523^(1/3)*SIN('OddsRatio_working_3-way'!Y523/3)</f>
        <v>4.0943045365959239E-2</v>
      </c>
      <c r="AD523" s="11">
        <f>'OddsRatio_working_3-way'!X523^(1/3)*SIN(('OddsRatio_working_3-way'!Y523+2*PI())/3)</f>
        <v>0.43836784868957324</v>
      </c>
      <c r="AE523" s="11">
        <f>'OddsRatio_working_3-way'!X523^(1/3)*SIN(('OddsRatio_working_3-way'!Y523+4*PI())/3)</f>
        <v>-0.47931089405553245</v>
      </c>
      <c r="AF523" s="11">
        <f>-'OddsRatio_working_3-way'!U523/(3*'OddsRatio_working_3-way'!X523^(1/3))*COS(('OddsRatio_working_3-way'!Y523)/3)</f>
        <v>0.52982206915348429</v>
      </c>
      <c r="AG523" s="11">
        <f>-'OddsRatio_working_3-way'!U523/(3*'OddsRatio_working_3-way'!X523^(1/3))*COS(('OddsRatio_working_3-way'!Y523+2*PI())/3)</f>
        <v>-0.30036875197196167</v>
      </c>
      <c r="AH523" s="11">
        <f>-'OddsRatio_working_3-way'!U523/(3*'OddsRatio_working_3-way'!X523^(1/3))*COS(('OddsRatio_working_3-way'!Y523+4*PI())/3)</f>
        <v>-0.22945331718152273</v>
      </c>
      <c r="AI523" s="11">
        <f>'OddsRatio_working_3-way'!U523/(3*'OddsRatio_working_3-way'!X523^(1/3))*SIN(('OddsRatio_working_3-way'!Y523)/3)</f>
        <v>-4.0943045365959246E-2</v>
      </c>
      <c r="AJ523" s="11">
        <f>'OddsRatio_working_3-way'!U523/(3*'OddsRatio_working_3-way'!X523^(1/3))*SIN(('OddsRatio_working_3-way'!Y523+2*PI())/3)</f>
        <v>-0.43836784868957329</v>
      </c>
      <c r="AK523" s="11">
        <f>'OddsRatio_working_3-way'!U523/(3*'OddsRatio_working_3-way'!X523^(1/3))*SIN(('OddsRatio_working_3-way'!Y523+4*PI())/3)</f>
        <v>0.47931089405553257</v>
      </c>
      <c r="AL523" s="11">
        <f>'OddsRatio_working_3-way'!Z523+'OddsRatio_working_3-way'!AF523</f>
        <v>1.0596441383069686</v>
      </c>
      <c r="AM523" s="11">
        <f>'OddsRatio_working_3-way'!AA523+'OddsRatio_working_3-way'!AG523</f>
        <v>-0.60073750394392333</v>
      </c>
      <c r="AN523" s="11">
        <f>'OddsRatio_working_3-way'!AB523+'OddsRatio_working_3-way'!AH523</f>
        <v>-0.45890663436304541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1.0596441383069686</v>
      </c>
      <c r="AS523" s="11">
        <f>IF(('OddsRatio_working_3-way'!X523=0),IF(Q523&gt;0,-Q523^(1/3),(-Q523)^(1/3)),'OddsRatio_working_3-way'!AM523-'OddsRatio_working_3-way'!R523/3)</f>
        <v>-0.60073750394392333</v>
      </c>
      <c r="AT523" s="11">
        <f>IF(('OddsRatio_working_3-way'!X523=0),IF(Q523&gt;0,-Q523^(1/3),(-Q523)^(1/3)),'OddsRatio_working_3-way'!AN523-'OddsRatio_working_3-way'!R523/3)</f>
        <v>-0.45890663436304541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2.37</v>
      </c>
      <c r="B524" s="4">
        <f>IF('True_Odds_Calculator_3-way'!B525="","",'True_Odds_Calculator_3-way'!B525)</f>
        <v>3.21</v>
      </c>
      <c r="C524" s="4">
        <f>IF('True_Odds_Calculator_3-way'!C525="","",'True_Odds_Calculator_3-way'!C525)</f>
        <v>3.27</v>
      </c>
      <c r="D524" s="9">
        <f t="shared" si="117"/>
        <v>0.40759622808926227</v>
      </c>
      <c r="E524" s="9">
        <f t="shared" si="118"/>
        <v>0.29899395012055852</v>
      </c>
      <c r="F524" s="9">
        <f t="shared" si="119"/>
        <v>0.29340982179017933</v>
      </c>
      <c r="G524" s="9">
        <f t="shared" si="120"/>
        <v>1.0608820262411931</v>
      </c>
      <c r="H524" s="9">
        <f t="shared" si="121"/>
        <v>2.4534083759504348</v>
      </c>
      <c r="I524" s="9">
        <f t="shared" si="122"/>
        <v>3.3445492779930368</v>
      </c>
      <c r="J524" s="9">
        <f t="shared" si="123"/>
        <v>3.4082021995675089</v>
      </c>
      <c r="K524" s="11">
        <f t="shared" si="124"/>
        <v>0.42194092827004215</v>
      </c>
      <c r="L524" s="11">
        <f t="shared" si="125"/>
        <v>0.3115264797507788</v>
      </c>
      <c r="M524" s="11">
        <f t="shared" si="126"/>
        <v>0.3058103975535168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-0.276272442305456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0.23515528026710747</v>
      </c>
      <c r="Q524" s="11">
        <f>2*'OddsRatio_working_3-way'!K524*'OddsRatio_working_3-way'!L524*'OddsRatio_working_3-way'!M524</f>
        <v>8.0394967612686288E-2</v>
      </c>
      <c r="R524" s="11">
        <f t="shared" si="127"/>
        <v>0</v>
      </c>
      <c r="S524" s="11">
        <f t="shared" si="128"/>
        <v>-0.85117168511187213</v>
      </c>
      <c r="T524" s="11">
        <f t="shared" si="129"/>
        <v>-0.29099886670491348</v>
      </c>
      <c r="U524" s="11">
        <f>'OddsRatio_working_3-way'!S524-'OddsRatio_working_3-way'!R524^2/3</f>
        <v>-0.85117168511187213</v>
      </c>
      <c r="V524" s="11">
        <f>'OddsRatio_working_3-way'!S524*'OddsRatio_working_3-way'!R524/3-2*'OddsRatio_working_3-way'!R524^3/27-'OddsRatio_working_3-way'!T524</f>
        <v>0.29099886670491348</v>
      </c>
      <c r="W524" s="11">
        <f>'OddsRatio_working_3-way'!V524^2+4*'OddsRatio_working_3-way'!U524^3/27</f>
        <v>-6.6779010350974111E-3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0.15112762938874003</v>
      </c>
      <c r="Y524" s="11">
        <f>IF('OddsRatio_working_3-way'!W524&gt;=0,IF('OddsRatio_working_3-way'!V524+SQRT('OddsRatio_working_3-way'!W524)&gt;0,0,PI()),ACOS('OddsRatio_working_3-way'!V524/(2*'OddsRatio_working_3-way'!X524)))</f>
        <v>0.27376932041393287</v>
      </c>
      <c r="Z524" s="11">
        <f>'OddsRatio_working_3-way'!X524^(1/3)*COS('OddsRatio_working_3-way'!Y524/3)</f>
        <v>0.53044101312059666</v>
      </c>
      <c r="AA524" s="11">
        <f>'OddsRatio_working_3-way'!X524^(1/3)*COS(('OddsRatio_working_3-way'!Y524+2*PI())/3)</f>
        <v>-0.30725822745075926</v>
      </c>
      <c r="AB524" s="11">
        <f>'OddsRatio_working_3-way'!X524^(1/3)*COS(('OddsRatio_working_3-way'!Y524+4*PI())/3)</f>
        <v>-0.22318278566983754</v>
      </c>
      <c r="AC524" s="11">
        <f>'OddsRatio_working_3-way'!X524^(1/3)*SIN('OddsRatio_working_3-way'!Y524/3)</f>
        <v>4.8540978944451807E-2</v>
      </c>
      <c r="AD524" s="11">
        <f>'OddsRatio_working_3-way'!X524^(1/3)*SIN(('OddsRatio_working_3-way'!Y524+2*PI())/3)</f>
        <v>0.4351049030993655</v>
      </c>
      <c r="AE524" s="11">
        <f>'OddsRatio_working_3-way'!X524^(1/3)*SIN(('OddsRatio_working_3-way'!Y524+4*PI())/3)</f>
        <v>-0.48364588204381742</v>
      </c>
      <c r="AF524" s="11">
        <f>-'OddsRatio_working_3-way'!U524/(3*'OddsRatio_working_3-way'!X524^(1/3))*COS(('OddsRatio_working_3-way'!Y524)/3)</f>
        <v>0.53044101312059655</v>
      </c>
      <c r="AG524" s="11">
        <f>-'OddsRatio_working_3-way'!U524/(3*'OddsRatio_working_3-way'!X524^(1/3))*COS(('OddsRatio_working_3-way'!Y524+2*PI())/3)</f>
        <v>-0.3072582274507592</v>
      </c>
      <c r="AH524" s="11">
        <f>-'OddsRatio_working_3-way'!U524/(3*'OddsRatio_working_3-way'!X524^(1/3))*COS(('OddsRatio_working_3-way'!Y524+4*PI())/3)</f>
        <v>-0.22318278566983749</v>
      </c>
      <c r="AI524" s="11">
        <f>'OddsRatio_working_3-way'!U524/(3*'OddsRatio_working_3-way'!X524^(1/3))*SIN(('OddsRatio_working_3-way'!Y524)/3)</f>
        <v>-4.8540978944451793E-2</v>
      </c>
      <c r="AJ524" s="11">
        <f>'OddsRatio_working_3-way'!U524/(3*'OddsRatio_working_3-way'!X524^(1/3))*SIN(('OddsRatio_working_3-way'!Y524+2*PI())/3)</f>
        <v>-0.43510490309936545</v>
      </c>
      <c r="AK524" s="11">
        <f>'OddsRatio_working_3-way'!U524/(3*'OddsRatio_working_3-way'!X524^(1/3))*SIN(('OddsRatio_working_3-way'!Y524+4*PI())/3)</f>
        <v>0.48364588204381731</v>
      </c>
      <c r="AL524" s="11">
        <f>'OddsRatio_working_3-way'!Z524+'OddsRatio_working_3-way'!AF524</f>
        <v>1.0608820262411931</v>
      </c>
      <c r="AM524" s="11">
        <f>'OddsRatio_working_3-way'!AA524+'OddsRatio_working_3-way'!AG524</f>
        <v>-0.61451645490151852</v>
      </c>
      <c r="AN524" s="11">
        <f>'OddsRatio_working_3-way'!AB524+'OddsRatio_working_3-way'!AH524</f>
        <v>-0.44636557133967503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1.0608820262411931</v>
      </c>
      <c r="AS524" s="11">
        <f>IF(('OddsRatio_working_3-way'!X524=0),IF(Q524&gt;0,-Q524^(1/3),(-Q524)^(1/3)),'OddsRatio_working_3-way'!AM524-'OddsRatio_working_3-way'!R524/3)</f>
        <v>-0.61451645490151852</v>
      </c>
      <c r="AT524" s="11">
        <f>IF(('OddsRatio_working_3-way'!X524=0),IF(Q524&gt;0,-Q524^(1/3),(-Q524)^(1/3)),'OddsRatio_working_3-way'!AN524-'OddsRatio_working_3-way'!R524/3)</f>
        <v>-0.44636557133967503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2.61</v>
      </c>
      <c r="B525" s="4">
        <f>IF('True_Odds_Calculator_3-way'!B526="","",'True_Odds_Calculator_3-way'!B526)</f>
        <v>3.39</v>
      </c>
      <c r="C525" s="4">
        <f>IF('True_Odds_Calculator_3-way'!C526="","",'True_Odds_Calculator_3-way'!C526)</f>
        <v>2.77</v>
      </c>
      <c r="D525" s="9">
        <f t="shared" si="117"/>
        <v>0.3694103743338204</v>
      </c>
      <c r="E525" s="9">
        <f t="shared" si="118"/>
        <v>0.28296400745272648</v>
      </c>
      <c r="F525" s="9">
        <f t="shared" si="119"/>
        <v>0.34762561821345306</v>
      </c>
      <c r="G525" s="9">
        <f t="shared" si="120"/>
        <v>1.0602587316456946</v>
      </c>
      <c r="H525" s="9">
        <f t="shared" si="121"/>
        <v>2.7070165579495682</v>
      </c>
      <c r="I525" s="9">
        <f t="shared" si="122"/>
        <v>3.5340183686332103</v>
      </c>
      <c r="J525" s="9">
        <f t="shared" si="123"/>
        <v>2.8766579550128797</v>
      </c>
      <c r="K525" s="11">
        <f t="shared" si="124"/>
        <v>0.38314176245210729</v>
      </c>
      <c r="L525" s="11">
        <f t="shared" si="125"/>
        <v>0.29498525073746312</v>
      </c>
      <c r="M525" s="11">
        <f t="shared" si="126"/>
        <v>0.36101083032490977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-0.2778926554315464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0.23542676691358733</v>
      </c>
      <c r="Q525" s="11">
        <f>2*'OddsRatio_working_3-way'!K525*'OddsRatio_working_3-way'!L525*'OddsRatio_working_3-way'!M525</f>
        <v>8.1603732032439286E-2</v>
      </c>
      <c r="R525" s="11">
        <f t="shared" si="127"/>
        <v>0</v>
      </c>
      <c r="S525" s="11">
        <f t="shared" si="128"/>
        <v>-0.84718599902536917</v>
      </c>
      <c r="T525" s="11">
        <f t="shared" si="129"/>
        <v>-0.29365199272976406</v>
      </c>
      <c r="U525" s="11">
        <f>'OddsRatio_working_3-way'!S525-'OddsRatio_working_3-way'!R525^2/3</f>
        <v>-0.84718599902536917</v>
      </c>
      <c r="V525" s="11">
        <f>'OddsRatio_working_3-way'!S525*'OddsRatio_working_3-way'!R525/3-2*'OddsRatio_working_3-way'!R525^3/27-'OddsRatio_working_3-way'!T525</f>
        <v>0.29365199272976406</v>
      </c>
      <c r="W525" s="11">
        <f>'OddsRatio_working_3-way'!V525^2+4*'OddsRatio_working_3-way'!U525^3/27</f>
        <v>-3.8493698381826952E-3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0.15006737043103682</v>
      </c>
      <c r="Y525" s="11">
        <f>IF('OddsRatio_working_3-way'!W525&gt;=0,IF('OddsRatio_working_3-way'!V525+SQRT('OddsRatio_working_3-way'!W525)&gt;0,0,PI()),ACOS('OddsRatio_working_3-way'!V525/(2*'OddsRatio_working_3-way'!X525)))</f>
        <v>0.20821943447489843</v>
      </c>
      <c r="Z525" s="11">
        <f>'OddsRatio_working_3-way'!X525^(1/3)*COS('OddsRatio_working_3-way'!Y525/3)</f>
        <v>0.53012936582284731</v>
      </c>
      <c r="AA525" s="11">
        <f>'OddsRatio_working_3-way'!X525^(1/3)*COS(('OddsRatio_working_3-way'!Y525+2*PI())/3)</f>
        <v>-0.29698084457822754</v>
      </c>
      <c r="AB525" s="11">
        <f>'OddsRatio_working_3-way'!X525^(1/3)*COS(('OddsRatio_working_3-way'!Y525+4*PI())/3)</f>
        <v>-0.23314852124461988</v>
      </c>
      <c r="AC525" s="11">
        <f>'OddsRatio_working_3-way'!X525^(1/3)*SIN('OddsRatio_working_3-way'!Y525/3)</f>
        <v>3.6853609059657816E-2</v>
      </c>
      <c r="AD525" s="11">
        <f>'OddsRatio_working_3-way'!X525^(1/3)*SIN(('OddsRatio_working_3-way'!Y525+2*PI())/3)</f>
        <v>0.44067869356489092</v>
      </c>
      <c r="AE525" s="11">
        <f>'OddsRatio_working_3-way'!X525^(1/3)*SIN(('OddsRatio_working_3-way'!Y525+4*PI())/3)</f>
        <v>-0.47753230262454854</v>
      </c>
      <c r="AF525" s="11">
        <f>-'OddsRatio_working_3-way'!U525/(3*'OddsRatio_working_3-way'!X525^(1/3))*COS(('OddsRatio_working_3-way'!Y525)/3)</f>
        <v>0.53012936582284731</v>
      </c>
      <c r="AG525" s="11">
        <f>-'OddsRatio_working_3-way'!U525/(3*'OddsRatio_working_3-way'!X525^(1/3))*COS(('OddsRatio_working_3-way'!Y525+2*PI())/3)</f>
        <v>-0.29698084457822754</v>
      </c>
      <c r="AH525" s="11">
        <f>-'OddsRatio_working_3-way'!U525/(3*'OddsRatio_working_3-way'!X525^(1/3))*COS(('OddsRatio_working_3-way'!Y525+4*PI())/3)</f>
        <v>-0.23314852124461988</v>
      </c>
      <c r="AI525" s="11">
        <f>'OddsRatio_working_3-way'!U525/(3*'OddsRatio_working_3-way'!X525^(1/3))*SIN(('OddsRatio_working_3-way'!Y525)/3)</f>
        <v>-3.6853609059657816E-2</v>
      </c>
      <c r="AJ525" s="11">
        <f>'OddsRatio_working_3-way'!U525/(3*'OddsRatio_working_3-way'!X525^(1/3))*SIN(('OddsRatio_working_3-way'!Y525+2*PI())/3)</f>
        <v>-0.44067869356489092</v>
      </c>
      <c r="AK525" s="11">
        <f>'OddsRatio_working_3-way'!U525/(3*'OddsRatio_working_3-way'!X525^(1/3))*SIN(('OddsRatio_working_3-way'!Y525+4*PI())/3)</f>
        <v>0.47753230262454854</v>
      </c>
      <c r="AL525" s="11">
        <f>'OddsRatio_working_3-way'!Z525+'OddsRatio_working_3-way'!AF525</f>
        <v>1.0602587316456946</v>
      </c>
      <c r="AM525" s="11">
        <f>'OddsRatio_working_3-way'!AA525+'OddsRatio_working_3-way'!AG525</f>
        <v>-0.59396168915645509</v>
      </c>
      <c r="AN525" s="11">
        <f>'OddsRatio_working_3-way'!AB525+'OddsRatio_working_3-way'!AH525</f>
        <v>-0.46629704248923975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1.0602587316456946</v>
      </c>
      <c r="AS525" s="11">
        <f>IF(('OddsRatio_working_3-way'!X525=0),IF(Q525&gt;0,-Q525^(1/3),(-Q525)^(1/3)),'OddsRatio_working_3-way'!AM525-'OddsRatio_working_3-way'!R525/3)</f>
        <v>-0.59396168915645509</v>
      </c>
      <c r="AT525" s="11">
        <f>IF(('OddsRatio_working_3-way'!X525=0),IF(Q525&gt;0,-Q525^(1/3),(-Q525)^(1/3)),'OddsRatio_working_3-way'!AN525-'OddsRatio_working_3-way'!R525/3)</f>
        <v>-0.46629704248923975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3.38</v>
      </c>
      <c r="B526" s="4">
        <f>IF('True_Odds_Calculator_3-way'!B527="","",'True_Odds_Calculator_3-way'!B527)</f>
        <v>3.34</v>
      </c>
      <c r="C526" s="4">
        <f>IF('True_Odds_Calculator_3-way'!C527="","",'True_Odds_Calculator_3-way'!C527)</f>
        <v>2.2599999999999998</v>
      </c>
      <c r="D526" s="9">
        <f t="shared" si="117"/>
        <v>0.28406939999567532</v>
      </c>
      <c r="E526" s="9">
        <f t="shared" si="118"/>
        <v>0.28752907840953129</v>
      </c>
      <c r="F526" s="9">
        <f t="shared" si="119"/>
        <v>0.42840152159479356</v>
      </c>
      <c r="G526" s="9">
        <f t="shared" si="120"/>
        <v>1.0589355153247233</v>
      </c>
      <c r="H526" s="9">
        <f t="shared" si="121"/>
        <v>3.5202665264728408</v>
      </c>
      <c r="I526" s="9">
        <f t="shared" si="122"/>
        <v>3.477909105859851</v>
      </c>
      <c r="J526" s="9">
        <f t="shared" si="123"/>
        <v>2.3342587493091509</v>
      </c>
      <c r="K526" s="11">
        <f t="shared" si="124"/>
        <v>0.29585798816568049</v>
      </c>
      <c r="L526" s="11">
        <f t="shared" si="125"/>
        <v>0.29940119760479045</v>
      </c>
      <c r="M526" s="11">
        <f t="shared" si="126"/>
        <v>0.44247787610619471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-0.27503739967308394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0.23438487218891008</v>
      </c>
      <c r="Q526" s="11">
        <f>2*'OddsRatio_working_3-way'!K526*'OddsRatio_working_3-way'!L526*'OddsRatio_working_3-way'!M526</f>
        <v>7.8389589360839521E-2</v>
      </c>
      <c r="R526" s="11">
        <f t="shared" si="127"/>
        <v>0</v>
      </c>
      <c r="S526" s="11">
        <f t="shared" si="128"/>
        <v>-0.85219272894342935</v>
      </c>
      <c r="T526" s="11">
        <f t="shared" si="129"/>
        <v>-0.28501429061653166</v>
      </c>
      <c r="U526" s="11">
        <f>'OddsRatio_working_3-way'!S526-'OddsRatio_working_3-way'!R526^2/3</f>
        <v>-0.85219272894342935</v>
      </c>
      <c r="V526" s="11">
        <f>'OddsRatio_working_3-way'!S526*'OddsRatio_working_3-way'!R526/3-2*'OddsRatio_working_3-way'!R526^3/27-'OddsRatio_working_3-way'!T526</f>
        <v>0.28501429061653166</v>
      </c>
      <c r="W526" s="11">
        <f>'OddsRatio_working_3-way'!V526^2+4*'OddsRatio_working_3-way'!U526^3/27</f>
        <v>-1.0454263193424157E-2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0.15139964419465202</v>
      </c>
      <c r="Y526" s="11">
        <f>IF('OddsRatio_working_3-way'!W526&gt;=0,IF('OddsRatio_working_3-way'!V526+SQRT('OddsRatio_working_3-way'!W526)&gt;0,0,PI()),ACOS('OddsRatio_working_3-way'!V526/(2*'OddsRatio_working_3-way'!X526)))</f>
        <v>0.34443989504253558</v>
      </c>
      <c r="Z526" s="11">
        <f>'OddsRatio_working_3-way'!X526^(1/3)*COS('OddsRatio_working_3-way'!Y526/3)</f>
        <v>0.52946775766236165</v>
      </c>
      <c r="AA526" s="11">
        <f>'OddsRatio_working_3-way'!X526^(1/3)*COS(('OddsRatio_working_3-way'!Y526+2*PI())/3)</f>
        <v>-0.3176120636794747</v>
      </c>
      <c r="AB526" s="11">
        <f>'OddsRatio_working_3-way'!X526^(1/3)*COS(('OddsRatio_working_3-way'!Y526+4*PI())/3)</f>
        <v>-0.21185569398288712</v>
      </c>
      <c r="AC526" s="11">
        <f>'OddsRatio_working_3-way'!X526^(1/3)*SIN('OddsRatio_working_3-way'!Y526/3)</f>
        <v>6.1058468512842606E-2</v>
      </c>
      <c r="AD526" s="11">
        <f>'OddsRatio_working_3-way'!X526^(1/3)*SIN(('OddsRatio_working_3-way'!Y526+2*PI())/3)</f>
        <v>0.42800329436396684</v>
      </c>
      <c r="AE526" s="11">
        <f>'OddsRatio_working_3-way'!X526^(1/3)*SIN(('OddsRatio_working_3-way'!Y526+4*PI())/3)</f>
        <v>-0.4890617628768093</v>
      </c>
      <c r="AF526" s="11">
        <f>-'OddsRatio_working_3-way'!U526/(3*'OddsRatio_working_3-way'!X526^(1/3))*COS(('OddsRatio_working_3-way'!Y526)/3)</f>
        <v>0.52946775766236165</v>
      </c>
      <c r="AG526" s="11">
        <f>-'OddsRatio_working_3-way'!U526/(3*'OddsRatio_working_3-way'!X526^(1/3))*COS(('OddsRatio_working_3-way'!Y526+2*PI())/3)</f>
        <v>-0.3176120636794747</v>
      </c>
      <c r="AH526" s="11">
        <f>-'OddsRatio_working_3-way'!U526/(3*'OddsRatio_working_3-way'!X526^(1/3))*COS(('OddsRatio_working_3-way'!Y526+4*PI())/3)</f>
        <v>-0.21185569398288712</v>
      </c>
      <c r="AI526" s="11">
        <f>'OddsRatio_working_3-way'!U526/(3*'OddsRatio_working_3-way'!X526^(1/3))*SIN(('OddsRatio_working_3-way'!Y526)/3)</f>
        <v>-6.1058468512842606E-2</v>
      </c>
      <c r="AJ526" s="11">
        <f>'OddsRatio_working_3-way'!U526/(3*'OddsRatio_working_3-way'!X526^(1/3))*SIN(('OddsRatio_working_3-way'!Y526+2*PI())/3)</f>
        <v>-0.42800329436396684</v>
      </c>
      <c r="AK526" s="11">
        <f>'OddsRatio_working_3-way'!U526/(3*'OddsRatio_working_3-way'!X526^(1/3))*SIN(('OddsRatio_working_3-way'!Y526+4*PI())/3)</f>
        <v>0.4890617628768093</v>
      </c>
      <c r="AL526" s="11">
        <f>'OddsRatio_working_3-way'!Z526+'OddsRatio_working_3-way'!AF526</f>
        <v>1.0589355153247233</v>
      </c>
      <c r="AM526" s="11">
        <f>'OddsRatio_working_3-way'!AA526+'OddsRatio_working_3-way'!AG526</f>
        <v>-0.6352241273589494</v>
      </c>
      <c r="AN526" s="11">
        <f>'OddsRatio_working_3-way'!AB526+'OddsRatio_working_3-way'!AH526</f>
        <v>-0.42371138796577423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1.0589355153247233</v>
      </c>
      <c r="AS526" s="11">
        <f>IF(('OddsRatio_working_3-way'!X526=0),IF(Q526&gt;0,-Q526^(1/3),(-Q526)^(1/3)),'OddsRatio_working_3-way'!AM526-'OddsRatio_working_3-way'!R526/3)</f>
        <v>-0.6352241273589494</v>
      </c>
      <c r="AT526" s="11">
        <f>IF(('OddsRatio_working_3-way'!X526=0),IF(Q526&gt;0,-Q526^(1/3),(-Q526)^(1/3)),'OddsRatio_working_3-way'!AN526-'OddsRatio_working_3-way'!R526/3)</f>
        <v>-0.42371138796577423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3.55</v>
      </c>
      <c r="B527" s="4">
        <f>IF('True_Odds_Calculator_3-way'!B528="","",'True_Odds_Calculator_3-way'!B528)</f>
        <v>3.47</v>
      </c>
      <c r="C527" s="4">
        <f>IF('True_Odds_Calculator_3-way'!C528="","",'True_Odds_Calculator_3-way'!C528)</f>
        <v>2.13</v>
      </c>
      <c r="D527" s="9">
        <f t="shared" si="117"/>
        <v>0.26961371163990672</v>
      </c>
      <c r="E527" s="9">
        <f t="shared" si="118"/>
        <v>0.27593654357350889</v>
      </c>
      <c r="F527" s="9">
        <f t="shared" si="119"/>
        <v>0.45444974478658451</v>
      </c>
      <c r="G527" s="9">
        <f t="shared" si="120"/>
        <v>1.0623569316751897</v>
      </c>
      <c r="H527" s="9">
        <f t="shared" si="121"/>
        <v>3.7090101757717338</v>
      </c>
      <c r="I527" s="9">
        <f t="shared" si="122"/>
        <v>3.6240216212377185</v>
      </c>
      <c r="J527" s="9">
        <f t="shared" si="123"/>
        <v>2.2004633327929648</v>
      </c>
      <c r="K527" s="11">
        <f t="shared" si="124"/>
        <v>0.28169014084507044</v>
      </c>
      <c r="L527" s="11">
        <f t="shared" si="125"/>
        <v>0.28818443804034583</v>
      </c>
      <c r="M527" s="11">
        <f t="shared" si="126"/>
        <v>0.46948356807511737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-0.27125524588861272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0.23438924736469313</v>
      </c>
      <c r="Q527" s="11">
        <f>2*'OddsRatio_working_3-way'!K527*'OddsRatio_working_3-way'!L527*'OddsRatio_working_3-way'!M527</f>
        <v>7.622414548445304E-2</v>
      </c>
      <c r="R527" s="11">
        <f t="shared" si="127"/>
        <v>0</v>
      </c>
      <c r="S527" s="11">
        <f t="shared" si="128"/>
        <v>-0.86409111313903175</v>
      </c>
      <c r="T527" s="11">
        <f t="shared" si="129"/>
        <v>-0.28100524004521354</v>
      </c>
      <c r="U527" s="11">
        <f>'OddsRatio_working_3-way'!S527-'OddsRatio_working_3-way'!R527^2/3</f>
        <v>-0.86409111313903175</v>
      </c>
      <c r="V527" s="11">
        <f>'OddsRatio_working_3-way'!S527*'OddsRatio_working_3-way'!R527/3-2*'OddsRatio_working_3-way'!R527^3/27-'OddsRatio_working_3-way'!T527</f>
        <v>0.28100524004521354</v>
      </c>
      <c r="W527" s="11">
        <f>'OddsRatio_working_3-way'!V527^2+4*'OddsRatio_working_3-way'!U527^3/27</f>
        <v>-1.6617775407875346E-2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0.15458146747002324</v>
      </c>
      <c r="Y527" s="11">
        <f>IF('OddsRatio_working_3-way'!W527&gt;=0,IF('OddsRatio_working_3-way'!V527+SQRT('OddsRatio_working_3-way'!W527)&gt;0,0,PI()),ACOS('OddsRatio_working_3-way'!V527/(2*'OddsRatio_working_3-way'!X527)))</f>
        <v>0.43010302056113625</v>
      </c>
      <c r="Z527" s="11">
        <f>'OddsRatio_working_3-way'!X527^(1/3)*COS('OddsRatio_working_3-way'!Y527/3)</f>
        <v>0.53117846583759487</v>
      </c>
      <c r="AA527" s="11">
        <f>'OddsRatio_working_3-way'!X527^(1/3)*COS(('OddsRatio_working_3-way'!Y527+2*PI())/3)</f>
        <v>-0.33199598225628735</v>
      </c>
      <c r="AB527" s="11">
        <f>'OddsRatio_working_3-way'!X527^(1/3)*COS(('OddsRatio_working_3-way'!Y527+4*PI())/3)</f>
        <v>-0.19918248358130766</v>
      </c>
      <c r="AC527" s="11">
        <f>'OddsRatio_working_3-way'!X527^(1/3)*SIN('OddsRatio_working_3-way'!Y527/3)</f>
        <v>7.667990921201577E-2</v>
      </c>
      <c r="AD527" s="11">
        <f>'OddsRatio_working_3-way'!X527^(1/3)*SIN(('OddsRatio_working_3-way'!Y527+2*PI())/3)</f>
        <v>0.42167409075259393</v>
      </c>
      <c r="AE527" s="11">
        <f>'OddsRatio_working_3-way'!X527^(1/3)*SIN(('OddsRatio_working_3-way'!Y527+4*PI())/3)</f>
        <v>-0.4983539999646095</v>
      </c>
      <c r="AF527" s="11">
        <f>-'OddsRatio_working_3-way'!U527/(3*'OddsRatio_working_3-way'!X527^(1/3))*COS(('OddsRatio_working_3-way'!Y527)/3)</f>
        <v>0.53117846583759487</v>
      </c>
      <c r="AG527" s="11">
        <f>-'OddsRatio_working_3-way'!U527/(3*'OddsRatio_working_3-way'!X527^(1/3))*COS(('OddsRatio_working_3-way'!Y527+2*PI())/3)</f>
        <v>-0.33199598225628735</v>
      </c>
      <c r="AH527" s="11">
        <f>-'OddsRatio_working_3-way'!U527/(3*'OddsRatio_working_3-way'!X527^(1/3))*COS(('OddsRatio_working_3-way'!Y527+4*PI())/3)</f>
        <v>-0.19918248358130766</v>
      </c>
      <c r="AI527" s="11">
        <f>'OddsRatio_working_3-way'!U527/(3*'OddsRatio_working_3-way'!X527^(1/3))*SIN(('OddsRatio_working_3-way'!Y527)/3)</f>
        <v>-7.667990921201577E-2</v>
      </c>
      <c r="AJ527" s="11">
        <f>'OddsRatio_working_3-way'!U527/(3*'OddsRatio_working_3-way'!X527^(1/3))*SIN(('OddsRatio_working_3-way'!Y527+2*PI())/3)</f>
        <v>-0.42167409075259393</v>
      </c>
      <c r="AK527" s="11">
        <f>'OddsRatio_working_3-way'!U527/(3*'OddsRatio_working_3-way'!X527^(1/3))*SIN(('OddsRatio_working_3-way'!Y527+4*PI())/3)</f>
        <v>0.4983539999646095</v>
      </c>
      <c r="AL527" s="11">
        <f>'OddsRatio_working_3-way'!Z527+'OddsRatio_working_3-way'!AF527</f>
        <v>1.0623569316751897</v>
      </c>
      <c r="AM527" s="11">
        <f>'OddsRatio_working_3-way'!AA527+'OddsRatio_working_3-way'!AG527</f>
        <v>-0.66399196451257469</v>
      </c>
      <c r="AN527" s="11">
        <f>'OddsRatio_working_3-way'!AB527+'OddsRatio_working_3-way'!AH527</f>
        <v>-0.39836496716261532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1.0623569316751897</v>
      </c>
      <c r="AS527" s="11">
        <f>IF(('OddsRatio_working_3-way'!X527=0),IF(Q527&gt;0,-Q527^(1/3),(-Q527)^(1/3)),'OddsRatio_working_3-way'!AM527-'OddsRatio_working_3-way'!R527/3)</f>
        <v>-0.66399196451257469</v>
      </c>
      <c r="AT527" s="11">
        <f>IF(('OddsRatio_working_3-way'!X527=0),IF(Q527&gt;0,-Q527^(1/3),(-Q527)^(1/3)),'OddsRatio_working_3-way'!AN527-'OddsRatio_working_3-way'!R527/3)</f>
        <v>-0.39836496716261532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3.17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2.4500000000000002</v>
      </c>
      <c r="D528" s="9">
        <f t="shared" si="117"/>
        <v>0.30295118112067315</v>
      </c>
      <c r="E528" s="9">
        <f t="shared" si="118"/>
        <v>0.30295118112067315</v>
      </c>
      <c r="F528" s="9">
        <f t="shared" si="119"/>
        <v>0.39409763775865359</v>
      </c>
      <c r="G528" s="9">
        <f t="shared" si="120"/>
        <v>1.060305005820362</v>
      </c>
      <c r="H528" s="9">
        <f t="shared" si="121"/>
        <v>3.3008618626301858</v>
      </c>
      <c r="I528" s="9">
        <f t="shared" si="122"/>
        <v>3.3008618626301858</v>
      </c>
      <c r="J528" s="9">
        <f t="shared" si="123"/>
        <v>2.5374422584395258</v>
      </c>
      <c r="K528" s="11">
        <f t="shared" si="124"/>
        <v>0.31545741324921134</v>
      </c>
      <c r="L528" s="11">
        <f t="shared" si="125"/>
        <v>0.31545741324921134</v>
      </c>
      <c r="M528" s="11">
        <f t="shared" si="126"/>
        <v>0.4081632653061224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-0.27733383753445662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0.23517651744195378</v>
      </c>
      <c r="Q528" s="11">
        <f>2*'OddsRatio_working_3-way'!K528*'OddsRatio_working_3-way'!L528*'OddsRatio_working_3-way'!M528</f>
        <v>8.1235411897047916E-2</v>
      </c>
      <c r="R528" s="11">
        <f t="shared" si="127"/>
        <v>0</v>
      </c>
      <c r="S528" s="11">
        <f t="shared" si="128"/>
        <v>-0.84799070871665594</v>
      </c>
      <c r="T528" s="11">
        <f t="shared" si="129"/>
        <v>-0.29291561613701406</v>
      </c>
      <c r="U528" s="11">
        <f>'OddsRatio_working_3-way'!S528-'OddsRatio_working_3-way'!R528^2/3</f>
        <v>-0.84799070871665594</v>
      </c>
      <c r="V528" s="11">
        <f>'OddsRatio_working_3-way'!S528*'OddsRatio_working_3-way'!R528/3-2*'OddsRatio_working_3-way'!R528^3/27-'OddsRatio_working_3-way'!T528</f>
        <v>0.29291561613701406</v>
      </c>
      <c r="W528" s="11">
        <f>'OddsRatio_working_3-way'!V528^2+4*'OddsRatio_working_3-way'!U528^3/27</f>
        <v>-4.5382415301199464E-3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0.15028123611004013</v>
      </c>
      <c r="Y528" s="11">
        <f>IF('OddsRatio_working_3-way'!W528&gt;=0,IF('OddsRatio_working_3-way'!V528+SQRT('OddsRatio_working_3-way'!W528)&gt;0,0,PI()),ACOS('OddsRatio_working_3-way'!V528/(2*'OddsRatio_working_3-way'!X528)))</f>
        <v>0.22605502961279922</v>
      </c>
      <c r="Z528" s="11">
        <f>'OddsRatio_working_3-way'!X528^(1/3)*COS('OddsRatio_working_3-way'!Y528/3)</f>
        <v>0.53015250291018101</v>
      </c>
      <c r="AA528" s="11">
        <f>'OddsRatio_working_3-way'!X528^(1/3)*COS(('OddsRatio_working_3-way'!Y528+2*PI())/3)</f>
        <v>-0.29973775636640221</v>
      </c>
      <c r="AB528" s="11">
        <f>'OddsRatio_working_3-way'!X528^(1/3)*COS(('OddsRatio_working_3-way'!Y528+4*PI())/3)</f>
        <v>-0.23041474654377853</v>
      </c>
      <c r="AC528" s="11">
        <f>'OddsRatio_working_3-way'!X528^(1/3)*SIN('OddsRatio_working_3-way'!Y528/3)</f>
        <v>4.0023658382126813E-2</v>
      </c>
      <c r="AD528" s="11">
        <f>'OddsRatio_working_3-way'!X528^(1/3)*SIN(('OddsRatio_working_3-way'!Y528+2*PI())/3)</f>
        <v>0.43911370620905704</v>
      </c>
      <c r="AE528" s="11">
        <f>'OddsRatio_working_3-way'!X528^(1/3)*SIN(('OddsRatio_working_3-way'!Y528+4*PI())/3)</f>
        <v>-0.47913736459118383</v>
      </c>
      <c r="AF528" s="11">
        <f>-'OddsRatio_working_3-way'!U528/(3*'OddsRatio_working_3-way'!X528^(1/3))*COS(('OddsRatio_working_3-way'!Y528)/3)</f>
        <v>0.5301525029101809</v>
      </c>
      <c r="AG528" s="11">
        <f>-'OddsRatio_working_3-way'!U528/(3*'OddsRatio_working_3-way'!X528^(1/3))*COS(('OddsRatio_working_3-way'!Y528+2*PI())/3)</f>
        <v>-0.2997377563664021</v>
      </c>
      <c r="AH528" s="11">
        <f>-'OddsRatio_working_3-way'!U528/(3*'OddsRatio_working_3-way'!X528^(1/3))*COS(('OddsRatio_working_3-way'!Y528+4*PI())/3)</f>
        <v>-0.23041474654377847</v>
      </c>
      <c r="AI528" s="11">
        <f>'OddsRatio_working_3-way'!U528/(3*'OddsRatio_working_3-way'!X528^(1/3))*SIN(('OddsRatio_working_3-way'!Y528)/3)</f>
        <v>-4.0023658382126806E-2</v>
      </c>
      <c r="AJ528" s="11">
        <f>'OddsRatio_working_3-way'!U528/(3*'OddsRatio_working_3-way'!X528^(1/3))*SIN(('OddsRatio_working_3-way'!Y528+2*PI())/3)</f>
        <v>-0.43911370620905693</v>
      </c>
      <c r="AK528" s="11">
        <f>'OddsRatio_working_3-way'!U528/(3*'OddsRatio_working_3-way'!X528^(1/3))*SIN(('OddsRatio_working_3-way'!Y528+4*PI())/3)</f>
        <v>0.47913736459118372</v>
      </c>
      <c r="AL528" s="11">
        <f>'OddsRatio_working_3-way'!Z528+'OddsRatio_working_3-way'!AF528</f>
        <v>1.060305005820362</v>
      </c>
      <c r="AM528" s="11">
        <f>'OddsRatio_working_3-way'!AA528+'OddsRatio_working_3-way'!AG528</f>
        <v>-0.59947551273280431</v>
      </c>
      <c r="AN528" s="11">
        <f>'OddsRatio_working_3-way'!AB528+'OddsRatio_working_3-way'!AH528</f>
        <v>-0.460829493087557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1.060305005820362</v>
      </c>
      <c r="AS528" s="11">
        <f>IF(('OddsRatio_working_3-way'!X528=0),IF(Q528&gt;0,-Q528^(1/3),(-Q528)^(1/3)),'OddsRatio_working_3-way'!AM528-'OddsRatio_working_3-way'!R528/3)</f>
        <v>-0.59947551273280431</v>
      </c>
      <c r="AT528" s="11">
        <f>IF(('OddsRatio_working_3-way'!X528=0),IF(Q528&gt;0,-Q528^(1/3),(-Q528)^(1/3)),'OddsRatio_working_3-way'!AN528-'OddsRatio_working_3-way'!R528/3)</f>
        <v>-0.460829493087557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2.65</v>
      </c>
      <c r="B529" s="4">
        <f>IF('True_Odds_Calculator_3-way'!B530="","",'True_Odds_Calculator_3-way'!B530)</f>
        <v>3.13</v>
      </c>
      <c r="C529" s="4">
        <f>IF('True_Odds_Calculator_3-way'!C530="","",'True_Odds_Calculator_3-way'!C530)</f>
        <v>2.93</v>
      </c>
      <c r="D529" s="9">
        <f t="shared" si="117"/>
        <v>0.36410107046794743</v>
      </c>
      <c r="E529" s="9">
        <f t="shared" si="118"/>
        <v>0.30726119670222213</v>
      </c>
      <c r="F529" s="9">
        <f t="shared" si="119"/>
        <v>0.32863773282983066</v>
      </c>
      <c r="G529" s="9">
        <f t="shared" si="120"/>
        <v>1.0584788727211762</v>
      </c>
      <c r="H529" s="9">
        <f t="shared" si="121"/>
        <v>2.7464901399899402</v>
      </c>
      <c r="I529" s="9">
        <f t="shared" si="122"/>
        <v>3.2545599988961054</v>
      </c>
      <c r="J529" s="9">
        <f t="shared" si="123"/>
        <v>3.0428642243518707</v>
      </c>
      <c r="K529" s="11">
        <f t="shared" si="124"/>
        <v>0.37735849056603776</v>
      </c>
      <c r="L529" s="11">
        <f t="shared" si="125"/>
        <v>0.31948881789137379</v>
      </c>
      <c r="M529" s="11">
        <f t="shared" si="126"/>
        <v>0.34129692832764502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-0.27910204899541768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0.23495152941718647</v>
      </c>
      <c r="Q529" s="11">
        <f>2*'OddsRatio_working_3-way'!K529*'OddsRatio_working_3-way'!L529*'OddsRatio_working_3-way'!M529</f>
        <v>8.229475636328773E-2</v>
      </c>
      <c r="R529" s="11">
        <f t="shared" si="127"/>
        <v>0</v>
      </c>
      <c r="S529" s="11">
        <f t="shared" si="128"/>
        <v>-0.84181226996668845</v>
      </c>
      <c r="T529" s="11">
        <f t="shared" si="129"/>
        <v>-0.29485543606539</v>
      </c>
      <c r="U529" s="11">
        <f>'OddsRatio_working_3-way'!S529-'OddsRatio_working_3-way'!R529^2/3</f>
        <v>-0.84181226996668845</v>
      </c>
      <c r="V529" s="11">
        <f>'OddsRatio_working_3-way'!S529*'OddsRatio_working_3-way'!R529/3-2*'OddsRatio_working_3-way'!R529^3/27-'OddsRatio_working_3-way'!T529</f>
        <v>0.29485543606539</v>
      </c>
      <c r="W529" s="11">
        <f>'OddsRatio_working_3-way'!V529^2+4*'OddsRatio_working_3-way'!U529^3/27</f>
        <v>-1.4378267130730205E-3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0.1486418135068194</v>
      </c>
      <c r="Y529" s="11">
        <f>IF('OddsRatio_working_3-way'!W529&gt;=0,IF('OddsRatio_working_3-way'!V529+SQRT('OddsRatio_working_3-way'!W529)&gt;0,0,PI()),ACOS('OddsRatio_working_3-way'!V529/(2*'OddsRatio_working_3-way'!X529)))</f>
        <v>0.12789894762854415</v>
      </c>
      <c r="Z529" s="11">
        <f>'OddsRatio_working_3-way'!X529^(1/3)*COS('OddsRatio_working_3-way'!Y529/3)</f>
        <v>0.52923943636058823</v>
      </c>
      <c r="AA529" s="11">
        <f>'OddsRatio_working_3-way'!X529^(1/3)*COS(('OddsRatio_working_3-way'!Y529+2*PI())/3)</f>
        <v>-0.28417174473043233</v>
      </c>
      <c r="AB529" s="11">
        <f>'OddsRatio_working_3-way'!X529^(1/3)*COS(('OddsRatio_working_3-way'!Y529+4*PI())/3)</f>
        <v>-0.24506769163015604</v>
      </c>
      <c r="AC529" s="11">
        <f>'OddsRatio_working_3-way'!X529^(1/3)*SIN('OddsRatio_working_3-way'!Y529/3)</f>
        <v>2.2576735583850038E-2</v>
      </c>
      <c r="AD529" s="11">
        <f>'OddsRatio_working_3-way'!X529^(1/3)*SIN(('OddsRatio_working_3-way'!Y529+2*PI())/3)</f>
        <v>0.44704642878090217</v>
      </c>
      <c r="AE529" s="11">
        <f>'OddsRatio_working_3-way'!X529^(1/3)*SIN(('OddsRatio_working_3-way'!Y529+4*PI())/3)</f>
        <v>-0.4696231643647521</v>
      </c>
      <c r="AF529" s="11">
        <f>-'OddsRatio_working_3-way'!U529/(3*'OddsRatio_working_3-way'!X529^(1/3))*COS(('OddsRatio_working_3-way'!Y529)/3)</f>
        <v>0.52923943636058812</v>
      </c>
      <c r="AG529" s="11">
        <f>-'OddsRatio_working_3-way'!U529/(3*'OddsRatio_working_3-way'!X529^(1/3))*COS(('OddsRatio_working_3-way'!Y529+2*PI())/3)</f>
        <v>-0.28417174473043222</v>
      </c>
      <c r="AH529" s="11">
        <f>-'OddsRatio_working_3-way'!U529/(3*'OddsRatio_working_3-way'!X529^(1/3))*COS(('OddsRatio_working_3-way'!Y529+4*PI())/3)</f>
        <v>-0.24506769163015599</v>
      </c>
      <c r="AI529" s="11">
        <f>'OddsRatio_working_3-way'!U529/(3*'OddsRatio_working_3-way'!X529^(1/3))*SIN(('OddsRatio_working_3-way'!Y529)/3)</f>
        <v>-2.2576735583850035E-2</v>
      </c>
      <c r="AJ529" s="11">
        <f>'OddsRatio_working_3-way'!U529/(3*'OddsRatio_working_3-way'!X529^(1/3))*SIN(('OddsRatio_working_3-way'!Y529+2*PI())/3)</f>
        <v>-0.44704642878090206</v>
      </c>
      <c r="AK529" s="11">
        <f>'OddsRatio_working_3-way'!U529/(3*'OddsRatio_working_3-way'!X529^(1/3))*SIN(('OddsRatio_working_3-way'!Y529+4*PI())/3)</f>
        <v>0.46962316436475199</v>
      </c>
      <c r="AL529" s="11">
        <f>'OddsRatio_working_3-way'!Z529+'OddsRatio_working_3-way'!AF529</f>
        <v>1.0584788727211762</v>
      </c>
      <c r="AM529" s="11">
        <f>'OddsRatio_working_3-way'!AA529+'OddsRatio_working_3-way'!AG529</f>
        <v>-0.56834348946086455</v>
      </c>
      <c r="AN529" s="11">
        <f>'OddsRatio_working_3-way'!AB529+'OddsRatio_working_3-way'!AH529</f>
        <v>-0.49013538326031203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1.0584788727211762</v>
      </c>
      <c r="AS529" s="11">
        <f>IF(('OddsRatio_working_3-way'!X529=0),IF(Q529&gt;0,-Q529^(1/3),(-Q529)^(1/3)),'OddsRatio_working_3-way'!AM529-'OddsRatio_working_3-way'!R529/3)</f>
        <v>-0.56834348946086455</v>
      </c>
      <c r="AT529" s="11">
        <f>IF(('OddsRatio_working_3-way'!X529=0),IF(Q529&gt;0,-Q529^(1/3),(-Q529)^(1/3)),'OddsRatio_working_3-way'!AN529-'OddsRatio_working_3-way'!R529/3)</f>
        <v>-0.49013538326031203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1.33</v>
      </c>
      <c r="B530" s="4">
        <f>IF('True_Odds_Calculator_3-way'!B531="","",'True_Odds_Calculator_3-way'!B531)</f>
        <v>5.51</v>
      </c>
      <c r="C530" s="4">
        <f>IF('True_Odds_Calculator_3-way'!C531="","",'True_Odds_Calculator_3-way'!C531)</f>
        <v>8.07</v>
      </c>
      <c r="D530" s="9">
        <f t="shared" si="117"/>
        <v>0.72670936564189026</v>
      </c>
      <c r="E530" s="9">
        <f t="shared" si="118"/>
        <v>0.16287791655555509</v>
      </c>
      <c r="F530" s="9">
        <f t="shared" si="119"/>
        <v>0.11041271780255439</v>
      </c>
      <c r="G530" s="9">
        <f t="shared" si="120"/>
        <v>1.1395937311435675</v>
      </c>
      <c r="H530" s="9">
        <f t="shared" si="121"/>
        <v>1.3760659312773775</v>
      </c>
      <c r="I530" s="9">
        <f t="shared" si="122"/>
        <v>6.1395677274574902</v>
      </c>
      <c r="J530" s="9">
        <f t="shared" si="123"/>
        <v>9.0569276791850246</v>
      </c>
      <c r="K530" s="11">
        <f t="shared" si="124"/>
        <v>0.75187969924812026</v>
      </c>
      <c r="L530" s="11">
        <f t="shared" si="125"/>
        <v>0.18148820326678766</v>
      </c>
      <c r="M530" s="11">
        <f t="shared" si="126"/>
        <v>0.12391573729863692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-0.17792342128166672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0.20138864828497274</v>
      </c>
      <c r="Q530" s="11">
        <f>2*'OddsRatio_working_3-way'!K530*'OddsRatio_working_3-way'!L530*'OddsRatio_working_3-way'!M530</f>
        <v>3.3818412810238917E-2</v>
      </c>
      <c r="R530" s="11">
        <f t="shared" si="127"/>
        <v>0</v>
      </c>
      <c r="S530" s="11">
        <f t="shared" si="128"/>
        <v>-1.1318838567417087</v>
      </c>
      <c r="T530" s="11">
        <f t="shared" si="129"/>
        <v>-0.19007285587602163</v>
      </c>
      <c r="U530" s="11">
        <f>'OddsRatio_working_3-way'!S530-'OddsRatio_working_3-way'!R530^2/3</f>
        <v>-1.1318838567417087</v>
      </c>
      <c r="V530" s="11">
        <f>'OddsRatio_working_3-way'!S530*'OddsRatio_working_3-way'!R530/3-2*'OddsRatio_working_3-way'!R530^3/27-'OddsRatio_working_3-way'!T530</f>
        <v>0.19007285587602163</v>
      </c>
      <c r="W530" s="11">
        <f>'OddsRatio_working_3-way'!V530^2+4*'OddsRatio_working_3-way'!U530^3/27</f>
        <v>-0.17870572094537163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0.23175062647501005</v>
      </c>
      <c r="Y530" s="11">
        <f>IF('OddsRatio_working_3-way'!W530&gt;=0,IF('OddsRatio_working_3-way'!V530+SQRT('OddsRatio_working_3-way'!W530)&gt;0,0,PI()),ACOS('OddsRatio_working_3-way'!V530/(2*'OddsRatio_working_3-way'!X530)))</f>
        <v>1.1482539318767901</v>
      </c>
      <c r="Z530" s="11">
        <f>'OddsRatio_working_3-way'!X530^(1/3)*COS('OddsRatio_working_3-way'!Y530/3)</f>
        <v>0.56979686557178377</v>
      </c>
      <c r="AA530" s="11">
        <f>'OddsRatio_working_3-way'!X530^(1/3)*COS(('OddsRatio_working_3-way'!Y530+2*PI())/3)</f>
        <v>-0.48356804086386423</v>
      </c>
      <c r="AB530" s="11">
        <f>'OddsRatio_working_3-way'!X530^(1/3)*COS(('OddsRatio_working_3-way'!Y530+4*PI())/3)</f>
        <v>-8.6228824707919566E-2</v>
      </c>
      <c r="AC530" s="11">
        <f>'OddsRatio_working_3-way'!X530^(1/3)*SIN('OddsRatio_working_3-way'!Y530/3)</f>
        <v>0.22940390340722955</v>
      </c>
      <c r="AD530" s="11">
        <f>'OddsRatio_working_3-way'!X530^(1/3)*SIN(('OddsRatio_working_3-way'!Y530+2*PI())/3)</f>
        <v>0.37875660887829665</v>
      </c>
      <c r="AE530" s="11">
        <f>'OddsRatio_working_3-way'!X530^(1/3)*SIN(('OddsRatio_working_3-way'!Y530+4*PI())/3)</f>
        <v>-0.60816051228552626</v>
      </c>
      <c r="AF530" s="11">
        <f>-'OddsRatio_working_3-way'!U530/(3*'OddsRatio_working_3-way'!X530^(1/3))*COS(('OddsRatio_working_3-way'!Y530)/3)</f>
        <v>0.56979686557178377</v>
      </c>
      <c r="AG530" s="11">
        <f>-'OddsRatio_working_3-way'!U530/(3*'OddsRatio_working_3-way'!X530^(1/3))*COS(('OddsRatio_working_3-way'!Y530+2*PI())/3)</f>
        <v>-0.48356804086386423</v>
      </c>
      <c r="AH530" s="11">
        <f>-'OddsRatio_working_3-way'!U530/(3*'OddsRatio_working_3-way'!X530^(1/3))*COS(('OddsRatio_working_3-way'!Y530+4*PI())/3)</f>
        <v>-8.6228824707919566E-2</v>
      </c>
      <c r="AI530" s="11">
        <f>'OddsRatio_working_3-way'!U530/(3*'OddsRatio_working_3-way'!X530^(1/3))*SIN(('OddsRatio_working_3-way'!Y530)/3)</f>
        <v>-0.22940390340722955</v>
      </c>
      <c r="AJ530" s="11">
        <f>'OddsRatio_working_3-way'!U530/(3*'OddsRatio_working_3-way'!X530^(1/3))*SIN(('OddsRatio_working_3-way'!Y530+2*PI())/3)</f>
        <v>-0.37875660887829665</v>
      </c>
      <c r="AK530" s="11">
        <f>'OddsRatio_working_3-way'!U530/(3*'OddsRatio_working_3-way'!X530^(1/3))*SIN(('OddsRatio_working_3-way'!Y530+4*PI())/3)</f>
        <v>0.60816051228552626</v>
      </c>
      <c r="AL530" s="11">
        <f>'OddsRatio_working_3-way'!Z530+'OddsRatio_working_3-way'!AF530</f>
        <v>1.1395937311435675</v>
      </c>
      <c r="AM530" s="11">
        <f>'OddsRatio_working_3-way'!AA530+'OddsRatio_working_3-way'!AG530</f>
        <v>-0.96713608172772847</v>
      </c>
      <c r="AN530" s="11">
        <f>'OddsRatio_working_3-way'!AB530+'OddsRatio_working_3-way'!AH530</f>
        <v>-0.17245764941583913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1.1395937311435675</v>
      </c>
      <c r="AS530" s="11">
        <f>IF(('OddsRatio_working_3-way'!X530=0),IF(Q530&gt;0,-Q530^(1/3),(-Q530)^(1/3)),'OddsRatio_working_3-way'!AM530-'OddsRatio_working_3-way'!R530/3)</f>
        <v>-0.96713608172772847</v>
      </c>
      <c r="AT530" s="11">
        <f>IF(('OddsRatio_working_3-way'!X530=0),IF(Q530&gt;0,-Q530^(1/3),(-Q530)^(1/3)),'OddsRatio_working_3-way'!AN530-'OddsRatio_working_3-way'!R530/3)</f>
        <v>-0.17245764941583913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1.81</v>
      </c>
      <c r="B531" s="4">
        <f>IF('True_Odds_Calculator_3-way'!B532="","",'True_Odds_Calculator_3-way'!B532)</f>
        <v>4.29</v>
      </c>
      <c r="C531" s="4">
        <f>IF('True_Odds_Calculator_3-way'!C532="","",'True_Odds_Calculator_3-way'!C532)</f>
        <v>3.74</v>
      </c>
      <c r="D531" s="9">
        <f t="shared" si="117"/>
        <v>0.53110132393174869</v>
      </c>
      <c r="E531" s="9">
        <f t="shared" si="118"/>
        <v>0.2180540797034676</v>
      </c>
      <c r="F531" s="9">
        <f t="shared" si="119"/>
        <v>0.25084459636478379</v>
      </c>
      <c r="G531" s="9">
        <f t="shared" si="120"/>
        <v>1.0899751672990385</v>
      </c>
      <c r="H531" s="9">
        <f t="shared" si="121"/>
        <v>1.8828798855122211</v>
      </c>
      <c r="I531" s="9">
        <f t="shared" si="122"/>
        <v>4.586018300413838</v>
      </c>
      <c r="J531" s="9">
        <f t="shared" si="123"/>
        <v>3.9865319583993659</v>
      </c>
      <c r="K531" s="11">
        <f t="shared" si="124"/>
        <v>0.5524861878453039</v>
      </c>
      <c r="L531" s="11">
        <f t="shared" si="125"/>
        <v>0.23310023310023309</v>
      </c>
      <c r="M531" s="11">
        <f t="shared" si="126"/>
        <v>0.26737967914438499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-0.25143400340611322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0.23553130180009962</v>
      </c>
      <c r="Q531" s="11">
        <f>2*'OddsRatio_working_3-way'!K531*'OddsRatio_working_3-way'!L531*'OddsRatio_working_3-way'!M531</f>
        <v>6.8868801695935553E-2</v>
      </c>
      <c r="R531" s="11">
        <f t="shared" si="127"/>
        <v>0</v>
      </c>
      <c r="S531" s="11">
        <f t="shared" si="128"/>
        <v>-0.93675198505141033</v>
      </c>
      <c r="T531" s="11">
        <f t="shared" si="129"/>
        <v>-0.27390408919631876</v>
      </c>
      <c r="U531" s="11">
        <f>'OddsRatio_working_3-way'!S531-'OddsRatio_working_3-way'!R531^2/3</f>
        <v>-0.93675198505141033</v>
      </c>
      <c r="V531" s="11">
        <f>'OddsRatio_working_3-way'!S531*'OddsRatio_working_3-way'!R531/3-2*'OddsRatio_working_3-way'!R531^3/27-'OddsRatio_working_3-way'!T531</f>
        <v>0.27390408919631876</v>
      </c>
      <c r="W531" s="11">
        <f>'OddsRatio_working_3-way'!V531^2+4*'OddsRatio_working_3-way'!U531^3/27</f>
        <v>-4.6754902156221884E-2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0.17448377591819736</v>
      </c>
      <c r="Y531" s="11">
        <f>IF('OddsRatio_working_3-way'!W531&gt;=0,IF('OddsRatio_working_3-way'!V531+SQRT('OddsRatio_working_3-way'!W531)&gt;0,0,PI()),ACOS('OddsRatio_working_3-way'!V531/(2*'OddsRatio_working_3-way'!X531)))</f>
        <v>0.66826411257463947</v>
      </c>
      <c r="Z531" s="11">
        <f>'OddsRatio_working_3-way'!X531^(1/3)*COS('OddsRatio_working_3-way'!Y531/3)</f>
        <v>0.54498758364951938</v>
      </c>
      <c r="AA531" s="11">
        <f>'OddsRatio_working_3-way'!X531^(1/3)*COS(('OddsRatio_working_3-way'!Y531+2*PI())/3)</f>
        <v>-0.37940214750263079</v>
      </c>
      <c r="AB531" s="11">
        <f>'OddsRatio_working_3-way'!X531^(1/3)*COS(('OddsRatio_working_3-way'!Y531+4*PI())/3)</f>
        <v>-0.1655854361468885</v>
      </c>
      <c r="AC531" s="11">
        <f>'OddsRatio_working_3-way'!X531^(1/3)*SIN('OddsRatio_working_3-way'!Y531/3)</f>
        <v>0.12344713585847837</v>
      </c>
      <c r="AD531" s="11">
        <f>'OddsRatio_working_3-way'!X531^(1/3)*SIN(('OddsRatio_working_3-way'!Y531+2*PI())/3)</f>
        <v>0.41024952425834144</v>
      </c>
      <c r="AE531" s="11">
        <f>'OddsRatio_working_3-way'!X531^(1/3)*SIN(('OddsRatio_working_3-way'!Y531+4*PI())/3)</f>
        <v>-0.53369666011681971</v>
      </c>
      <c r="AF531" s="11">
        <f>-'OddsRatio_working_3-way'!U531/(3*'OddsRatio_working_3-way'!X531^(1/3))*COS(('OddsRatio_working_3-way'!Y531)/3)</f>
        <v>0.54498758364951927</v>
      </c>
      <c r="AG531" s="11">
        <f>-'OddsRatio_working_3-way'!U531/(3*'OddsRatio_working_3-way'!X531^(1/3))*COS(('OddsRatio_working_3-way'!Y531+2*PI())/3)</f>
        <v>-0.37940214750263074</v>
      </c>
      <c r="AH531" s="11">
        <f>-'OddsRatio_working_3-way'!U531/(3*'OddsRatio_working_3-way'!X531^(1/3))*COS(('OddsRatio_working_3-way'!Y531+4*PI())/3)</f>
        <v>-0.16558543614688845</v>
      </c>
      <c r="AI531" s="11">
        <f>'OddsRatio_working_3-way'!U531/(3*'OddsRatio_working_3-way'!X531^(1/3))*SIN(('OddsRatio_working_3-way'!Y531)/3)</f>
        <v>-0.12344713585847834</v>
      </c>
      <c r="AJ531" s="11">
        <f>'OddsRatio_working_3-way'!U531/(3*'OddsRatio_working_3-way'!X531^(1/3))*SIN(('OddsRatio_working_3-way'!Y531+2*PI())/3)</f>
        <v>-0.41024952425834132</v>
      </c>
      <c r="AK531" s="11">
        <f>'OddsRatio_working_3-way'!U531/(3*'OddsRatio_working_3-way'!X531^(1/3))*SIN(('OddsRatio_working_3-way'!Y531+4*PI())/3)</f>
        <v>0.5336966601168196</v>
      </c>
      <c r="AL531" s="11">
        <f>'OddsRatio_working_3-way'!Z531+'OddsRatio_working_3-way'!AF531</f>
        <v>1.0899751672990385</v>
      </c>
      <c r="AM531" s="11">
        <f>'OddsRatio_working_3-way'!AA531+'OddsRatio_working_3-way'!AG531</f>
        <v>-0.75880429500526159</v>
      </c>
      <c r="AN531" s="11">
        <f>'OddsRatio_working_3-way'!AB531+'OddsRatio_working_3-way'!AH531</f>
        <v>-0.33117087229377695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1.0899751672990385</v>
      </c>
      <c r="AS531" s="11">
        <f>IF(('OddsRatio_working_3-way'!X531=0),IF(Q531&gt;0,-Q531^(1/3),(-Q531)^(1/3)),'OddsRatio_working_3-way'!AM531-'OddsRatio_working_3-way'!R531/3)</f>
        <v>-0.75880429500526159</v>
      </c>
      <c r="AT531" s="11">
        <f>IF(('OddsRatio_working_3-way'!X531=0),IF(Q531&gt;0,-Q531^(1/3),(-Q531)^(1/3)),'OddsRatio_working_3-way'!AN531-'OddsRatio_working_3-way'!R531/3)</f>
        <v>-0.33117087229377695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1.89</v>
      </c>
      <c r="B532" s="4">
        <f>IF('True_Odds_Calculator_3-way'!B533="","",'True_Odds_Calculator_3-way'!B533)</f>
        <v>3.52</v>
      </c>
      <c r="C532" s="4">
        <f>IF('True_Odds_Calculator_3-way'!C533="","",'True_Odds_Calculator_3-way'!C533)</f>
        <v>4.16</v>
      </c>
      <c r="D532" s="9">
        <f t="shared" si="117"/>
        <v>0.50779599459033176</v>
      </c>
      <c r="E532" s="9">
        <f t="shared" si="118"/>
        <v>0.26705692277748266</v>
      </c>
      <c r="F532" s="9">
        <f t="shared" si="119"/>
        <v>0.22514708263218569</v>
      </c>
      <c r="G532" s="9">
        <f t="shared" si="120"/>
        <v>1.0890952552149171</v>
      </c>
      <c r="H532" s="9">
        <f t="shared" si="121"/>
        <v>1.9692947771412761</v>
      </c>
      <c r="I532" s="9">
        <f t="shared" si="122"/>
        <v>3.7445200431415913</v>
      </c>
      <c r="J532" s="9">
        <f t="shared" si="123"/>
        <v>4.441541006479139</v>
      </c>
      <c r="K532" s="11">
        <f t="shared" si="124"/>
        <v>0.52910052910052918</v>
      </c>
      <c r="L532" s="11">
        <f t="shared" si="125"/>
        <v>0.28409090909090912</v>
      </c>
      <c r="M532" s="11">
        <f t="shared" si="126"/>
        <v>0.24038461538461536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-0.25608245920745931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0.23739281551781549</v>
      </c>
      <c r="Q532" s="11">
        <f>2*'OddsRatio_working_3-way'!K532*'OddsRatio_working_3-way'!L532*'OddsRatio_working_3-way'!M532</f>
        <v>7.2265697265697273E-2</v>
      </c>
      <c r="R532" s="11">
        <f t="shared" si="127"/>
        <v>0</v>
      </c>
      <c r="S532" s="11">
        <f t="shared" si="128"/>
        <v>-0.92701708759168533</v>
      </c>
      <c r="T532" s="11">
        <f t="shared" si="129"/>
        <v>-0.28219698252410519</v>
      </c>
      <c r="U532" s="11">
        <f>'OddsRatio_working_3-way'!S532-'OddsRatio_working_3-way'!R532^2/3</f>
        <v>-0.92701708759168533</v>
      </c>
      <c r="V532" s="11">
        <f>'OddsRatio_working_3-way'!S532*'OddsRatio_working_3-way'!R532/3-2*'OddsRatio_working_3-way'!R532^3/27-'OddsRatio_working_3-way'!T532</f>
        <v>0.28219698252410519</v>
      </c>
      <c r="W532" s="11">
        <f>'OddsRatio_working_3-way'!V532^2+4*'OddsRatio_working_3-way'!U532^3/27</f>
        <v>-3.8385905335955581E-2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0.17177095380307006</v>
      </c>
      <c r="Y532" s="11">
        <f>IF('OddsRatio_working_3-way'!W532&gt;=0,IF('OddsRatio_working_3-way'!V532+SQRT('OddsRatio_working_3-way'!W532)&gt;0,0,PI()),ACOS('OddsRatio_working_3-way'!V532/(2*'OddsRatio_working_3-way'!X532)))</f>
        <v>0.60687549820933195</v>
      </c>
      <c r="Z532" s="11">
        <f>'OddsRatio_working_3-way'!X532^(1/3)*COS('OddsRatio_working_3-way'!Y532/3)</f>
        <v>0.54454762760745856</v>
      </c>
      <c r="AA532" s="11">
        <f>'OddsRatio_working_3-way'!X532^(1/3)*COS(('OddsRatio_working_3-way'!Y532+2*PI())/3)</f>
        <v>-0.36899600799016086</v>
      </c>
      <c r="AB532" s="11">
        <f>'OddsRatio_working_3-way'!X532^(1/3)*COS(('OddsRatio_working_3-way'!Y532+4*PI())/3)</f>
        <v>-0.17555161961729784</v>
      </c>
      <c r="AC532" s="11">
        <f>'OddsRatio_working_3-way'!X532^(1/3)*SIN('OddsRatio_working_3-way'!Y532/3)</f>
        <v>0.11168516970029516</v>
      </c>
      <c r="AD532" s="11">
        <f>'OddsRatio_working_3-way'!X532^(1/3)*SIN(('OddsRatio_working_3-way'!Y532+2*PI())/3)</f>
        <v>0.41574949422845991</v>
      </c>
      <c r="AE532" s="11">
        <f>'OddsRatio_working_3-way'!X532^(1/3)*SIN(('OddsRatio_working_3-way'!Y532+4*PI())/3)</f>
        <v>-0.52743466392875493</v>
      </c>
      <c r="AF532" s="11">
        <f>-'OddsRatio_working_3-way'!U532/(3*'OddsRatio_working_3-way'!X532^(1/3))*COS(('OddsRatio_working_3-way'!Y532)/3)</f>
        <v>0.54454762760745856</v>
      </c>
      <c r="AG532" s="11">
        <f>-'OddsRatio_working_3-way'!U532/(3*'OddsRatio_working_3-way'!X532^(1/3))*COS(('OddsRatio_working_3-way'!Y532+2*PI())/3)</f>
        <v>-0.36899600799016086</v>
      </c>
      <c r="AH532" s="11">
        <f>-'OddsRatio_working_3-way'!U532/(3*'OddsRatio_working_3-way'!X532^(1/3))*COS(('OddsRatio_working_3-way'!Y532+4*PI())/3)</f>
        <v>-0.17555161961729784</v>
      </c>
      <c r="AI532" s="11">
        <f>'OddsRatio_working_3-way'!U532/(3*'OddsRatio_working_3-way'!X532^(1/3))*SIN(('OddsRatio_working_3-way'!Y532)/3)</f>
        <v>-0.11168516970029516</v>
      </c>
      <c r="AJ532" s="11">
        <f>'OddsRatio_working_3-way'!U532/(3*'OddsRatio_working_3-way'!X532^(1/3))*SIN(('OddsRatio_working_3-way'!Y532+2*PI())/3)</f>
        <v>-0.41574949422845991</v>
      </c>
      <c r="AK532" s="11">
        <f>'OddsRatio_working_3-way'!U532/(3*'OddsRatio_working_3-way'!X532^(1/3))*SIN(('OddsRatio_working_3-way'!Y532+4*PI())/3)</f>
        <v>0.52743466392875493</v>
      </c>
      <c r="AL532" s="11">
        <f>'OddsRatio_working_3-way'!Z532+'OddsRatio_working_3-way'!AF532</f>
        <v>1.0890952552149171</v>
      </c>
      <c r="AM532" s="11">
        <f>'OddsRatio_working_3-way'!AA532+'OddsRatio_working_3-way'!AG532</f>
        <v>-0.73799201598032171</v>
      </c>
      <c r="AN532" s="11">
        <f>'OddsRatio_working_3-way'!AB532+'OddsRatio_working_3-way'!AH532</f>
        <v>-0.35110323923459569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1.0890952552149171</v>
      </c>
      <c r="AS532" s="11">
        <f>IF(('OddsRatio_working_3-way'!X532=0),IF(Q532&gt;0,-Q532^(1/3),(-Q532)^(1/3)),'OddsRatio_working_3-way'!AM532-'OddsRatio_working_3-way'!R532/3)</f>
        <v>-0.73799201598032171</v>
      </c>
      <c r="AT532" s="11">
        <f>IF(('OddsRatio_working_3-way'!X532=0),IF(Q532&gt;0,-Q532^(1/3),(-Q532)^(1/3)),'OddsRatio_working_3-way'!AN532-'OddsRatio_working_3-way'!R532/3)</f>
        <v>-0.35110323923459569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3.66</v>
      </c>
      <c r="B533" s="4">
        <f>IF('True_Odds_Calculator_3-way'!B534="","",'True_Odds_Calculator_3-way'!B534)</f>
        <v>3.76</v>
      </c>
      <c r="C533" s="4">
        <f>IF('True_Odds_Calculator_3-way'!C534="","",'True_Odds_Calculator_3-way'!C534)</f>
        <v>1.95</v>
      </c>
      <c r="D533" s="9">
        <f t="shared" si="117"/>
        <v>0.25729874636280153</v>
      </c>
      <c r="E533" s="9">
        <f t="shared" si="118"/>
        <v>0.250309820882825</v>
      </c>
      <c r="F533" s="9">
        <f t="shared" si="119"/>
        <v>0.49239143275437341</v>
      </c>
      <c r="G533" s="9">
        <f t="shared" si="120"/>
        <v>1.0851626817266751</v>
      </c>
      <c r="H533" s="9">
        <f t="shared" si="121"/>
        <v>3.886532733392956</v>
      </c>
      <c r="I533" s="9">
        <f t="shared" si="122"/>
        <v>3.9950490015656235</v>
      </c>
      <c r="J533" s="9">
        <f t="shared" si="123"/>
        <v>2.0309045476403407</v>
      </c>
      <c r="K533" s="11">
        <f t="shared" si="124"/>
        <v>0.27322404371584696</v>
      </c>
      <c r="L533" s="11">
        <f t="shared" si="125"/>
        <v>0.26595744680851063</v>
      </c>
      <c r="M533" s="11">
        <f t="shared" si="126"/>
        <v>0.51282051282051289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-0.25990269467772076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0.23737549897298765</v>
      </c>
      <c r="Q533" s="11">
        <f>2*'OddsRatio_working_3-way'!K533*'OddsRatio_working_3-way'!L533*'OddsRatio_working_3-way'!M533</f>
        <v>7.4529199049603645E-2</v>
      </c>
      <c r="R533" s="11">
        <f t="shared" si="127"/>
        <v>0</v>
      </c>
      <c r="S533" s="11">
        <f t="shared" si="128"/>
        <v>-0.91332450118431119</v>
      </c>
      <c r="T533" s="11">
        <f t="shared" si="129"/>
        <v>-0.28675808514421069</v>
      </c>
      <c r="U533" s="11">
        <f>'OddsRatio_working_3-way'!S533-'OddsRatio_working_3-way'!R533^2/3</f>
        <v>-0.91332450118431119</v>
      </c>
      <c r="V533" s="11">
        <f>'OddsRatio_working_3-way'!S533*'OddsRatio_working_3-way'!R533/3-2*'OddsRatio_working_3-way'!R533^3/27-'OddsRatio_working_3-way'!T533</f>
        <v>0.28675808514421069</v>
      </c>
      <c r="W533" s="11">
        <f>'OddsRatio_working_3-way'!V533^2+4*'OddsRatio_working_3-way'!U533^3/27</f>
        <v>-3.0637988432096072E-2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0.16797930514476364</v>
      </c>
      <c r="Y533" s="11">
        <f>IF('OddsRatio_working_3-way'!W533&gt;=0,IF('OddsRatio_working_3-way'!V533+SQRT('OddsRatio_working_3-way'!W533)&gt;0,0,PI()),ACOS('OddsRatio_working_3-way'!V533/(2*'OddsRatio_working_3-way'!X533)))</f>
        <v>0.54803141137606293</v>
      </c>
      <c r="Z533" s="11">
        <f>'OddsRatio_working_3-way'!X533^(1/3)*COS('OddsRatio_working_3-way'!Y533/3)</f>
        <v>0.54258134086333754</v>
      </c>
      <c r="AA533" s="11">
        <f>'OddsRatio_working_3-way'!X533^(1/3)*COS(('OddsRatio_working_3-way'!Y533+2*PI())/3)</f>
        <v>-0.35809644043738265</v>
      </c>
      <c r="AB533" s="11">
        <f>'OddsRatio_working_3-way'!X533^(1/3)*COS(('OddsRatio_working_3-way'!Y533+4*PI())/3)</f>
        <v>-0.184484900425955</v>
      </c>
      <c r="AC533" s="11">
        <f>'OddsRatio_working_3-way'!X533^(1/3)*SIN('OddsRatio_working_3-way'!Y533/3)</f>
        <v>0.10023466936002327</v>
      </c>
      <c r="AD533" s="11">
        <f>'OddsRatio_working_3-way'!X533^(1/3)*SIN(('OddsRatio_working_3-way'!Y533+2*PI())/3)</f>
        <v>0.41977189012706234</v>
      </c>
      <c r="AE533" s="11">
        <f>'OddsRatio_working_3-way'!X533^(1/3)*SIN(('OddsRatio_working_3-way'!Y533+4*PI())/3)</f>
        <v>-0.52000655948708563</v>
      </c>
      <c r="AF533" s="11">
        <f>-'OddsRatio_working_3-way'!U533/(3*'OddsRatio_working_3-way'!X533^(1/3))*COS(('OddsRatio_working_3-way'!Y533)/3)</f>
        <v>0.54258134086333754</v>
      </c>
      <c r="AG533" s="11">
        <f>-'OddsRatio_working_3-way'!U533/(3*'OddsRatio_working_3-way'!X533^(1/3))*COS(('OddsRatio_working_3-way'!Y533+2*PI())/3)</f>
        <v>-0.35809644043738265</v>
      </c>
      <c r="AH533" s="11">
        <f>-'OddsRatio_working_3-way'!U533/(3*'OddsRatio_working_3-way'!X533^(1/3))*COS(('OddsRatio_working_3-way'!Y533+4*PI())/3)</f>
        <v>-0.184484900425955</v>
      </c>
      <c r="AI533" s="11">
        <f>'OddsRatio_working_3-way'!U533/(3*'OddsRatio_working_3-way'!X533^(1/3))*SIN(('OddsRatio_working_3-way'!Y533)/3)</f>
        <v>-0.10023466936002327</v>
      </c>
      <c r="AJ533" s="11">
        <f>'OddsRatio_working_3-way'!U533/(3*'OddsRatio_working_3-way'!X533^(1/3))*SIN(('OddsRatio_working_3-way'!Y533+2*PI())/3)</f>
        <v>-0.41977189012706234</v>
      </c>
      <c r="AK533" s="11">
        <f>'OddsRatio_working_3-way'!U533/(3*'OddsRatio_working_3-way'!X533^(1/3))*SIN(('OddsRatio_working_3-way'!Y533+4*PI())/3)</f>
        <v>0.52000655948708563</v>
      </c>
      <c r="AL533" s="11">
        <f>'OddsRatio_working_3-way'!Z533+'OddsRatio_working_3-way'!AF533</f>
        <v>1.0851626817266751</v>
      </c>
      <c r="AM533" s="11">
        <f>'OddsRatio_working_3-way'!AA533+'OddsRatio_working_3-way'!AG533</f>
        <v>-0.71619288087476529</v>
      </c>
      <c r="AN533" s="11">
        <f>'OddsRatio_working_3-way'!AB533+'OddsRatio_working_3-way'!AH533</f>
        <v>-0.36896980085191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1.0851626817266751</v>
      </c>
      <c r="AS533" s="11">
        <f>IF(('OddsRatio_working_3-way'!X533=0),IF(Q533&gt;0,-Q533^(1/3),(-Q533)^(1/3)),'OddsRatio_working_3-way'!AM533-'OddsRatio_working_3-way'!R533/3)</f>
        <v>-0.71619288087476529</v>
      </c>
      <c r="AT533" s="11">
        <f>IF(('OddsRatio_working_3-way'!X533=0),IF(Q533&gt;0,-Q533^(1/3),(-Q533)^(1/3)),'OddsRatio_working_3-way'!AN533-'OddsRatio_working_3-way'!R533/3)</f>
        <v>-0.36896980085191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1.62</v>
      </c>
      <c r="B534" s="4">
        <f>IF('True_Odds_Calculator_3-way'!B535="","",'True_Odds_Calculator_3-way'!B535)</f>
        <v>4</v>
      </c>
      <c r="C534" s="4">
        <f>IF('True_Odds_Calculator_3-way'!C535="","",'True_Odds_Calculator_3-way'!C535)</f>
        <v>5.29</v>
      </c>
      <c r="D534" s="9">
        <f t="shared" si="117"/>
        <v>0.59369843053136595</v>
      </c>
      <c r="E534" s="9">
        <f t="shared" si="118"/>
        <v>0.23194300705896412</v>
      </c>
      <c r="F534" s="9">
        <f t="shared" si="119"/>
        <v>0.17435856240967007</v>
      </c>
      <c r="G534" s="9">
        <f t="shared" si="120"/>
        <v>1.1038013212527131</v>
      </c>
      <c r="H534" s="9">
        <f t="shared" si="121"/>
        <v>1.6843568191766822</v>
      </c>
      <c r="I534" s="9">
        <f t="shared" si="122"/>
        <v>4.3114039637581394</v>
      </c>
      <c r="J534" s="9">
        <f t="shared" si="123"/>
        <v>5.7353076681741397</v>
      </c>
      <c r="K534" s="11">
        <f t="shared" si="124"/>
        <v>0.61728395061728392</v>
      </c>
      <c r="L534" s="11">
        <f t="shared" si="125"/>
        <v>0.25</v>
      </c>
      <c r="M534" s="11">
        <f t="shared" si="126"/>
        <v>0.1890359168241966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-0.23277672757824008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0.23075217624682023</v>
      </c>
      <c r="Q534" s="11">
        <f>2*'OddsRatio_working_3-way'!K534*'OddsRatio_working_3-way'!L534*'OddsRatio_working_3-way'!M534</f>
        <v>5.8344418772900183E-2</v>
      </c>
      <c r="R534" s="11">
        <f t="shared" si="127"/>
        <v>0</v>
      </c>
      <c r="S534" s="11">
        <f t="shared" si="128"/>
        <v>-0.99130260420582905</v>
      </c>
      <c r="T534" s="11">
        <f t="shared" si="129"/>
        <v>-0.25064541193573425</v>
      </c>
      <c r="U534" s="11">
        <f>'OddsRatio_working_3-way'!S534-'OddsRatio_working_3-way'!R534^2/3</f>
        <v>-0.99130260420582905</v>
      </c>
      <c r="V534" s="11">
        <f>'OddsRatio_working_3-way'!S534*'OddsRatio_working_3-way'!R534/3-2*'OddsRatio_working_3-way'!R534^3/27-'OddsRatio_working_3-way'!T534</f>
        <v>0.25064541193573425</v>
      </c>
      <c r="W534" s="11">
        <f>'OddsRatio_working_3-way'!V534^2+4*'OddsRatio_working_3-way'!U534^3/27</f>
        <v>-8.1493038777262175E-2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0.18994483495326747</v>
      </c>
      <c r="Y534" s="11">
        <f>IF('OddsRatio_working_3-way'!W534&gt;=0,IF('OddsRatio_working_3-way'!V534+SQRT('OddsRatio_working_3-way'!W534)&gt;0,0,PI()),ACOS('OddsRatio_working_3-way'!V534/(2*'OddsRatio_working_3-way'!X534)))</f>
        <v>0.85026404271748846</v>
      </c>
      <c r="Z534" s="11">
        <f>'OddsRatio_working_3-way'!X534^(1/3)*COS('OddsRatio_working_3-way'!Y534/3)</f>
        <v>0.55190066062635657</v>
      </c>
      <c r="AA534" s="11">
        <f>'OddsRatio_working_3-way'!X534^(1/3)*COS(('OddsRatio_working_3-way'!Y534+2*PI())/3)</f>
        <v>-0.41516202756452536</v>
      </c>
      <c r="AB534" s="11">
        <f>'OddsRatio_working_3-way'!X534^(1/3)*COS(('OddsRatio_working_3-way'!Y534+4*PI())/3)</f>
        <v>-0.13673863306183109</v>
      </c>
      <c r="AC534" s="11">
        <f>'OddsRatio_working_3-way'!X534^(1/3)*SIN('OddsRatio_working_3-way'!Y534/3)</f>
        <v>0.16074782176481989</v>
      </c>
      <c r="AD534" s="11">
        <f>'OddsRatio_working_3-way'!X534^(1/3)*SIN(('OddsRatio_working_3-way'!Y534+2*PI())/3)</f>
        <v>0.39758608158542896</v>
      </c>
      <c r="AE534" s="11">
        <f>'OddsRatio_working_3-way'!X534^(1/3)*SIN(('OddsRatio_working_3-way'!Y534+4*PI())/3)</f>
        <v>-0.55833390335024879</v>
      </c>
      <c r="AF534" s="11">
        <f>-'OddsRatio_working_3-way'!U534/(3*'OddsRatio_working_3-way'!X534^(1/3))*COS(('OddsRatio_working_3-way'!Y534)/3)</f>
        <v>0.55190066062635645</v>
      </c>
      <c r="AG534" s="11">
        <f>-'OddsRatio_working_3-way'!U534/(3*'OddsRatio_working_3-way'!X534^(1/3))*COS(('OddsRatio_working_3-way'!Y534+2*PI())/3)</f>
        <v>-0.4151620275645253</v>
      </c>
      <c r="AH534" s="11">
        <f>-'OddsRatio_working_3-way'!U534/(3*'OddsRatio_working_3-way'!X534^(1/3))*COS(('OddsRatio_working_3-way'!Y534+4*PI())/3)</f>
        <v>-0.13673863306183107</v>
      </c>
      <c r="AI534" s="11">
        <f>'OddsRatio_working_3-way'!U534/(3*'OddsRatio_working_3-way'!X534^(1/3))*SIN(('OddsRatio_working_3-way'!Y534)/3)</f>
        <v>-0.16074782176481986</v>
      </c>
      <c r="AJ534" s="11">
        <f>'OddsRatio_working_3-way'!U534/(3*'OddsRatio_working_3-way'!X534^(1/3))*SIN(('OddsRatio_working_3-way'!Y534+2*PI())/3)</f>
        <v>-0.39758608158542885</v>
      </c>
      <c r="AK534" s="11">
        <f>'OddsRatio_working_3-way'!U534/(3*'OddsRatio_working_3-way'!X534^(1/3))*SIN(('OddsRatio_working_3-way'!Y534+4*PI())/3)</f>
        <v>0.55833390335024868</v>
      </c>
      <c r="AL534" s="11">
        <f>'OddsRatio_working_3-way'!Z534+'OddsRatio_working_3-way'!AF534</f>
        <v>1.1038013212527131</v>
      </c>
      <c r="AM534" s="11">
        <f>'OddsRatio_working_3-way'!AA534+'OddsRatio_working_3-way'!AG534</f>
        <v>-0.83032405512905072</v>
      </c>
      <c r="AN534" s="11">
        <f>'OddsRatio_working_3-way'!AB534+'OddsRatio_working_3-way'!AH534</f>
        <v>-0.27347726612366219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1.1038013212527131</v>
      </c>
      <c r="AS534" s="11">
        <f>IF(('OddsRatio_working_3-way'!X534=0),IF(Q534&gt;0,-Q534^(1/3),(-Q534)^(1/3)),'OddsRatio_working_3-way'!AM534-'OddsRatio_working_3-way'!R534/3)</f>
        <v>-0.83032405512905072</v>
      </c>
      <c r="AT534" s="11">
        <f>IF(('OddsRatio_working_3-way'!X534=0),IF(Q534&gt;0,-Q534^(1/3),(-Q534)^(1/3)),'OddsRatio_working_3-way'!AN534-'OddsRatio_working_3-way'!R534/3)</f>
        <v>-0.27347726612366219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1.69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5.8</v>
      </c>
      <c r="D535" s="9">
        <f t="shared" si="117"/>
        <v>0.56780931826745706</v>
      </c>
      <c r="E535" s="9">
        <f t="shared" si="118"/>
        <v>0.27333415919664383</v>
      </c>
      <c r="F535" s="9">
        <f t="shared" si="119"/>
        <v>0.1588565225358991</v>
      </c>
      <c r="G535" s="9">
        <f t="shared" si="120"/>
        <v>1.1031226270994732</v>
      </c>
      <c r="H535" s="9">
        <f t="shared" si="121"/>
        <v>1.7611546126986362</v>
      </c>
      <c r="I535" s="9">
        <f t="shared" si="122"/>
        <v>3.6585255313097309</v>
      </c>
      <c r="J535" s="9">
        <f t="shared" si="123"/>
        <v>6.2949886100774712</v>
      </c>
      <c r="K535" s="11">
        <f t="shared" si="124"/>
        <v>0.59171597633136097</v>
      </c>
      <c r="L535" s="11">
        <f t="shared" si="125"/>
        <v>0.29325513196480935</v>
      </c>
      <c r="M535" s="11">
        <f t="shared" si="126"/>
        <v>0.17241379310344829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-0.23880218352709148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0.23635131019404138</v>
      </c>
      <c r="Q535" s="11">
        <f>2*'OddsRatio_working_3-way'!K535*'OddsRatio_working_3-way'!L535*'OddsRatio_working_3-way'!M535</f>
        <v>5.9835774732668719E-2</v>
      </c>
      <c r="R535" s="11">
        <f t="shared" si="127"/>
        <v>0</v>
      </c>
      <c r="S535" s="11">
        <f t="shared" si="128"/>
        <v>-0.98973680517970619</v>
      </c>
      <c r="T535" s="11">
        <f t="shared" si="129"/>
        <v>-0.25056627979233076</v>
      </c>
      <c r="U535" s="11">
        <f>'OddsRatio_working_3-way'!S535-'OddsRatio_working_3-way'!R535^2/3</f>
        <v>-0.98973680517970619</v>
      </c>
      <c r="V535" s="11">
        <f>'OddsRatio_working_3-way'!S535*'OddsRatio_working_3-way'!R535/3-2*'OddsRatio_working_3-way'!R535^3/27-'OddsRatio_working_3-way'!T535</f>
        <v>0.25056627979233076</v>
      </c>
      <c r="W535" s="11">
        <f>'OddsRatio_working_3-way'!V535^2+4*'OddsRatio_working_3-way'!U535^3/27</f>
        <v>-8.0849922244076333E-2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0.18949497540373261</v>
      </c>
      <c r="Y535" s="11">
        <f>IF('OddsRatio_working_3-way'!W535&gt;=0,IF('OddsRatio_working_3-way'!V535+SQRT('OddsRatio_working_3-way'!W535)&gt;0,0,PI()),ACOS('OddsRatio_working_3-way'!V535/(2*'OddsRatio_working_3-way'!X535)))</f>
        <v>0.84845607557094782</v>
      </c>
      <c r="Z535" s="11">
        <f>'OddsRatio_working_3-way'!X535^(1/3)*COS('OddsRatio_working_3-way'!Y535/3)</f>
        <v>0.55156131354973659</v>
      </c>
      <c r="AA535" s="11">
        <f>'OddsRatio_working_3-way'!X535^(1/3)*COS(('OddsRatio_working_3-way'!Y535+2*PI())/3)</f>
        <v>-0.41459452258586504</v>
      </c>
      <c r="AB535" s="11">
        <f>'OddsRatio_working_3-way'!X535^(1/3)*COS(('OddsRatio_working_3-way'!Y535+4*PI())/3)</f>
        <v>-0.13696679096387149</v>
      </c>
      <c r="AC535" s="11">
        <f>'OddsRatio_working_3-way'!X535^(1/3)*SIN('OddsRatio_working_3-way'!Y535/3)</f>
        <v>0.16028844558646319</v>
      </c>
      <c r="AD535" s="11">
        <f>'OddsRatio_working_3-way'!X535^(1/3)*SIN(('OddsRatio_working_3-way'!Y535+2*PI())/3)</f>
        <v>0.39752188648555453</v>
      </c>
      <c r="AE535" s="11">
        <f>'OddsRatio_working_3-way'!X535^(1/3)*SIN(('OddsRatio_working_3-way'!Y535+4*PI())/3)</f>
        <v>-0.55781033207201758</v>
      </c>
      <c r="AF535" s="11">
        <f>-'OddsRatio_working_3-way'!U535/(3*'OddsRatio_working_3-way'!X535^(1/3))*COS(('OddsRatio_working_3-way'!Y535)/3)</f>
        <v>0.55156131354973648</v>
      </c>
      <c r="AG535" s="11">
        <f>-'OddsRatio_working_3-way'!U535/(3*'OddsRatio_working_3-way'!X535^(1/3))*COS(('OddsRatio_working_3-way'!Y535+2*PI())/3)</f>
        <v>-0.41459452258586493</v>
      </c>
      <c r="AH535" s="11">
        <f>-'OddsRatio_working_3-way'!U535/(3*'OddsRatio_working_3-way'!X535^(1/3))*COS(('OddsRatio_working_3-way'!Y535+4*PI())/3)</f>
        <v>-0.13696679096387146</v>
      </c>
      <c r="AI535" s="11">
        <f>'OddsRatio_working_3-way'!U535/(3*'OddsRatio_working_3-way'!X535^(1/3))*SIN(('OddsRatio_working_3-way'!Y535)/3)</f>
        <v>-0.16028844558646316</v>
      </c>
      <c r="AJ535" s="11">
        <f>'OddsRatio_working_3-way'!U535/(3*'OddsRatio_working_3-way'!X535^(1/3))*SIN(('OddsRatio_working_3-way'!Y535+2*PI())/3)</f>
        <v>-0.39752188648555442</v>
      </c>
      <c r="AK535" s="11">
        <f>'OddsRatio_working_3-way'!U535/(3*'OddsRatio_working_3-way'!X535^(1/3))*SIN(('OddsRatio_working_3-way'!Y535+4*PI())/3)</f>
        <v>0.55781033207201747</v>
      </c>
      <c r="AL535" s="11">
        <f>'OddsRatio_working_3-way'!Z535+'OddsRatio_working_3-way'!AF535</f>
        <v>1.1031226270994732</v>
      </c>
      <c r="AM535" s="11">
        <f>'OddsRatio_working_3-way'!AA535+'OddsRatio_working_3-way'!AG535</f>
        <v>-0.82918904517172998</v>
      </c>
      <c r="AN535" s="11">
        <f>'OddsRatio_working_3-way'!AB535+'OddsRatio_working_3-way'!AH535</f>
        <v>-0.27393358192774298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1.1031226270994732</v>
      </c>
      <c r="AS535" s="11">
        <f>IF(('OddsRatio_working_3-way'!X535=0),IF(Q535&gt;0,-Q535^(1/3),(-Q535)^(1/3)),'OddsRatio_working_3-way'!AM535-'OddsRatio_working_3-way'!R535/3)</f>
        <v>-0.82918904517172998</v>
      </c>
      <c r="AT535" s="11">
        <f>IF(('OddsRatio_working_3-way'!X535=0),IF(Q535&gt;0,-Q535^(1/3),(-Q535)^(1/3)),'OddsRatio_working_3-way'!AN535-'OddsRatio_working_3-way'!R535/3)</f>
        <v>-0.27393358192774298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2.1800000000000002</v>
      </c>
      <c r="B536" s="4">
        <f>IF('True_Odds_Calculator_3-way'!B537="","",'True_Odds_Calculator_3-way'!B537)</f>
        <v>3.75</v>
      </c>
      <c r="C536" s="4">
        <f>IF('True_Odds_Calculator_3-way'!C537="","",'True_Odds_Calculator_3-way'!C537)</f>
        <v>3.08</v>
      </c>
      <c r="D536" s="9">
        <f t="shared" si="117"/>
        <v>0.43982882460325395</v>
      </c>
      <c r="E536" s="9">
        <f t="shared" si="118"/>
        <v>0.25200577294406523</v>
      </c>
      <c r="F536" s="9">
        <f t="shared" si="119"/>
        <v>0.3081654024526807</v>
      </c>
      <c r="G536" s="9">
        <f t="shared" si="120"/>
        <v>1.0793320231119659</v>
      </c>
      <c r="H536" s="9">
        <f t="shared" si="121"/>
        <v>2.2736117872721198</v>
      </c>
      <c r="I536" s="9">
        <f t="shared" si="122"/>
        <v>3.9681630635579062</v>
      </c>
      <c r="J536" s="9">
        <f t="shared" si="123"/>
        <v>3.2450106080728891</v>
      </c>
      <c r="K536" s="11">
        <f t="shared" si="124"/>
        <v>0.4587155963302752</v>
      </c>
      <c r="L536" s="11">
        <f t="shared" si="125"/>
        <v>0.26666666666666666</v>
      </c>
      <c r="M536" s="11">
        <f t="shared" si="126"/>
        <v>0.32467532467532467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-0.26806465705548266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0.23869097263592676</v>
      </c>
      <c r="Q536" s="11">
        <f>2*'OddsRatio_working_3-way'!K536*'OddsRatio_working_3-way'!L536*'OddsRatio_working_3-way'!M536</f>
        <v>7.9431272091822533E-2</v>
      </c>
      <c r="R536" s="11">
        <f t="shared" si="127"/>
        <v>0</v>
      </c>
      <c r="S536" s="11">
        <f t="shared" si="128"/>
        <v>-0.89042313618584834</v>
      </c>
      <c r="T536" s="11">
        <f t="shared" si="129"/>
        <v>-0.29631385563588958</v>
      </c>
      <c r="U536" s="11">
        <f>'OddsRatio_working_3-way'!S536-'OddsRatio_working_3-way'!R536^2/3</f>
        <v>-0.89042313618584834</v>
      </c>
      <c r="V536" s="11">
        <f>'OddsRatio_working_3-way'!S536*'OddsRatio_working_3-way'!R536/3-2*'OddsRatio_working_3-way'!R536^3/27-'OddsRatio_working_3-way'!T536</f>
        <v>0.29631385563588958</v>
      </c>
      <c r="W536" s="11">
        <f>'OddsRatio_working_3-way'!V536^2+4*'OddsRatio_working_3-way'!U536^3/27</f>
        <v>-1.6786984386680651E-2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0.16170102460133598</v>
      </c>
      <c r="Y536" s="11">
        <f>IF('OddsRatio_working_3-way'!W536&gt;=0,IF('OddsRatio_working_3-way'!V536+SQRT('OddsRatio_working_3-way'!W536)&gt;0,0,PI()),ACOS('OddsRatio_working_3-way'!V536/(2*'OddsRatio_working_3-way'!X536)))</f>
        <v>0.4122044451244089</v>
      </c>
      <c r="Z536" s="11">
        <f>'OddsRatio_working_3-way'!X536^(1/3)*COS('OddsRatio_working_3-way'!Y536/3)</f>
        <v>0.53966601155598293</v>
      </c>
      <c r="AA536" s="11">
        <f>'OddsRatio_working_3-way'!X536^(1/3)*COS(('OddsRatio_working_3-way'!Y536+2*PI())/3)</f>
        <v>-0.33445677094921422</v>
      </c>
      <c r="AB536" s="11">
        <f>'OddsRatio_working_3-way'!X536^(1/3)*COS(('OddsRatio_working_3-way'!Y536+4*PI())/3)</f>
        <v>-0.20520924060676865</v>
      </c>
      <c r="AC536" s="11">
        <f>'OddsRatio_working_3-way'!X536^(1/3)*SIN('OddsRatio_working_3-way'!Y536/3)</f>
        <v>7.4621096435305165E-2</v>
      </c>
      <c r="AD536" s="11">
        <f>'OddsRatio_working_3-way'!X536^(1/3)*SIN(('OddsRatio_working_3-way'!Y536+2*PI())/3)</f>
        <v>0.43005392734885506</v>
      </c>
      <c r="AE536" s="11">
        <f>'OddsRatio_working_3-way'!X536^(1/3)*SIN(('OddsRatio_working_3-way'!Y536+4*PI())/3)</f>
        <v>-0.50467502378416029</v>
      </c>
      <c r="AF536" s="11">
        <f>-'OddsRatio_working_3-way'!U536/(3*'OddsRatio_working_3-way'!X536^(1/3))*COS(('OddsRatio_working_3-way'!Y536)/3)</f>
        <v>0.53966601155598293</v>
      </c>
      <c r="AG536" s="11">
        <f>-'OddsRatio_working_3-way'!U536/(3*'OddsRatio_working_3-way'!X536^(1/3))*COS(('OddsRatio_working_3-way'!Y536+2*PI())/3)</f>
        <v>-0.33445677094921422</v>
      </c>
      <c r="AH536" s="11">
        <f>-'OddsRatio_working_3-way'!U536/(3*'OddsRatio_working_3-way'!X536^(1/3))*COS(('OddsRatio_working_3-way'!Y536+4*PI())/3)</f>
        <v>-0.20520924060676865</v>
      </c>
      <c r="AI536" s="11">
        <f>'OddsRatio_working_3-way'!U536/(3*'OddsRatio_working_3-way'!X536^(1/3))*SIN(('OddsRatio_working_3-way'!Y536)/3)</f>
        <v>-7.4621096435305165E-2</v>
      </c>
      <c r="AJ536" s="11">
        <f>'OddsRatio_working_3-way'!U536/(3*'OddsRatio_working_3-way'!X536^(1/3))*SIN(('OddsRatio_working_3-way'!Y536+2*PI())/3)</f>
        <v>-0.43005392734885506</v>
      </c>
      <c r="AK536" s="11">
        <f>'OddsRatio_working_3-way'!U536/(3*'OddsRatio_working_3-way'!X536^(1/3))*SIN(('OddsRatio_working_3-way'!Y536+4*PI())/3)</f>
        <v>0.50467502378416029</v>
      </c>
      <c r="AL536" s="11">
        <f>'OddsRatio_working_3-way'!Z536+'OddsRatio_working_3-way'!AF536</f>
        <v>1.0793320231119659</v>
      </c>
      <c r="AM536" s="11">
        <f>'OddsRatio_working_3-way'!AA536+'OddsRatio_working_3-way'!AG536</f>
        <v>-0.66891354189842844</v>
      </c>
      <c r="AN536" s="11">
        <f>'OddsRatio_working_3-way'!AB536+'OddsRatio_working_3-way'!AH536</f>
        <v>-0.4104184812135373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1.0793320231119659</v>
      </c>
      <c r="AS536" s="11">
        <f>IF(('OddsRatio_working_3-way'!X536=0),IF(Q536&gt;0,-Q536^(1/3),(-Q536)^(1/3)),'OddsRatio_working_3-way'!AM536-'OddsRatio_working_3-way'!R536/3)</f>
        <v>-0.66891354189842844</v>
      </c>
      <c r="AT536" s="11">
        <f>IF(('OddsRatio_working_3-way'!X536=0),IF(Q536&gt;0,-Q536^(1/3),(-Q536)^(1/3)),'OddsRatio_working_3-way'!AN536-'OddsRatio_working_3-way'!R536/3)</f>
        <v>-0.4104184812135373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2.81</v>
      </c>
      <c r="B537" s="4">
        <f>IF('True_Odds_Calculator_3-way'!B538="","",'True_Odds_Calculator_3-way'!B538)</f>
        <v>3.59</v>
      </c>
      <c r="C537" s="4">
        <f>IF('True_Odds_Calculator_3-way'!C538="","",'True_Odds_Calculator_3-way'!C538)</f>
        <v>2.41</v>
      </c>
      <c r="D537" s="9">
        <f t="shared" si="117"/>
        <v>0.33905610744394421</v>
      </c>
      <c r="E537" s="9">
        <f t="shared" si="118"/>
        <v>0.26389249280328858</v>
      </c>
      <c r="F537" s="9">
        <f t="shared" si="119"/>
        <v>0.39705139975276732</v>
      </c>
      <c r="G537" s="9">
        <f t="shared" si="120"/>
        <v>1.0769968850606926</v>
      </c>
      <c r="H537" s="9">
        <f t="shared" si="121"/>
        <v>2.9493643619598533</v>
      </c>
      <c r="I537" s="9">
        <f t="shared" si="122"/>
        <v>3.7894219323071936</v>
      </c>
      <c r="J537" s="9">
        <f t="shared" si="123"/>
        <v>2.5185656079355763</v>
      </c>
      <c r="K537" s="11">
        <f t="shared" si="124"/>
        <v>0.35587188612099646</v>
      </c>
      <c r="L537" s="11">
        <f t="shared" si="125"/>
        <v>0.2785515320334262</v>
      </c>
      <c r="M537" s="11">
        <f t="shared" si="126"/>
        <v>0.41493775933609955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-0.27188148950805413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0.2389782196237808</v>
      </c>
      <c r="Q537" s="11">
        <f>2*'OddsRatio_working_3-way'!K537*'OddsRatio_working_3-way'!L537*'OddsRatio_working_3-way'!M537</f>
        <v>8.2264447374795463E-2</v>
      </c>
      <c r="R537" s="11">
        <f t="shared" si="127"/>
        <v>0</v>
      </c>
      <c r="S537" s="11">
        <f t="shared" si="128"/>
        <v>-0.87897936728311687</v>
      </c>
      <c r="T537" s="11">
        <f t="shared" si="129"/>
        <v>-0.30257465310950671</v>
      </c>
      <c r="U537" s="11">
        <f>'OddsRatio_working_3-way'!S537-'OddsRatio_working_3-way'!R537^2/3</f>
        <v>-0.87897936728311687</v>
      </c>
      <c r="V537" s="11">
        <f>'OddsRatio_working_3-way'!S537*'OddsRatio_working_3-way'!R537/3-2*'OddsRatio_working_3-way'!R537^3/27-'OddsRatio_working_3-way'!T537</f>
        <v>0.30257465310950671</v>
      </c>
      <c r="W537" s="11">
        <f>'OddsRatio_working_3-way'!V537^2+4*'OddsRatio_working_3-way'!U537^3/27</f>
        <v>-9.0565222695239006E-3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0.15859377586609619</v>
      </c>
      <c r="Y537" s="11">
        <f>IF('OddsRatio_working_3-way'!W537&gt;=0,IF('OddsRatio_working_3-way'!V537+SQRT('OddsRatio_working_3-way'!W537)&gt;0,0,PI()),ACOS('OddsRatio_working_3-way'!V537/(2*'OddsRatio_working_3-way'!X537)))</f>
        <v>0.30472403965514361</v>
      </c>
      <c r="Z537" s="11">
        <f>'OddsRatio_working_3-way'!X537^(1/3)*COS('OddsRatio_working_3-way'!Y537/3)</f>
        <v>0.53849844253034618</v>
      </c>
      <c r="AA537" s="11">
        <f>'OddsRatio_working_3-way'!X537^(1/3)*COS(('OddsRatio_working_3-way'!Y537+2*PI())/3)</f>
        <v>-0.31678249766258476</v>
      </c>
      <c r="AB537" s="11">
        <f>'OddsRatio_working_3-way'!X537^(1/3)*COS(('OddsRatio_working_3-way'!Y537+4*PI())/3)</f>
        <v>-0.22171594486776158</v>
      </c>
      <c r="AC537" s="11">
        <f>'OddsRatio_working_3-way'!X537^(1/3)*SIN('OddsRatio_working_3-way'!Y537/3)</f>
        <v>5.4886699847020999E-2</v>
      </c>
      <c r="AD537" s="11">
        <f>'OddsRatio_working_3-way'!X537^(1/3)*SIN(('OddsRatio_working_3-way'!Y537+2*PI())/3)</f>
        <v>0.4389099812061239</v>
      </c>
      <c r="AE537" s="11">
        <f>'OddsRatio_working_3-way'!X537^(1/3)*SIN(('OddsRatio_working_3-way'!Y537+4*PI())/3)</f>
        <v>-0.49379668105314489</v>
      </c>
      <c r="AF537" s="11">
        <f>-'OddsRatio_working_3-way'!U537/(3*'OddsRatio_working_3-way'!X537^(1/3))*COS(('OddsRatio_working_3-way'!Y537)/3)</f>
        <v>0.53849844253034629</v>
      </c>
      <c r="AG537" s="11">
        <f>-'OddsRatio_working_3-way'!U537/(3*'OddsRatio_working_3-way'!X537^(1/3))*COS(('OddsRatio_working_3-way'!Y537+2*PI())/3)</f>
        <v>-0.31678249766258482</v>
      </c>
      <c r="AH537" s="11">
        <f>-'OddsRatio_working_3-way'!U537/(3*'OddsRatio_working_3-way'!X537^(1/3))*COS(('OddsRatio_working_3-way'!Y537+4*PI())/3)</f>
        <v>-0.22171594486776161</v>
      </c>
      <c r="AI537" s="11">
        <f>'OddsRatio_working_3-way'!U537/(3*'OddsRatio_working_3-way'!X537^(1/3))*SIN(('OddsRatio_working_3-way'!Y537)/3)</f>
        <v>-5.4886699847021013E-2</v>
      </c>
      <c r="AJ537" s="11">
        <f>'OddsRatio_working_3-way'!U537/(3*'OddsRatio_working_3-way'!X537^(1/3))*SIN(('OddsRatio_working_3-way'!Y537+2*PI())/3)</f>
        <v>-0.43890998120612401</v>
      </c>
      <c r="AK537" s="11">
        <f>'OddsRatio_working_3-way'!U537/(3*'OddsRatio_working_3-way'!X537^(1/3))*SIN(('OddsRatio_working_3-way'!Y537+4*PI())/3)</f>
        <v>0.493796681053145</v>
      </c>
      <c r="AL537" s="11">
        <f>'OddsRatio_working_3-way'!Z537+'OddsRatio_working_3-way'!AF537</f>
        <v>1.0769968850606926</v>
      </c>
      <c r="AM537" s="11">
        <f>'OddsRatio_working_3-way'!AA537+'OddsRatio_working_3-way'!AG537</f>
        <v>-0.63356499532516963</v>
      </c>
      <c r="AN537" s="11">
        <f>'OddsRatio_working_3-way'!AB537+'OddsRatio_working_3-way'!AH537</f>
        <v>-0.44343188973552317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1.0769968850606926</v>
      </c>
      <c r="AS537" s="11">
        <f>IF(('OddsRatio_working_3-way'!X537=0),IF(Q537&gt;0,-Q537^(1/3),(-Q537)^(1/3)),'OddsRatio_working_3-way'!AM537-'OddsRatio_working_3-way'!R537/3)</f>
        <v>-0.63356499532516963</v>
      </c>
      <c r="AT537" s="11">
        <f>IF(('OddsRatio_working_3-way'!X537=0),IF(Q537&gt;0,-Q537^(1/3),(-Q537)^(1/3)),'OddsRatio_working_3-way'!AN537-'OddsRatio_working_3-way'!R537/3)</f>
        <v>-0.44343188973552317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2.66</v>
      </c>
      <c r="B538" s="4">
        <f>IF('True_Odds_Calculator_3-way'!B539="","",'True_Odds_Calculator_3-way'!B539)</f>
        <v>3.18</v>
      </c>
      <c r="C538" s="4">
        <f>IF('True_Odds_Calculator_3-way'!C539="","",'True_Odds_Calculator_3-way'!C539)</f>
        <v>3.02</v>
      </c>
      <c r="D538" s="9">
        <f t="shared" si="117"/>
        <v>0.36841085841143351</v>
      </c>
      <c r="E538" s="9">
        <f t="shared" si="118"/>
        <v>0.30756081252280093</v>
      </c>
      <c r="F538" s="9">
        <f t="shared" si="119"/>
        <v>0.32402832906576567</v>
      </c>
      <c r="G538" s="9">
        <f t="shared" si="120"/>
        <v>1.0327474823617426</v>
      </c>
      <c r="H538" s="9">
        <f t="shared" si="121"/>
        <v>2.714360820720493</v>
      </c>
      <c r="I538" s="9">
        <f t="shared" si="122"/>
        <v>3.2513895115485991</v>
      </c>
      <c r="J538" s="9">
        <f t="shared" si="123"/>
        <v>3.0861499143707194</v>
      </c>
      <c r="K538" s="11">
        <f t="shared" si="124"/>
        <v>0.37593984962406013</v>
      </c>
      <c r="L538" s="11">
        <f t="shared" si="125"/>
        <v>0.31446540880503143</v>
      </c>
      <c r="M538" s="11">
        <f t="shared" si="126"/>
        <v>0.33112582781456956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-0.28615428362233852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0.22939392715200474</v>
      </c>
      <c r="Q538" s="11">
        <f>2*'OddsRatio_working_3-way'!K538*'OddsRatio_working_3-way'!L538*'OddsRatio_working_3-way'!M538</f>
        <v>7.8291442713994783E-2</v>
      </c>
      <c r="R538" s="11">
        <f t="shared" si="127"/>
        <v>0</v>
      </c>
      <c r="S538" s="11">
        <f t="shared" si="128"/>
        <v>-0.80164421880454839</v>
      </c>
      <c r="T538" s="11">
        <f t="shared" si="129"/>
        <v>-0.27359870948960691</v>
      </c>
      <c r="U538" s="11">
        <f>'OddsRatio_working_3-way'!S538-'OddsRatio_working_3-way'!R538^2/3</f>
        <v>-0.80164421880454839</v>
      </c>
      <c r="V538" s="11">
        <f>'OddsRatio_working_3-way'!S538*'OddsRatio_working_3-way'!R538/3-2*'OddsRatio_working_3-way'!R538^3/27-'OddsRatio_working_3-way'!T538</f>
        <v>0.27359870948960691</v>
      </c>
      <c r="W538" s="11">
        <f>'OddsRatio_working_3-way'!V538^2+4*'OddsRatio_working_3-way'!U538^3/27</f>
        <v>-1.4642488090217815E-3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0.13813082806111757</v>
      </c>
      <c r="Y538" s="11">
        <f>IF('OddsRatio_working_3-way'!W538&gt;=0,IF('OddsRatio_working_3-way'!V538+SQRT('OddsRatio_working_3-way'!W538)&gt;0,0,PI()),ACOS('OddsRatio_working_3-way'!V538/(2*'OddsRatio_working_3-way'!X538)))</f>
        <v>0.13895858942829542</v>
      </c>
      <c r="Z538" s="11">
        <f>'OddsRatio_working_3-way'!X538^(1/3)*COS('OddsRatio_working_3-way'!Y538/3)</f>
        <v>0.51637374118087132</v>
      </c>
      <c r="AA538" s="11">
        <f>'OddsRatio_working_3-way'!X538^(1/3)*COS(('OddsRatio_working_3-way'!Y538+2*PI())/3)</f>
        <v>-0.27891545629448267</v>
      </c>
      <c r="AB538" s="11">
        <f>'OddsRatio_working_3-way'!X538^(1/3)*COS(('OddsRatio_working_3-way'!Y538+4*PI())/3)</f>
        <v>-0.23745828488638851</v>
      </c>
      <c r="AC538" s="11">
        <f>'OddsRatio_working_3-way'!X538^(1/3)*SIN('OddsRatio_working_3-way'!Y538/3)</f>
        <v>2.3935309072303658E-2</v>
      </c>
      <c r="AD538" s="11">
        <f>'OddsRatio_working_3-way'!X538^(1/3)*SIN(('OddsRatio_working_3-way'!Y538+2*PI())/3)</f>
        <v>0.4352251231736935</v>
      </c>
      <c r="AE538" s="11">
        <f>'OddsRatio_working_3-way'!X538^(1/3)*SIN(('OddsRatio_working_3-way'!Y538+4*PI())/3)</f>
        <v>-0.45916043224599717</v>
      </c>
      <c r="AF538" s="11">
        <f>-'OddsRatio_working_3-way'!U538/(3*'OddsRatio_working_3-way'!X538^(1/3))*COS(('OddsRatio_working_3-way'!Y538)/3)</f>
        <v>0.5163737411808712</v>
      </c>
      <c r="AG538" s="11">
        <f>-'OddsRatio_working_3-way'!U538/(3*'OddsRatio_working_3-way'!X538^(1/3))*COS(('OddsRatio_working_3-way'!Y538+2*PI())/3)</f>
        <v>-0.27891545629448261</v>
      </c>
      <c r="AH538" s="11">
        <f>-'OddsRatio_working_3-way'!U538/(3*'OddsRatio_working_3-way'!X538^(1/3))*COS(('OddsRatio_working_3-way'!Y538+4*PI())/3)</f>
        <v>-0.23745828488638845</v>
      </c>
      <c r="AI538" s="11">
        <f>'OddsRatio_working_3-way'!U538/(3*'OddsRatio_working_3-way'!X538^(1/3))*SIN(('OddsRatio_working_3-way'!Y538)/3)</f>
        <v>-2.3935309072303654E-2</v>
      </c>
      <c r="AJ538" s="11">
        <f>'OddsRatio_working_3-way'!U538/(3*'OddsRatio_working_3-way'!X538^(1/3))*SIN(('OddsRatio_working_3-way'!Y538+2*PI())/3)</f>
        <v>-0.43522512317369338</v>
      </c>
      <c r="AK538" s="11">
        <f>'OddsRatio_working_3-way'!U538/(3*'OddsRatio_working_3-way'!X538^(1/3))*SIN(('OddsRatio_working_3-way'!Y538+4*PI())/3)</f>
        <v>0.45916043224599706</v>
      </c>
      <c r="AL538" s="11">
        <f>'OddsRatio_working_3-way'!Z538+'OddsRatio_working_3-way'!AF538</f>
        <v>1.0327474823617426</v>
      </c>
      <c r="AM538" s="11">
        <f>'OddsRatio_working_3-way'!AA538+'OddsRatio_working_3-way'!AG538</f>
        <v>-0.55783091258896533</v>
      </c>
      <c r="AN538" s="11">
        <f>'OddsRatio_working_3-way'!AB538+'OddsRatio_working_3-way'!AH538</f>
        <v>-0.47491656977277696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1.0327474823617426</v>
      </c>
      <c r="AS538" s="11">
        <f>IF(('OddsRatio_working_3-way'!X538=0),IF(Q538&gt;0,-Q538^(1/3),(-Q538)^(1/3)),'OddsRatio_working_3-way'!AM538-'OddsRatio_working_3-way'!R538/3)</f>
        <v>-0.55783091258896533</v>
      </c>
      <c r="AT538" s="11">
        <f>IF(('OddsRatio_working_3-way'!X538=0),IF(Q538&gt;0,-Q538^(1/3),(-Q538)^(1/3)),'OddsRatio_working_3-way'!AN538-'OddsRatio_working_3-way'!R538/3)</f>
        <v>-0.47491656977277696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2.0499999999999998</v>
      </c>
      <c r="B539" s="4">
        <f>IF('True_Odds_Calculator_3-way'!B540="","",'True_Odds_Calculator_3-way'!B540)</f>
        <v>3.38</v>
      </c>
      <c r="C539" s="4">
        <f>IF('True_Odds_Calculator_3-way'!C540="","",'True_Odds_Calculator_3-way'!C540)</f>
        <v>4.16</v>
      </c>
      <c r="D539" s="9">
        <f t="shared" si="117"/>
        <v>0.478381457352406</v>
      </c>
      <c r="E539" s="9">
        <f t="shared" si="118"/>
        <v>0.28805721203842838</v>
      </c>
      <c r="F539" s="9">
        <f t="shared" si="119"/>
        <v>0.23356133060916567</v>
      </c>
      <c r="G539" s="9">
        <f t="shared" si="120"/>
        <v>1.0384590723388361</v>
      </c>
      <c r="H539" s="9">
        <f t="shared" si="121"/>
        <v>2.0903820259557779</v>
      </c>
      <c r="I539" s="9">
        <f t="shared" si="122"/>
        <v>3.4715325921664291</v>
      </c>
      <c r="J539" s="9">
        <f t="shared" si="123"/>
        <v>4.2815306685907233</v>
      </c>
      <c r="K539" s="11">
        <f t="shared" si="124"/>
        <v>0.48780487804878053</v>
      </c>
      <c r="L539" s="11">
        <f t="shared" si="125"/>
        <v>0.29585798816568049</v>
      </c>
      <c r="M539" s="11">
        <f t="shared" si="126"/>
        <v>0.24038461538461536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-0.27396144409782752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0.22862384404453967</v>
      </c>
      <c r="Q539" s="11">
        <f>2*'OddsRatio_working_3-way'!K539*'OddsRatio_working_3-way'!L539*'OddsRatio_working_3-way'!M539</f>
        <v>6.9385081652364095E-2</v>
      </c>
      <c r="R539" s="11">
        <f t="shared" si="127"/>
        <v>0</v>
      </c>
      <c r="S539" s="11">
        <f t="shared" si="128"/>
        <v>-0.83451101959771212</v>
      </c>
      <c r="T539" s="11">
        <f t="shared" si="129"/>
        <v>-0.25326586330734818</v>
      </c>
      <c r="U539" s="11">
        <f>'OddsRatio_working_3-way'!S539-'OddsRatio_working_3-way'!R539^2/3</f>
        <v>-0.83451101959771212</v>
      </c>
      <c r="V539" s="11">
        <f>'OddsRatio_working_3-way'!S539*'OddsRatio_working_3-way'!R539/3-2*'OddsRatio_working_3-way'!R539^3/27-'OddsRatio_working_3-way'!T539</f>
        <v>0.25326586330734818</v>
      </c>
      <c r="W539" s="11">
        <f>'OddsRatio_working_3-way'!V539^2+4*'OddsRatio_working_3-way'!U539^3/27</f>
        <v>-2.1954281853586888E-2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0.14671220072850388</v>
      </c>
      <c r="Y539" s="11">
        <f>IF('OddsRatio_working_3-way'!W539&gt;=0,IF('OddsRatio_working_3-way'!V539+SQRT('OddsRatio_working_3-way'!W539)&gt;0,0,PI()),ACOS('OddsRatio_working_3-way'!V539/(2*'OddsRatio_working_3-way'!X539)))</f>
        <v>0.52934426150547198</v>
      </c>
      <c r="Z539" s="11">
        <f>'OddsRatio_working_3-way'!X539^(1/3)*COS('OddsRatio_working_3-way'!Y539/3)</f>
        <v>0.51922953616941803</v>
      </c>
      <c r="AA539" s="11">
        <f>'OddsRatio_working_3-way'!X539^(1/3)*COS(('OddsRatio_working_3-way'!Y539+2*PI())/3)</f>
        <v>-0.33979127010616361</v>
      </c>
      <c r="AB539" s="11">
        <f>'OddsRatio_working_3-way'!X539^(1/3)*COS(('OddsRatio_working_3-way'!Y539+4*PI())/3)</f>
        <v>-0.1794382660632545</v>
      </c>
      <c r="AC539" s="11">
        <f>'OddsRatio_working_3-way'!X539^(1/3)*SIN('OddsRatio_working_3-way'!Y539/3)</f>
        <v>9.2579850049538837E-2</v>
      </c>
      <c r="AD539" s="11">
        <f>'OddsRatio_working_3-way'!X539^(1/3)*SIN(('OddsRatio_working_3-way'!Y539+2*PI())/3)</f>
        <v>0.4033760436931576</v>
      </c>
      <c r="AE539" s="11">
        <f>'OddsRatio_working_3-way'!X539^(1/3)*SIN(('OddsRatio_working_3-way'!Y539+4*PI())/3)</f>
        <v>-0.49595589374269639</v>
      </c>
      <c r="AF539" s="11">
        <f>-'OddsRatio_working_3-way'!U539/(3*'OddsRatio_working_3-way'!X539^(1/3))*COS(('OddsRatio_working_3-way'!Y539)/3)</f>
        <v>0.51922953616941803</v>
      </c>
      <c r="AG539" s="11">
        <f>-'OddsRatio_working_3-way'!U539/(3*'OddsRatio_working_3-way'!X539^(1/3))*COS(('OddsRatio_working_3-way'!Y539+2*PI())/3)</f>
        <v>-0.33979127010616361</v>
      </c>
      <c r="AH539" s="11">
        <f>-'OddsRatio_working_3-way'!U539/(3*'OddsRatio_working_3-way'!X539^(1/3))*COS(('OddsRatio_working_3-way'!Y539+4*PI())/3)</f>
        <v>-0.1794382660632545</v>
      </c>
      <c r="AI539" s="11">
        <f>'OddsRatio_working_3-way'!U539/(3*'OddsRatio_working_3-way'!X539^(1/3))*SIN(('OddsRatio_working_3-way'!Y539)/3)</f>
        <v>-9.2579850049538837E-2</v>
      </c>
      <c r="AJ539" s="11">
        <f>'OddsRatio_working_3-way'!U539/(3*'OddsRatio_working_3-way'!X539^(1/3))*SIN(('OddsRatio_working_3-way'!Y539+2*PI())/3)</f>
        <v>-0.4033760436931576</v>
      </c>
      <c r="AK539" s="11">
        <f>'OddsRatio_working_3-way'!U539/(3*'OddsRatio_working_3-way'!X539^(1/3))*SIN(('OddsRatio_working_3-way'!Y539+4*PI())/3)</f>
        <v>0.49595589374269639</v>
      </c>
      <c r="AL539" s="11">
        <f>'OddsRatio_working_3-way'!Z539+'OddsRatio_working_3-way'!AF539</f>
        <v>1.0384590723388361</v>
      </c>
      <c r="AM539" s="11">
        <f>'OddsRatio_working_3-way'!AA539+'OddsRatio_working_3-way'!AG539</f>
        <v>-0.67958254021232722</v>
      </c>
      <c r="AN539" s="11">
        <f>'OddsRatio_working_3-way'!AB539+'OddsRatio_working_3-way'!AH539</f>
        <v>-0.358876532126509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1.0384590723388361</v>
      </c>
      <c r="AS539" s="11">
        <f>IF(('OddsRatio_working_3-way'!X539=0),IF(Q539&gt;0,-Q539^(1/3),(-Q539)^(1/3)),'OddsRatio_working_3-way'!AM539-'OddsRatio_working_3-way'!R539/3)</f>
        <v>-0.67958254021232722</v>
      </c>
      <c r="AT539" s="11">
        <f>IF(('OddsRatio_working_3-way'!X539=0),IF(Q539&gt;0,-Q539^(1/3),(-Q539)^(1/3)),'OddsRatio_working_3-way'!AN539-'OddsRatio_working_3-way'!R539/3)</f>
        <v>-0.358876532126509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2.5499999999999998</v>
      </c>
      <c r="B540" s="4">
        <f>IF('True_Odds_Calculator_3-way'!B541="","",'True_Odds_Calculator_3-way'!B541)</f>
        <v>3.18</v>
      </c>
      <c r="C540" s="4">
        <f>IF('True_Odds_Calculator_3-way'!C541="","",'True_Odds_Calculator_3-way'!C541)</f>
        <v>3.01</v>
      </c>
      <c r="D540" s="9">
        <f t="shared" si="117"/>
        <v>0.37841914915453351</v>
      </c>
      <c r="E540" s="9">
        <f t="shared" si="118"/>
        <v>0.30209667743127439</v>
      </c>
      <c r="F540" s="9">
        <f t="shared" si="119"/>
        <v>0.31948417341419216</v>
      </c>
      <c r="G540" s="9">
        <f t="shared" si="120"/>
        <v>1.0597241304178979</v>
      </c>
      <c r="H540" s="9">
        <f t="shared" si="121"/>
        <v>2.6425724021477413</v>
      </c>
      <c r="I540" s="9">
        <f t="shared" si="122"/>
        <v>3.310198604311017</v>
      </c>
      <c r="J540" s="9">
        <f t="shared" si="123"/>
        <v>3.1300455021399753</v>
      </c>
      <c r="K540" s="11">
        <f t="shared" si="124"/>
        <v>0.39215686274509809</v>
      </c>
      <c r="L540" s="11">
        <f t="shared" si="125"/>
        <v>0.31446540880503143</v>
      </c>
      <c r="M540" s="11">
        <f t="shared" si="126"/>
        <v>0.33222591362126247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-0.278259790094186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0.23516792997731489</v>
      </c>
      <c r="Q540" s="11">
        <f>2*'OddsRatio_working_3-way'!K540*'OddsRatio_working_3-way'!L540*'OddsRatio_working_3-way'!M540</f>
        <v>8.1940045288263041E-2</v>
      </c>
      <c r="R540" s="11">
        <f t="shared" si="127"/>
        <v>0</v>
      </c>
      <c r="S540" s="11">
        <f t="shared" si="128"/>
        <v>-0.84513802694135121</v>
      </c>
      <c r="T540" s="11">
        <f t="shared" si="129"/>
        <v>-0.29447318011893775</v>
      </c>
      <c r="U540" s="11">
        <f>'OddsRatio_working_3-way'!S540-'OddsRatio_working_3-way'!R540^2/3</f>
        <v>-0.84513802694135121</v>
      </c>
      <c r="V540" s="11">
        <f>'OddsRatio_working_3-way'!S540*'OddsRatio_working_3-way'!R540/3-2*'OddsRatio_working_3-way'!R540^3/27-'OddsRatio_working_3-way'!T540</f>
        <v>0.29447318011893775</v>
      </c>
      <c r="W540" s="11">
        <f>'OddsRatio_working_3-way'!V540^2+4*'OddsRatio_working_3-way'!U540^3/27</f>
        <v>-2.7147072807753719E-3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0.14952354420804079</v>
      </c>
      <c r="Y540" s="11">
        <f>IF('OddsRatio_working_3-way'!W540&gt;=0,IF('OddsRatio_working_3-way'!V540+SQRT('OddsRatio_working_3-way'!W540)&gt;0,0,PI()),ACOS('OddsRatio_working_3-way'!V540/(2*'OddsRatio_working_3-way'!X540)))</f>
        <v>0.17512334193293477</v>
      </c>
      <c r="Z540" s="11">
        <f>'OddsRatio_working_3-way'!X540^(1/3)*COS('OddsRatio_working_3-way'!Y540/3)</f>
        <v>0.52986206520894896</v>
      </c>
      <c r="AA540" s="11">
        <f>'OddsRatio_working_3-way'!X540^(1/3)*COS(('OddsRatio_working_3-way'!Y540+2*PI())/3)</f>
        <v>-0.29174801649003568</v>
      </c>
      <c r="AB540" s="11">
        <f>'OddsRatio_working_3-way'!X540^(1/3)*COS(('OddsRatio_working_3-way'!Y540+4*PI())/3)</f>
        <v>-0.23811404871891337</v>
      </c>
      <c r="AC540" s="11">
        <f>'OddsRatio_working_3-way'!X540^(1/3)*SIN('OddsRatio_working_3-way'!Y540/3)</f>
        <v>3.096558573036538E-2</v>
      </c>
      <c r="AD540" s="11">
        <f>'OddsRatio_working_3-way'!X540^(1/3)*SIN(('OddsRatio_working_3-way'!Y540+2*PI())/3)</f>
        <v>0.44339121610745397</v>
      </c>
      <c r="AE540" s="11">
        <f>'OddsRatio_working_3-way'!X540^(1/3)*SIN(('OddsRatio_working_3-way'!Y540+4*PI())/3)</f>
        <v>-0.47435680183781914</v>
      </c>
      <c r="AF540" s="11">
        <f>-'OddsRatio_working_3-way'!U540/(3*'OddsRatio_working_3-way'!X540^(1/3))*COS(('OddsRatio_working_3-way'!Y540)/3)</f>
        <v>0.52986206520894907</v>
      </c>
      <c r="AG540" s="11">
        <f>-'OddsRatio_working_3-way'!U540/(3*'OddsRatio_working_3-way'!X540^(1/3))*COS(('OddsRatio_working_3-way'!Y540+2*PI())/3)</f>
        <v>-0.29174801649003573</v>
      </c>
      <c r="AH540" s="11">
        <f>-'OddsRatio_working_3-way'!U540/(3*'OddsRatio_working_3-way'!X540^(1/3))*COS(('OddsRatio_working_3-way'!Y540+4*PI())/3)</f>
        <v>-0.23811404871891342</v>
      </c>
      <c r="AI540" s="11">
        <f>'OddsRatio_working_3-way'!U540/(3*'OddsRatio_working_3-way'!X540^(1/3))*SIN(('OddsRatio_working_3-way'!Y540)/3)</f>
        <v>-3.0965585730365387E-2</v>
      </c>
      <c r="AJ540" s="11">
        <f>'OddsRatio_working_3-way'!U540/(3*'OddsRatio_working_3-way'!X540^(1/3))*SIN(('OddsRatio_working_3-way'!Y540+2*PI())/3)</f>
        <v>-0.44339121610745408</v>
      </c>
      <c r="AK540" s="11">
        <f>'OddsRatio_working_3-way'!U540/(3*'OddsRatio_working_3-way'!X540^(1/3))*SIN(('OddsRatio_working_3-way'!Y540+4*PI())/3)</f>
        <v>0.47435680183781925</v>
      </c>
      <c r="AL540" s="11">
        <f>'OddsRatio_working_3-way'!Z540+'OddsRatio_working_3-way'!AF540</f>
        <v>1.0597241304178979</v>
      </c>
      <c r="AM540" s="11">
        <f>'OddsRatio_working_3-way'!AA540+'OddsRatio_working_3-way'!AG540</f>
        <v>-0.58349603298007136</v>
      </c>
      <c r="AN540" s="11">
        <f>'OddsRatio_working_3-way'!AB540+'OddsRatio_working_3-way'!AH540</f>
        <v>-0.47622809743782679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1.0597241304178979</v>
      </c>
      <c r="AS540" s="11">
        <f>IF(('OddsRatio_working_3-way'!X540=0),IF(Q540&gt;0,-Q540^(1/3),(-Q540)^(1/3)),'OddsRatio_working_3-way'!AM540-'OddsRatio_working_3-way'!R540/3)</f>
        <v>-0.58349603298007136</v>
      </c>
      <c r="AT540" s="11">
        <f>IF(('OddsRatio_working_3-way'!X540=0),IF(Q540&gt;0,-Q540^(1/3),(-Q540)^(1/3)),'OddsRatio_working_3-way'!AN540-'OddsRatio_working_3-way'!R540/3)</f>
        <v>-0.47622809743782679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2.1800000000000002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3.75</v>
      </c>
      <c r="D541" s="9">
        <f t="shared" si="117"/>
        <v>0.44398438107032845</v>
      </c>
      <c r="E541" s="9">
        <f t="shared" si="118"/>
        <v>0.30082042776875412</v>
      </c>
      <c r="F541" s="9">
        <f t="shared" si="119"/>
        <v>0.25519519116091749</v>
      </c>
      <c r="G541" s="9">
        <f t="shared" si="120"/>
        <v>1.061297868008569</v>
      </c>
      <c r="H541" s="9">
        <f t="shared" si="121"/>
        <v>2.2523314842501114</v>
      </c>
      <c r="I541" s="9">
        <f t="shared" si="122"/>
        <v>3.3242423309387665</v>
      </c>
      <c r="J541" s="9">
        <f t="shared" si="123"/>
        <v>3.9185691370235642</v>
      </c>
      <c r="K541" s="11">
        <f t="shared" si="124"/>
        <v>0.4587155963302752</v>
      </c>
      <c r="L541" s="11">
        <f t="shared" si="125"/>
        <v>0.31347962382445144</v>
      </c>
      <c r="M541" s="11">
        <f t="shared" si="126"/>
        <v>0.26666666666666666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-0.27250869977855119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0.23467832389059845</v>
      </c>
      <c r="Q541" s="11">
        <f>2*'OddsRatio_working_3-way'!K541*'OddsRatio_working_3-way'!L541*'OddsRatio_working_3-way'!M541</f>
        <v>7.6692262709345912E-2</v>
      </c>
      <c r="R541" s="11">
        <f t="shared" si="127"/>
        <v>0</v>
      </c>
      <c r="S541" s="11">
        <f t="shared" si="128"/>
        <v>-0.86117736454397664</v>
      </c>
      <c r="T541" s="11">
        <f t="shared" si="129"/>
        <v>-0.2814305112888813</v>
      </c>
      <c r="U541" s="11">
        <f>'OddsRatio_working_3-way'!S541-'OddsRatio_working_3-way'!R541^2/3</f>
        <v>-0.86117736454397664</v>
      </c>
      <c r="V541" s="11">
        <f>'OddsRatio_working_3-way'!S541*'OddsRatio_working_3-way'!R541/3-2*'OddsRatio_working_3-way'!R541^3/27-'OddsRatio_working_3-way'!T541</f>
        <v>0.2814305112888813</v>
      </c>
      <c r="W541" s="11">
        <f>'OddsRatio_working_3-way'!V541^2+4*'OddsRatio_working_3-way'!U541^3/27</f>
        <v>-1.5414928714994142E-2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0.15380024496023673</v>
      </c>
      <c r="Y541" s="11">
        <f>IF('OddsRatio_working_3-way'!W541&gt;=0,IF('OddsRatio_working_3-way'!V541+SQRT('OddsRatio_working_3-way'!W541)&gt;0,0,PI()),ACOS('OddsRatio_working_3-way'!V541/(2*'OddsRatio_working_3-way'!X541)))</f>
        <v>0.41548124457599833</v>
      </c>
      <c r="Z541" s="11">
        <f>'OddsRatio_working_3-way'!X541^(1/3)*COS('OddsRatio_working_3-way'!Y541/3)</f>
        <v>0.53064893400428448</v>
      </c>
      <c r="AA541" s="11">
        <f>'OddsRatio_working_3-way'!X541^(1/3)*COS(('OddsRatio_working_3-way'!Y541+2*PI())/3)</f>
        <v>-0.32938008944140634</v>
      </c>
      <c r="AB541" s="11">
        <f>'OddsRatio_working_3-way'!X541^(1/3)*COS(('OddsRatio_working_3-way'!Y541+4*PI())/3)</f>
        <v>-0.20126884456287827</v>
      </c>
      <c r="AC541" s="11">
        <f>'OddsRatio_working_3-way'!X541^(1/3)*SIN('OddsRatio_working_3-way'!Y541/3)</f>
        <v>7.3965061716836436E-2</v>
      </c>
      <c r="AD541" s="11">
        <f>'OddsRatio_working_3-way'!X541^(1/3)*SIN(('OddsRatio_working_3-way'!Y541+2*PI())/3)</f>
        <v>0.42257292648042427</v>
      </c>
      <c r="AE541" s="11">
        <f>'OddsRatio_working_3-way'!X541^(1/3)*SIN(('OddsRatio_working_3-way'!Y541+4*PI())/3)</f>
        <v>-0.49653798819726053</v>
      </c>
      <c r="AF541" s="11">
        <f>-'OddsRatio_working_3-way'!U541/(3*'OddsRatio_working_3-way'!X541^(1/3))*COS(('OddsRatio_working_3-way'!Y541)/3)</f>
        <v>0.53064893400428448</v>
      </c>
      <c r="AG541" s="11">
        <f>-'OddsRatio_working_3-way'!U541/(3*'OddsRatio_working_3-way'!X541^(1/3))*COS(('OddsRatio_working_3-way'!Y541+2*PI())/3)</f>
        <v>-0.32938008944140634</v>
      </c>
      <c r="AH541" s="11">
        <f>-'OddsRatio_working_3-way'!U541/(3*'OddsRatio_working_3-way'!X541^(1/3))*COS(('OddsRatio_working_3-way'!Y541+4*PI())/3)</f>
        <v>-0.20126884456287827</v>
      </c>
      <c r="AI541" s="11">
        <f>'OddsRatio_working_3-way'!U541/(3*'OddsRatio_working_3-way'!X541^(1/3))*SIN(('OddsRatio_working_3-way'!Y541)/3)</f>
        <v>-7.3965061716836436E-2</v>
      </c>
      <c r="AJ541" s="11">
        <f>'OddsRatio_working_3-way'!U541/(3*'OddsRatio_working_3-way'!X541^(1/3))*SIN(('OddsRatio_working_3-way'!Y541+2*PI())/3)</f>
        <v>-0.42257292648042427</v>
      </c>
      <c r="AK541" s="11">
        <f>'OddsRatio_working_3-way'!U541/(3*'OddsRatio_working_3-way'!X541^(1/3))*SIN(('OddsRatio_working_3-way'!Y541+4*PI())/3)</f>
        <v>0.49653798819726053</v>
      </c>
      <c r="AL541" s="11">
        <f>'OddsRatio_working_3-way'!Z541+'OddsRatio_working_3-way'!AF541</f>
        <v>1.061297868008569</v>
      </c>
      <c r="AM541" s="11">
        <f>'OddsRatio_working_3-way'!AA541+'OddsRatio_working_3-way'!AG541</f>
        <v>-0.65876017888281269</v>
      </c>
      <c r="AN541" s="11">
        <f>'OddsRatio_working_3-way'!AB541+'OddsRatio_working_3-way'!AH541</f>
        <v>-0.40253768912575655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1.061297868008569</v>
      </c>
      <c r="AS541" s="11">
        <f>IF(('OddsRatio_working_3-way'!X541=0),IF(Q541&gt;0,-Q541^(1/3),(-Q541)^(1/3)),'OddsRatio_working_3-way'!AM541-'OddsRatio_working_3-way'!R541/3)</f>
        <v>-0.65876017888281269</v>
      </c>
      <c r="AT541" s="11">
        <f>IF(('OddsRatio_working_3-way'!X541=0),IF(Q541&gt;0,-Q541^(1/3),(-Q541)^(1/3)),'OddsRatio_working_3-way'!AN541-'OddsRatio_working_3-way'!R541/3)</f>
        <v>-0.40253768912575655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2.67</v>
      </c>
      <c r="B542" s="4">
        <f>IF('True_Odds_Calculator_3-way'!B543="","",'True_Odds_Calculator_3-way'!B543)</f>
        <v>3.08</v>
      </c>
      <c r="C542" s="4">
        <f>IF('True_Odds_Calculator_3-way'!C543="","",'True_Odds_Calculator_3-way'!C543)</f>
        <v>2.95</v>
      </c>
      <c r="D542" s="9">
        <f t="shared" si="117"/>
        <v>0.36130792305436304</v>
      </c>
      <c r="E542" s="9">
        <f t="shared" si="118"/>
        <v>0.31233270514930744</v>
      </c>
      <c r="F542" s="9">
        <f t="shared" si="119"/>
        <v>0.32635937179632951</v>
      </c>
      <c r="G542" s="9">
        <f t="shared" si="120"/>
        <v>1.0585163542590932</v>
      </c>
      <c r="H542" s="9">
        <f t="shared" si="121"/>
        <v>2.7677223116126854</v>
      </c>
      <c r="I542" s="9">
        <f t="shared" si="122"/>
        <v>3.2017140168589142</v>
      </c>
      <c r="J542" s="9">
        <f t="shared" si="123"/>
        <v>3.064106890805232</v>
      </c>
      <c r="K542" s="11">
        <f t="shared" si="124"/>
        <v>0.37453183520599254</v>
      </c>
      <c r="L542" s="11">
        <f t="shared" si="125"/>
        <v>0.32467532467532467</v>
      </c>
      <c r="M542" s="11">
        <f t="shared" si="126"/>
        <v>0.33898305084745761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-0.2792096496152866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0.23495833817677275</v>
      </c>
      <c r="Q542" s="11">
        <f>2*'OddsRatio_working_3-way'!K542*'OddsRatio_working_3-way'!L542*'OddsRatio_working_3-way'!M542</f>
        <v>8.2441522167288686E-2</v>
      </c>
      <c r="R542" s="11">
        <f t="shared" si="127"/>
        <v>0</v>
      </c>
      <c r="S542" s="11">
        <f t="shared" si="128"/>
        <v>-0.84151224178861217</v>
      </c>
      <c r="T542" s="11">
        <f t="shared" si="129"/>
        <v>-0.2952674532591622</v>
      </c>
      <c r="U542" s="11">
        <f>'OddsRatio_working_3-way'!S542-'OddsRatio_working_3-way'!R542^2/3</f>
        <v>-0.84151224178861217</v>
      </c>
      <c r="V542" s="11">
        <f>'OddsRatio_working_3-way'!S542*'OddsRatio_working_3-way'!R542/3-2*'OddsRatio_working_3-way'!R542^3/27-'OddsRatio_working_3-way'!T542</f>
        <v>0.2952674532591622</v>
      </c>
      <c r="W542" s="11">
        <f>'OddsRatio_working_3-way'!V542^2+4*'OddsRatio_working_3-way'!U542^3/27</f>
        <v>-1.1002243498507147E-3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0.14856235500960721</v>
      </c>
      <c r="Y542" s="11">
        <f>IF('OddsRatio_working_3-way'!W542&gt;=0,IF('OddsRatio_working_3-way'!V542+SQRT('OddsRatio_working_3-way'!W542)&gt;0,0,PI()),ACOS('OddsRatio_working_3-way'!V542/(2*'OddsRatio_working_3-way'!X542)))</f>
        <v>0.11186856539123369</v>
      </c>
      <c r="Z542" s="11">
        <f>'OddsRatio_working_3-way'!X542^(1/3)*COS('OddsRatio_working_3-way'!Y542/3)</f>
        <v>0.52925817712954659</v>
      </c>
      <c r="AA542" s="11">
        <f>'OddsRatio_working_3-way'!X542^(1/3)*COS(('OddsRatio_working_3-way'!Y542+2*PI())/3)</f>
        <v>-0.28172870561560509</v>
      </c>
      <c r="AB542" s="11">
        <f>'OddsRatio_working_3-way'!X542^(1/3)*COS(('OddsRatio_working_3-way'!Y542+4*PI())/3)</f>
        <v>-0.2475294715139417</v>
      </c>
      <c r="AC542" s="11">
        <f>'OddsRatio_working_3-way'!X542^(1/3)*SIN('OddsRatio_working_3-way'!Y542/3)</f>
        <v>1.9744937014674564E-2</v>
      </c>
      <c r="AD542" s="11">
        <f>'OddsRatio_working_3-way'!X542^(1/3)*SIN(('OddsRatio_working_3-way'!Y542+2*PI())/3)</f>
        <v>0.44847855804749442</v>
      </c>
      <c r="AE542" s="11">
        <f>'OddsRatio_working_3-way'!X542^(1/3)*SIN(('OddsRatio_working_3-way'!Y542+4*PI())/3)</f>
        <v>-0.46822349506216876</v>
      </c>
      <c r="AF542" s="11">
        <f>-'OddsRatio_working_3-way'!U542/(3*'OddsRatio_working_3-way'!X542^(1/3))*COS(('OddsRatio_working_3-way'!Y542)/3)</f>
        <v>0.52925817712954659</v>
      </c>
      <c r="AG542" s="11">
        <f>-'OddsRatio_working_3-way'!U542/(3*'OddsRatio_working_3-way'!X542^(1/3))*COS(('OddsRatio_working_3-way'!Y542+2*PI())/3)</f>
        <v>-0.28172870561560509</v>
      </c>
      <c r="AH542" s="11">
        <f>-'OddsRatio_working_3-way'!U542/(3*'OddsRatio_working_3-way'!X542^(1/3))*COS(('OddsRatio_working_3-way'!Y542+4*PI())/3)</f>
        <v>-0.2475294715139417</v>
      </c>
      <c r="AI542" s="11">
        <f>'OddsRatio_working_3-way'!U542/(3*'OddsRatio_working_3-way'!X542^(1/3))*SIN(('OddsRatio_working_3-way'!Y542)/3)</f>
        <v>-1.9744937014674564E-2</v>
      </c>
      <c r="AJ542" s="11">
        <f>'OddsRatio_working_3-way'!U542/(3*'OddsRatio_working_3-way'!X542^(1/3))*SIN(('OddsRatio_working_3-way'!Y542+2*PI())/3)</f>
        <v>-0.44847855804749442</v>
      </c>
      <c r="AK542" s="11">
        <f>'OddsRatio_working_3-way'!U542/(3*'OddsRatio_working_3-way'!X542^(1/3))*SIN(('OddsRatio_working_3-way'!Y542+4*PI())/3)</f>
        <v>0.46822349506216876</v>
      </c>
      <c r="AL542" s="11">
        <f>'OddsRatio_working_3-way'!Z542+'OddsRatio_working_3-way'!AF542</f>
        <v>1.0585163542590932</v>
      </c>
      <c r="AM542" s="11">
        <f>'OddsRatio_working_3-way'!AA542+'OddsRatio_working_3-way'!AG542</f>
        <v>-0.56345741123121018</v>
      </c>
      <c r="AN542" s="11">
        <f>'OddsRatio_working_3-way'!AB542+'OddsRatio_working_3-way'!AH542</f>
        <v>-0.49505894302788339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1.0585163542590932</v>
      </c>
      <c r="AS542" s="11">
        <f>IF(('OddsRatio_working_3-way'!X542=0),IF(Q542&gt;0,-Q542^(1/3),(-Q542)^(1/3)),'OddsRatio_working_3-way'!AM542-'OddsRatio_working_3-way'!R542/3)</f>
        <v>-0.56345741123121018</v>
      </c>
      <c r="AT542" s="11">
        <f>IF(('OddsRatio_working_3-way'!X542=0),IF(Q542&gt;0,-Q542^(1/3),(-Q542)^(1/3)),'OddsRatio_working_3-way'!AN542-'OddsRatio_working_3-way'!R542/3)</f>
        <v>-0.49505894302788339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3.19</v>
      </c>
      <c r="C543" s="4">
        <f>IF('True_Odds_Calculator_3-way'!C544="","",'True_Odds_Calculator_3-way'!C544)</f>
        <v>4.7699999999999996</v>
      </c>
      <c r="D543" s="9">
        <f t="shared" si="117"/>
        <v>0.5016372230801418</v>
      </c>
      <c r="E543" s="9">
        <f t="shared" si="118"/>
        <v>0.29944894295683033</v>
      </c>
      <c r="F543" s="9">
        <f t="shared" si="119"/>
        <v>0.19891383396302773</v>
      </c>
      <c r="G543" s="9">
        <f t="shared" si="120"/>
        <v>1.0682499803082908</v>
      </c>
      <c r="H543" s="9">
        <f t="shared" si="121"/>
        <v>1.99347248168671</v>
      </c>
      <c r="I543" s="9">
        <f t="shared" si="122"/>
        <v>3.3394674568751563</v>
      </c>
      <c r="J543" s="9">
        <f t="shared" si="123"/>
        <v>5.0273024257622563</v>
      </c>
      <c r="K543" s="11">
        <f t="shared" si="124"/>
        <v>0.5181347150259068</v>
      </c>
      <c r="L543" s="11">
        <f t="shared" si="125"/>
        <v>0.31347962382445144</v>
      </c>
      <c r="M543" s="11">
        <f t="shared" si="126"/>
        <v>0.20964360587002098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-0.26145806486015666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0.23461342024858192</v>
      </c>
      <c r="Q543" s="11">
        <f>2*'OddsRatio_working_3-way'!K543*'OddsRatio_working_3-way'!L543*'OddsRatio_working_3-way'!M543</f>
        <v>6.8102589331954136E-2</v>
      </c>
      <c r="R543" s="11">
        <f t="shared" si="127"/>
        <v>0</v>
      </c>
      <c r="S543" s="11">
        <f t="shared" si="128"/>
        <v>-0.89732715024134801</v>
      </c>
      <c r="T543" s="11">
        <f t="shared" si="129"/>
        <v>-0.26047232227615336</v>
      </c>
      <c r="U543" s="11">
        <f>'OddsRatio_working_3-way'!S543-'OddsRatio_working_3-way'!R543^2/3</f>
        <v>-0.89732715024134801</v>
      </c>
      <c r="V543" s="11">
        <f>'OddsRatio_working_3-way'!S543*'OddsRatio_working_3-way'!R543/3-2*'OddsRatio_working_3-way'!R543^3/27-'OddsRatio_working_3-way'!T543</f>
        <v>0.26047232227615336</v>
      </c>
      <c r="W543" s="11">
        <f>'OddsRatio_working_3-way'!V543^2+4*'OddsRatio_working_3-way'!U543^3/27</f>
        <v>-3.9194798236371106E-2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0.163585320940101</v>
      </c>
      <c r="Y543" s="11">
        <f>IF('OddsRatio_working_3-way'!W543&gt;=0,IF('OddsRatio_working_3-way'!V543+SQRT('OddsRatio_working_3-way'!W543)&gt;0,0,PI()),ACOS('OddsRatio_working_3-way'!V543/(2*'OddsRatio_working_3-way'!X543)))</f>
        <v>0.64991375782879213</v>
      </c>
      <c r="Z543" s="11">
        <f>'OddsRatio_working_3-way'!X543^(1/3)*COS('OddsRatio_working_3-way'!Y543/3)</f>
        <v>0.53412499015414538</v>
      </c>
      <c r="AA543" s="11">
        <f>'OddsRatio_working_3-way'!X543^(1/3)*COS(('OddsRatio_working_3-way'!Y543+2*PI())/3)</f>
        <v>-0.36886946306042129</v>
      </c>
      <c r="AB543" s="11">
        <f>'OddsRatio_working_3-way'!X543^(1/3)*COS(('OddsRatio_working_3-way'!Y543+4*PI())/3)</f>
        <v>-0.16525552709372418</v>
      </c>
      <c r="AC543" s="11">
        <f>'OddsRatio_working_3-way'!X543^(1/3)*SIN('OddsRatio_working_3-way'!Y543/3)</f>
        <v>0.1175565607411318</v>
      </c>
      <c r="AD543" s="11">
        <f>'OddsRatio_working_3-way'!X543^(1/3)*SIN(('OddsRatio_working_3-way'!Y543+2*PI())/3)</f>
        <v>0.4037875298990371</v>
      </c>
      <c r="AE543" s="11">
        <f>'OddsRatio_working_3-way'!X543^(1/3)*SIN(('OddsRatio_working_3-way'!Y543+4*PI())/3)</f>
        <v>-0.52134409064016896</v>
      </c>
      <c r="AF543" s="11">
        <f>-'OddsRatio_working_3-way'!U543/(3*'OddsRatio_working_3-way'!X543^(1/3))*COS(('OddsRatio_working_3-way'!Y543)/3)</f>
        <v>0.53412499015414538</v>
      </c>
      <c r="AG543" s="11">
        <f>-'OddsRatio_working_3-way'!U543/(3*'OddsRatio_working_3-way'!X543^(1/3))*COS(('OddsRatio_working_3-way'!Y543+2*PI())/3)</f>
        <v>-0.36886946306042129</v>
      </c>
      <c r="AH543" s="11">
        <f>-'OddsRatio_working_3-way'!U543/(3*'OddsRatio_working_3-way'!X543^(1/3))*COS(('OddsRatio_working_3-way'!Y543+4*PI())/3)</f>
        <v>-0.16525552709372418</v>
      </c>
      <c r="AI543" s="11">
        <f>'OddsRatio_working_3-way'!U543/(3*'OddsRatio_working_3-way'!X543^(1/3))*SIN(('OddsRatio_working_3-way'!Y543)/3)</f>
        <v>-0.1175565607411318</v>
      </c>
      <c r="AJ543" s="11">
        <f>'OddsRatio_working_3-way'!U543/(3*'OddsRatio_working_3-way'!X543^(1/3))*SIN(('OddsRatio_working_3-way'!Y543+2*PI())/3)</f>
        <v>-0.4037875298990371</v>
      </c>
      <c r="AK543" s="11">
        <f>'OddsRatio_working_3-way'!U543/(3*'OddsRatio_working_3-way'!X543^(1/3))*SIN(('OddsRatio_working_3-way'!Y543+4*PI())/3)</f>
        <v>0.52134409064016896</v>
      </c>
      <c r="AL543" s="11">
        <f>'OddsRatio_working_3-way'!Z543+'OddsRatio_working_3-way'!AF543</f>
        <v>1.0682499803082908</v>
      </c>
      <c r="AM543" s="11">
        <f>'OddsRatio_working_3-way'!AA543+'OddsRatio_working_3-way'!AG543</f>
        <v>-0.73773892612084258</v>
      </c>
      <c r="AN543" s="11">
        <f>'OddsRatio_working_3-way'!AB543+'OddsRatio_working_3-way'!AH543</f>
        <v>-0.33051105418744836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1.0682499803082908</v>
      </c>
      <c r="AS543" s="11">
        <f>IF(('OddsRatio_working_3-way'!X543=0),IF(Q543&gt;0,-Q543^(1/3),(-Q543)^(1/3)),'OddsRatio_working_3-way'!AM543-'OddsRatio_working_3-way'!R543/3)</f>
        <v>-0.73773892612084258</v>
      </c>
      <c r="AT543" s="11">
        <f>IF(('OddsRatio_working_3-way'!X543=0),IF(Q543&gt;0,-Q543^(1/3),(-Q543)^(1/3)),'OddsRatio_working_3-way'!AN543-'OddsRatio_working_3-way'!R543/3)</f>
        <v>-0.33051105418744836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2.09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4.0599999999999996</v>
      </c>
      <c r="D544" s="9">
        <f t="shared" si="117"/>
        <v>0.46331245725176412</v>
      </c>
      <c r="E544" s="9">
        <f t="shared" si="118"/>
        <v>0.30150075689633615</v>
      </c>
      <c r="F544" s="9">
        <f t="shared" si="119"/>
        <v>0.23518678585189975</v>
      </c>
      <c r="G544" s="9">
        <f t="shared" si="120"/>
        <v>1.0627253481380456</v>
      </c>
      <c r="H544" s="9">
        <f t="shared" si="121"/>
        <v>2.1583706294704692</v>
      </c>
      <c r="I544" s="9">
        <f t="shared" si="122"/>
        <v>3.3167412589409393</v>
      </c>
      <c r="J544" s="9">
        <f t="shared" si="123"/>
        <v>4.2519395653024201</v>
      </c>
      <c r="K544" s="11">
        <f t="shared" si="124"/>
        <v>0.47846889952153115</v>
      </c>
      <c r="L544" s="11">
        <f t="shared" si="125"/>
        <v>0.31446540880503143</v>
      </c>
      <c r="M544" s="11">
        <f t="shared" si="126"/>
        <v>0.24630541871921185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-0.26946662213586836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0.23458717770945969</v>
      </c>
      <c r="Q544" s="11">
        <f>2*'OddsRatio_working_3-way'!K544*'OddsRatio_working_3-way'!L544*'OddsRatio_working_3-way'!M544</f>
        <v>7.4119171472183165E-2</v>
      </c>
      <c r="R544" s="11">
        <f t="shared" si="127"/>
        <v>0</v>
      </c>
      <c r="S544" s="11">
        <f t="shared" si="128"/>
        <v>-0.8705611695060993</v>
      </c>
      <c r="T544" s="11">
        <f t="shared" si="129"/>
        <v>-0.27505882132894133</v>
      </c>
      <c r="U544" s="11">
        <f>'OddsRatio_working_3-way'!S544-'OddsRatio_working_3-way'!R544^2/3</f>
        <v>-0.8705611695060993</v>
      </c>
      <c r="V544" s="11">
        <f>'OddsRatio_working_3-way'!S544*'OddsRatio_working_3-way'!R544/3-2*'OddsRatio_working_3-way'!R544^3/27-'OddsRatio_working_3-way'!T544</f>
        <v>0.27505882132894133</v>
      </c>
      <c r="W544" s="11">
        <f>'OddsRatio_working_3-way'!V544^2+4*'OddsRatio_working_3-way'!U544^3/27</f>
        <v>-2.2087544022835498E-2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0.15632090328367954</v>
      </c>
      <c r="Y544" s="11">
        <f>IF('OddsRatio_working_3-way'!W544&gt;=0,IF('OddsRatio_working_3-way'!V544+SQRT('OddsRatio_working_3-way'!W544)&gt;0,0,PI()),ACOS('OddsRatio_working_3-way'!V544/(2*'OddsRatio_working_3-way'!X544)))</f>
        <v>0.49537818575512271</v>
      </c>
      <c r="Z544" s="11">
        <f>'OddsRatio_working_3-way'!X544^(1/3)*COS('OddsRatio_working_3-way'!Y544/3)</f>
        <v>0.53136267406902282</v>
      </c>
      <c r="AA544" s="11">
        <f>'OddsRatio_working_3-way'!X544^(1/3)*COS(('OddsRatio_working_3-way'!Y544+2*PI())/3)</f>
        <v>-0.34236623666402033</v>
      </c>
      <c r="AB544" s="11">
        <f>'OddsRatio_working_3-way'!X544^(1/3)*COS(('OddsRatio_working_3-way'!Y544+4*PI())/3)</f>
        <v>-0.18899643740500266</v>
      </c>
      <c r="AC544" s="11">
        <f>'OddsRatio_working_3-way'!X544^(1/3)*SIN('OddsRatio_working_3-way'!Y544/3)</f>
        <v>8.8548094887752837E-2</v>
      </c>
      <c r="AD544" s="11">
        <f>'OddsRatio_working_3-way'!X544^(1/3)*SIN(('OddsRatio_working_3-way'!Y544+2*PI())/3)</f>
        <v>0.41589952692272819</v>
      </c>
      <c r="AE544" s="11">
        <f>'OddsRatio_working_3-way'!X544^(1/3)*SIN(('OddsRatio_working_3-way'!Y544+4*PI())/3)</f>
        <v>-0.50444762181048097</v>
      </c>
      <c r="AF544" s="11">
        <f>-'OddsRatio_working_3-way'!U544/(3*'OddsRatio_working_3-way'!X544^(1/3))*COS(('OddsRatio_working_3-way'!Y544)/3)</f>
        <v>0.53136267406902282</v>
      </c>
      <c r="AG544" s="11">
        <f>-'OddsRatio_working_3-way'!U544/(3*'OddsRatio_working_3-way'!X544^(1/3))*COS(('OddsRatio_working_3-way'!Y544+2*PI())/3)</f>
        <v>-0.34236623666402033</v>
      </c>
      <c r="AH544" s="11">
        <f>-'OddsRatio_working_3-way'!U544/(3*'OddsRatio_working_3-way'!X544^(1/3))*COS(('OddsRatio_working_3-way'!Y544+4*PI())/3)</f>
        <v>-0.18899643740500266</v>
      </c>
      <c r="AI544" s="11">
        <f>'OddsRatio_working_3-way'!U544/(3*'OddsRatio_working_3-way'!X544^(1/3))*SIN(('OddsRatio_working_3-way'!Y544)/3)</f>
        <v>-8.8548094887752837E-2</v>
      </c>
      <c r="AJ544" s="11">
        <f>'OddsRatio_working_3-way'!U544/(3*'OddsRatio_working_3-way'!X544^(1/3))*SIN(('OddsRatio_working_3-way'!Y544+2*PI())/3)</f>
        <v>-0.41589952692272819</v>
      </c>
      <c r="AK544" s="11">
        <f>'OddsRatio_working_3-way'!U544/(3*'OddsRatio_working_3-way'!X544^(1/3))*SIN(('OddsRatio_working_3-way'!Y544+4*PI())/3)</f>
        <v>0.50444762181048097</v>
      </c>
      <c r="AL544" s="11">
        <f>'OddsRatio_working_3-way'!Z544+'OddsRatio_working_3-way'!AF544</f>
        <v>1.0627253481380456</v>
      </c>
      <c r="AM544" s="11">
        <f>'OddsRatio_working_3-way'!AA544+'OddsRatio_working_3-way'!AG544</f>
        <v>-0.68473247332804066</v>
      </c>
      <c r="AN544" s="11">
        <f>'OddsRatio_working_3-way'!AB544+'OddsRatio_working_3-way'!AH544</f>
        <v>-0.37799287481000532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1.0627253481380456</v>
      </c>
      <c r="AS544" s="11">
        <f>IF(('OddsRatio_working_3-way'!X544=0),IF(Q544&gt;0,-Q544^(1/3),(-Q544)^(1/3)),'OddsRatio_working_3-way'!AM544-'OddsRatio_working_3-way'!R544/3)</f>
        <v>-0.68473247332804066</v>
      </c>
      <c r="AT544" s="11">
        <f>IF(('OddsRatio_working_3-way'!X544=0),IF(Q544&gt;0,-Q544^(1/3),(-Q544)^(1/3)),'OddsRatio_working_3-way'!AN544-'OddsRatio_working_3-way'!R544/3)</f>
        <v>-0.37799287481000532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1.6</v>
      </c>
      <c r="B545" s="4">
        <f>IF('True_Odds_Calculator_3-way'!B546="","",'True_Odds_Calculator_3-way'!B546)</f>
        <v>3.92</v>
      </c>
      <c r="C545" s="4">
        <f>IF('True_Odds_Calculator_3-way'!C546="","",'True_Odds_Calculator_3-way'!C546)</f>
        <v>6.05</v>
      </c>
      <c r="D545" s="9">
        <f t="shared" si="117"/>
        <v>0.60571772493314624</v>
      </c>
      <c r="E545" s="9">
        <f t="shared" si="118"/>
        <v>0.2399301951787991</v>
      </c>
      <c r="F545" s="9">
        <f t="shared" si="119"/>
        <v>0.15435207988805463</v>
      </c>
      <c r="G545" s="9">
        <f t="shared" si="120"/>
        <v>1.0848900371603816</v>
      </c>
      <c r="H545" s="9">
        <f t="shared" si="121"/>
        <v>1.650934022296229</v>
      </c>
      <c r="I545" s="9">
        <f t="shared" si="122"/>
        <v>4.1678789085083139</v>
      </c>
      <c r="J545" s="9">
        <f t="shared" si="123"/>
        <v>6.4786946876599254</v>
      </c>
      <c r="K545" s="11">
        <f t="shared" si="124"/>
        <v>0.625</v>
      </c>
      <c r="L545" s="11">
        <f t="shared" si="125"/>
        <v>0.25510204081632654</v>
      </c>
      <c r="M545" s="11">
        <f t="shared" si="126"/>
        <v>0.16528925619834711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-0.23316537358745137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0.22584963737561137</v>
      </c>
      <c r="Q545" s="11">
        <f>2*'OddsRatio_working_3-way'!K545*'OddsRatio_working_3-way'!L545*'OddsRatio_working_3-way'!M545</f>
        <v>5.2707033226513746E-2</v>
      </c>
      <c r="R545" s="11">
        <f t="shared" si="127"/>
        <v>0</v>
      </c>
      <c r="S545" s="11">
        <f t="shared" si="128"/>
        <v>-0.96862425968624299</v>
      </c>
      <c r="T545" s="11">
        <f t="shared" si="129"/>
        <v>-0.22605000226050015</v>
      </c>
      <c r="U545" s="11">
        <f>'OddsRatio_working_3-way'!S545-'OddsRatio_working_3-way'!R545^2/3</f>
        <v>-0.96862425968624299</v>
      </c>
      <c r="V545" s="11">
        <f>'OddsRatio_working_3-way'!S545*'OddsRatio_working_3-way'!R545/3-2*'OddsRatio_working_3-way'!R545^3/27-'OddsRatio_working_3-way'!T545</f>
        <v>0.22605000226050015</v>
      </c>
      <c r="W545" s="11">
        <f>'OddsRatio_working_3-way'!V545^2+4*'OddsRatio_working_3-way'!U545^3/27</f>
        <v>-8.3537722827250582E-2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0.18346411525774101</v>
      </c>
      <c r="Y545" s="11">
        <f>IF('OddsRatio_working_3-way'!W545&gt;=0,IF('OddsRatio_working_3-way'!V545+SQRT('OddsRatio_working_3-way'!W545)&gt;0,0,PI()),ACOS('OddsRatio_working_3-way'!V545/(2*'OddsRatio_working_3-way'!X545)))</f>
        <v>0.90706469588941974</v>
      </c>
      <c r="Z545" s="11">
        <f>'OddsRatio_working_3-way'!X545^(1/3)*COS('OddsRatio_working_3-way'!Y545/3)</f>
        <v>0.54244501858019079</v>
      </c>
      <c r="AA545" s="11">
        <f>'OddsRatio_working_3-way'!X545^(1/3)*COS(('OddsRatio_working_3-way'!Y545+2*PI())/3)</f>
        <v>-0.41775276652290388</v>
      </c>
      <c r="AB545" s="11">
        <f>'OddsRatio_working_3-way'!X545^(1/3)*COS(('OddsRatio_working_3-way'!Y545+4*PI())/3)</f>
        <v>-0.12469225205728733</v>
      </c>
      <c r="AC545" s="11">
        <f>'OddsRatio_working_3-way'!X545^(1/3)*SIN('OddsRatio_working_3-way'!Y545/3)</f>
        <v>0.16919856691557417</v>
      </c>
      <c r="AD545" s="11">
        <f>'OddsRatio_working_3-way'!X545^(1/3)*SIN(('OddsRatio_working_3-way'!Y545+2*PI())/3)</f>
        <v>0.38517188278898001</v>
      </c>
      <c r="AE545" s="11">
        <f>'OddsRatio_working_3-way'!X545^(1/3)*SIN(('OddsRatio_working_3-way'!Y545+4*PI())/3)</f>
        <v>-0.55437044970455407</v>
      </c>
      <c r="AF545" s="11">
        <f>-'OddsRatio_working_3-way'!U545/(3*'OddsRatio_working_3-way'!X545^(1/3))*COS(('OddsRatio_working_3-way'!Y545)/3)</f>
        <v>0.54244501858019079</v>
      </c>
      <c r="AG545" s="11">
        <f>-'OddsRatio_working_3-way'!U545/(3*'OddsRatio_working_3-way'!X545^(1/3))*COS(('OddsRatio_working_3-way'!Y545+2*PI())/3)</f>
        <v>-0.41775276652290388</v>
      </c>
      <c r="AH545" s="11">
        <f>-'OddsRatio_working_3-way'!U545/(3*'OddsRatio_working_3-way'!X545^(1/3))*COS(('OddsRatio_working_3-way'!Y545+4*PI())/3)</f>
        <v>-0.12469225205728733</v>
      </c>
      <c r="AI545" s="11">
        <f>'OddsRatio_working_3-way'!U545/(3*'OddsRatio_working_3-way'!X545^(1/3))*SIN(('OddsRatio_working_3-way'!Y545)/3)</f>
        <v>-0.16919856691557417</v>
      </c>
      <c r="AJ545" s="11">
        <f>'OddsRatio_working_3-way'!U545/(3*'OddsRatio_working_3-way'!X545^(1/3))*SIN(('OddsRatio_working_3-way'!Y545+2*PI())/3)</f>
        <v>-0.38517188278898001</v>
      </c>
      <c r="AK545" s="11">
        <f>'OddsRatio_working_3-way'!U545/(3*'OddsRatio_working_3-way'!X545^(1/3))*SIN(('OddsRatio_working_3-way'!Y545+4*PI())/3)</f>
        <v>0.55437044970455407</v>
      </c>
      <c r="AL545" s="11">
        <f>'OddsRatio_working_3-way'!Z545+'OddsRatio_working_3-way'!AF545</f>
        <v>1.0848900371603816</v>
      </c>
      <c r="AM545" s="11">
        <f>'OddsRatio_working_3-way'!AA545+'OddsRatio_working_3-way'!AG545</f>
        <v>-0.83550553304580777</v>
      </c>
      <c r="AN545" s="11">
        <f>'OddsRatio_working_3-way'!AB545+'OddsRatio_working_3-way'!AH545</f>
        <v>-0.24938450411457466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1.0848900371603816</v>
      </c>
      <c r="AS545" s="11">
        <f>IF(('OddsRatio_working_3-way'!X545=0),IF(Q545&gt;0,-Q545^(1/3),(-Q545)^(1/3)),'OddsRatio_working_3-way'!AM545-'OddsRatio_working_3-way'!R545/3)</f>
        <v>-0.83550553304580777</v>
      </c>
      <c r="AT545" s="11">
        <f>IF(('OddsRatio_working_3-way'!X545=0),IF(Q545&gt;0,-Q545^(1/3),(-Q545)^(1/3)),'OddsRatio_working_3-way'!AN545-'OddsRatio_working_3-way'!R545/3)</f>
        <v>-0.24938450411457466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1.39</v>
      </c>
      <c r="B546" s="4">
        <f>IF('True_Odds_Calculator_3-way'!B547="","",'True_Odds_Calculator_3-way'!B547)</f>
        <v>4.59</v>
      </c>
      <c r="C546" s="4">
        <f>IF('True_Odds_Calculator_3-way'!C547="","",'True_Odds_Calculator_3-way'!C547)</f>
        <v>9.2899999999999991</v>
      </c>
      <c r="D546" s="9">
        <f t="shared" si="117"/>
        <v>0.69948187044069809</v>
      </c>
      <c r="E546" s="9">
        <f t="shared" si="118"/>
        <v>0.20182466757663362</v>
      </c>
      <c r="F546" s="9">
        <f t="shared" si="119"/>
        <v>9.8693461982668124E-2</v>
      </c>
      <c r="G546" s="9">
        <f t="shared" si="120"/>
        <v>1.101614407928591</v>
      </c>
      <c r="H546" s="9">
        <f t="shared" si="121"/>
        <v>1.4296296190921503</v>
      </c>
      <c r="I546" s="9">
        <f t="shared" si="122"/>
        <v>4.9547957244636418</v>
      </c>
      <c r="J546" s="9">
        <f t="shared" si="123"/>
        <v>10.132383441728017</v>
      </c>
      <c r="K546" s="11">
        <f t="shared" si="124"/>
        <v>0.71942446043165476</v>
      </c>
      <c r="L546" s="11">
        <f t="shared" si="125"/>
        <v>0.2178649237472767</v>
      </c>
      <c r="M546" s="11">
        <f t="shared" si="126"/>
        <v>0.10764262648008613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-0.19582601505701003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0.20701478455050185</v>
      </c>
      <c r="Q546" s="11">
        <f>2*'OddsRatio_working_3-way'!K546*'OddsRatio_working_3-way'!L546*'OddsRatio_working_3-way'!M546</f>
        <v>3.3743241165525975E-2</v>
      </c>
      <c r="R546" s="11">
        <f t="shared" si="127"/>
        <v>0</v>
      </c>
      <c r="S546" s="11">
        <f t="shared" si="128"/>
        <v>-1.0571362772726314</v>
      </c>
      <c r="T546" s="11">
        <f t="shared" si="129"/>
        <v>-0.17231235163368075</v>
      </c>
      <c r="U546" s="11">
        <f>'OddsRatio_working_3-way'!S546-'OddsRatio_working_3-way'!R546^2/3</f>
        <v>-1.0571362772726314</v>
      </c>
      <c r="V546" s="11">
        <f>'OddsRatio_working_3-way'!S546*'OddsRatio_working_3-way'!R546/3-2*'OddsRatio_working_3-way'!R546^3/27-'OddsRatio_working_3-way'!T546</f>
        <v>0.17231235163368075</v>
      </c>
      <c r="W546" s="11">
        <f>'OddsRatio_working_3-way'!V546^2+4*'OddsRatio_working_3-way'!U546^3/27</f>
        <v>-0.14532904885705622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0.20917731436665488</v>
      </c>
      <c r="Y546" s="11">
        <f>IF('OddsRatio_working_3-way'!W546&gt;=0,IF('OddsRatio_working_3-way'!V546+SQRT('OddsRatio_working_3-way'!W546)&gt;0,0,PI()),ACOS('OddsRatio_working_3-way'!V546/(2*'OddsRatio_working_3-way'!X546)))</f>
        <v>1.1462789241832716</v>
      </c>
      <c r="Z546" s="11">
        <f>'OddsRatio_working_3-way'!X546^(1/3)*COS('OddsRatio_working_3-way'!Y546/3)</f>
        <v>0.5508072039642955</v>
      </c>
      <c r="AA546" s="11">
        <f>'OddsRatio_working_3-way'!X546^(1/3)*COS(('OddsRatio_working_3-way'!Y546+2*PI())/3)</f>
        <v>-0.46708729290011303</v>
      </c>
      <c r="AB546" s="11">
        <f>'OddsRatio_working_3-way'!X546^(1/3)*COS(('OddsRatio_working_3-way'!Y546+4*PI())/3)</f>
        <v>-8.3719911064182681E-2</v>
      </c>
      <c r="AC546" s="11">
        <f>'OddsRatio_working_3-way'!X546^(1/3)*SIN('OddsRatio_working_3-way'!Y546/3)</f>
        <v>0.22133726110149662</v>
      </c>
      <c r="AD546" s="11">
        <f>'OddsRatio_working_3-way'!X546^(1/3)*SIN(('OddsRatio_working_3-way'!Y546+2*PI())/3)</f>
        <v>0.36634440066980845</v>
      </c>
      <c r="AE546" s="11">
        <f>'OddsRatio_working_3-way'!X546^(1/3)*SIN(('OddsRatio_working_3-way'!Y546+4*PI())/3)</f>
        <v>-0.58768166177130499</v>
      </c>
      <c r="AF546" s="11">
        <f>-'OddsRatio_working_3-way'!U546/(3*'OddsRatio_working_3-way'!X546^(1/3))*COS(('OddsRatio_working_3-way'!Y546)/3)</f>
        <v>0.55080720396429539</v>
      </c>
      <c r="AG546" s="11">
        <f>-'OddsRatio_working_3-way'!U546/(3*'OddsRatio_working_3-way'!X546^(1/3))*COS(('OddsRatio_working_3-way'!Y546+2*PI())/3)</f>
        <v>-0.46708729290011292</v>
      </c>
      <c r="AH546" s="11">
        <f>-'OddsRatio_working_3-way'!U546/(3*'OddsRatio_working_3-way'!X546^(1/3))*COS(('OddsRatio_working_3-way'!Y546+4*PI())/3)</f>
        <v>-8.3719911064182667E-2</v>
      </c>
      <c r="AI546" s="11">
        <f>'OddsRatio_working_3-way'!U546/(3*'OddsRatio_working_3-way'!X546^(1/3))*SIN(('OddsRatio_working_3-way'!Y546)/3)</f>
        <v>-0.22133726110149657</v>
      </c>
      <c r="AJ546" s="11">
        <f>'OddsRatio_working_3-way'!U546/(3*'OddsRatio_working_3-way'!X546^(1/3))*SIN(('OddsRatio_working_3-way'!Y546+2*PI())/3)</f>
        <v>-0.36634440066980839</v>
      </c>
      <c r="AK546" s="11">
        <f>'OddsRatio_working_3-way'!U546/(3*'OddsRatio_working_3-way'!X546^(1/3))*SIN(('OddsRatio_working_3-way'!Y546+4*PI())/3)</f>
        <v>0.58768166177130488</v>
      </c>
      <c r="AL546" s="11">
        <f>'OddsRatio_working_3-way'!Z546+'OddsRatio_working_3-way'!AF546</f>
        <v>1.101614407928591</v>
      </c>
      <c r="AM546" s="11">
        <f>'OddsRatio_working_3-way'!AA546+'OddsRatio_working_3-way'!AG546</f>
        <v>-0.93417458580022594</v>
      </c>
      <c r="AN546" s="11">
        <f>'OddsRatio_working_3-way'!AB546+'OddsRatio_working_3-way'!AH546</f>
        <v>-0.16743982212836533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1.101614407928591</v>
      </c>
      <c r="AS546" s="11">
        <f>IF(('OddsRatio_working_3-way'!X546=0),IF(Q546&gt;0,-Q546^(1/3),(-Q546)^(1/3)),'OddsRatio_working_3-way'!AM546-'OddsRatio_working_3-way'!R546/3)</f>
        <v>-0.93417458580022594</v>
      </c>
      <c r="AT546" s="11">
        <f>IF(('OddsRatio_working_3-way'!X546=0),IF(Q546&gt;0,-Q546^(1/3),(-Q546)^(1/3)),'OddsRatio_working_3-way'!AN546-'OddsRatio_working_3-way'!R546/3)</f>
        <v>-0.16743982212836533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1.65</v>
      </c>
      <c r="B547" s="4">
        <f>IF('True_Odds_Calculator_3-way'!B548="","",'True_Odds_Calculator_3-way'!B548)</f>
        <v>3.66</v>
      </c>
      <c r="C547" s="4">
        <f>IF('True_Odds_Calculator_3-way'!C548="","",'True_Odds_Calculator_3-way'!C548)</f>
        <v>6.07</v>
      </c>
      <c r="D547" s="9">
        <f t="shared" si="117"/>
        <v>0.58746634166007283</v>
      </c>
      <c r="E547" s="9">
        <f t="shared" si="118"/>
        <v>0.25814968809954492</v>
      </c>
      <c r="F547" s="9">
        <f t="shared" si="119"/>
        <v>0.15438397024038236</v>
      </c>
      <c r="G547" s="9">
        <f t="shared" si="120"/>
        <v>1.0803464329264507</v>
      </c>
      <c r="H547" s="9">
        <f t="shared" si="121"/>
        <v>1.7022251814021927</v>
      </c>
      <c r="I547" s="9">
        <f t="shared" si="122"/>
        <v>3.8737215115843591</v>
      </c>
      <c r="J547" s="9">
        <f t="shared" si="123"/>
        <v>6.4773564149371063</v>
      </c>
      <c r="K547" s="11">
        <f t="shared" si="124"/>
        <v>0.60606060606060608</v>
      </c>
      <c r="L547" s="11">
        <f t="shared" si="125"/>
        <v>0.27322404371584696</v>
      </c>
      <c r="M547" s="11">
        <f t="shared" si="126"/>
        <v>0.16474464579901152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-0.23913835194792332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0.22860740715279293</v>
      </c>
      <c r="Q547" s="11">
        <f>2*'OddsRatio_working_3-way'!K547*'OddsRatio_working_3-way'!L547*'OddsRatio_working_3-way'!M547</f>
        <v>5.4560240370594967E-2</v>
      </c>
      <c r="R547" s="11">
        <f t="shared" si="127"/>
        <v>0</v>
      </c>
      <c r="S547" s="11">
        <f t="shared" si="128"/>
        <v>-0.95596296156869187</v>
      </c>
      <c r="T547" s="11">
        <f t="shared" si="129"/>
        <v>-0.22815345144837512</v>
      </c>
      <c r="U547" s="11">
        <f>'OddsRatio_working_3-way'!S547-'OddsRatio_working_3-way'!R547^2/3</f>
        <v>-0.95596296156869187</v>
      </c>
      <c r="V547" s="11">
        <f>'OddsRatio_working_3-way'!S547*'OddsRatio_working_3-way'!R547/3-2*'OddsRatio_working_3-way'!R547^3/27-'OddsRatio_working_3-way'!T547</f>
        <v>0.22815345144837512</v>
      </c>
      <c r="W547" s="11">
        <f>'OddsRatio_working_3-way'!V547^2+4*'OddsRatio_working_3-way'!U547^3/27</f>
        <v>-7.737137557991744E-2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0.17987869036361942</v>
      </c>
      <c r="Y547" s="11">
        <f>IF('OddsRatio_working_3-way'!W547&gt;=0,IF('OddsRatio_working_3-way'!V547+SQRT('OddsRatio_working_3-way'!W547)&gt;0,0,PI()),ACOS('OddsRatio_working_3-way'!V547/(2*'OddsRatio_working_3-way'!X547)))</f>
        <v>0.88383977200511421</v>
      </c>
      <c r="Z547" s="11">
        <f>'OddsRatio_working_3-way'!X547^(1/3)*COS('OddsRatio_working_3-way'!Y547/3)</f>
        <v>0.54017321646322536</v>
      </c>
      <c r="AA547" s="11">
        <f>'OddsRatio_working_3-way'!X547^(1/3)*COS(('OddsRatio_working_3-way'!Y547+2*PI())/3)</f>
        <v>-0.41203875704945547</v>
      </c>
      <c r="AB547" s="11">
        <f>'OddsRatio_working_3-way'!X547^(1/3)*COS(('OddsRatio_working_3-way'!Y547+4*PI())/3)</f>
        <v>-0.12813445941376972</v>
      </c>
      <c r="AC547" s="11">
        <f>'OddsRatio_working_3-way'!X547^(1/3)*SIN('OddsRatio_working_3-way'!Y547/3)</f>
        <v>0.16391222266405481</v>
      </c>
      <c r="AD547" s="11">
        <f>'OddsRatio_working_3-way'!X547^(1/3)*SIN(('OddsRatio_working_3-way'!Y547+2*PI())/3)</f>
        <v>0.38584761656907635</v>
      </c>
      <c r="AE547" s="11">
        <f>'OddsRatio_working_3-way'!X547^(1/3)*SIN(('OddsRatio_working_3-way'!Y547+4*PI())/3)</f>
        <v>-0.5497598392331311</v>
      </c>
      <c r="AF547" s="11">
        <f>-'OddsRatio_working_3-way'!U547/(3*'OddsRatio_working_3-way'!X547^(1/3))*COS(('OddsRatio_working_3-way'!Y547)/3)</f>
        <v>0.54017321646322547</v>
      </c>
      <c r="AG547" s="11">
        <f>-'OddsRatio_working_3-way'!U547/(3*'OddsRatio_working_3-way'!X547^(1/3))*COS(('OddsRatio_working_3-way'!Y547+2*PI())/3)</f>
        <v>-0.41203875704945558</v>
      </c>
      <c r="AH547" s="11">
        <f>-'OddsRatio_working_3-way'!U547/(3*'OddsRatio_working_3-way'!X547^(1/3))*COS(('OddsRatio_working_3-way'!Y547+4*PI())/3)</f>
        <v>-0.12813445941376975</v>
      </c>
      <c r="AI547" s="11">
        <f>'OddsRatio_working_3-way'!U547/(3*'OddsRatio_working_3-way'!X547^(1/3))*SIN(('OddsRatio_working_3-way'!Y547)/3)</f>
        <v>-0.16391222266405486</v>
      </c>
      <c r="AJ547" s="11">
        <f>'OddsRatio_working_3-way'!U547/(3*'OddsRatio_working_3-way'!X547^(1/3))*SIN(('OddsRatio_working_3-way'!Y547+2*PI())/3)</f>
        <v>-0.38584761656907646</v>
      </c>
      <c r="AK547" s="11">
        <f>'OddsRatio_working_3-way'!U547/(3*'OddsRatio_working_3-way'!X547^(1/3))*SIN(('OddsRatio_working_3-way'!Y547+4*PI())/3)</f>
        <v>0.54975983923313121</v>
      </c>
      <c r="AL547" s="11">
        <f>'OddsRatio_working_3-way'!Z547+'OddsRatio_working_3-way'!AF547</f>
        <v>1.0803464329264507</v>
      </c>
      <c r="AM547" s="11">
        <f>'OddsRatio_working_3-way'!AA547+'OddsRatio_working_3-way'!AG547</f>
        <v>-0.82407751409891106</v>
      </c>
      <c r="AN547" s="11">
        <f>'OddsRatio_working_3-way'!AB547+'OddsRatio_working_3-way'!AH547</f>
        <v>-0.25626891882753944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1.0803464329264507</v>
      </c>
      <c r="AS547" s="11">
        <f>IF(('OddsRatio_working_3-way'!X547=0),IF(Q547&gt;0,-Q547^(1/3),(-Q547)^(1/3)),'OddsRatio_working_3-way'!AM547-'OddsRatio_working_3-way'!R547/3)</f>
        <v>-0.82407751409891106</v>
      </c>
      <c r="AT547" s="11">
        <f>IF(('OddsRatio_working_3-way'!X547=0),IF(Q547&gt;0,-Q547^(1/3),(-Q547)^(1/3)),'OddsRatio_working_3-way'!AN547-'OddsRatio_working_3-way'!R547/3)</f>
        <v>-0.25626891882753944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2.4700000000000002</v>
      </c>
      <c r="B548" s="4">
        <f>IF('True_Odds_Calculator_3-way'!B549="","",'True_Odds_Calculator_3-way'!B549)</f>
        <v>3.18</v>
      </c>
      <c r="C548" s="4">
        <f>IF('True_Odds_Calculator_3-way'!C549="","",'True_Odds_Calculator_3-way'!C549)</f>
        <v>3.31</v>
      </c>
      <c r="D548" s="9">
        <f t="shared" si="117"/>
        <v>0.39710272789767631</v>
      </c>
      <c r="E548" s="9">
        <f t="shared" si="118"/>
        <v>0.30754660717507387</v>
      </c>
      <c r="F548" s="9">
        <f t="shared" si="119"/>
        <v>0.29535066492724987</v>
      </c>
      <c r="G548" s="9">
        <f t="shared" si="120"/>
        <v>1.0328163719256676</v>
      </c>
      <c r="H548" s="9">
        <f t="shared" si="121"/>
        <v>2.5182400667307316</v>
      </c>
      <c r="I548" s="9">
        <f t="shared" si="122"/>
        <v>3.2515396907979555</v>
      </c>
      <c r="J548" s="9">
        <f t="shared" si="123"/>
        <v>3.3858058191482923</v>
      </c>
      <c r="K548" s="11">
        <f t="shared" si="124"/>
        <v>0.40485829959514169</v>
      </c>
      <c r="L548" s="11">
        <f t="shared" si="125"/>
        <v>0.31446540880503143</v>
      </c>
      <c r="M548" s="11">
        <f t="shared" si="126"/>
        <v>0.30211480362537763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-0.2847303364018684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0.2292420020888716</v>
      </c>
      <c r="Q548" s="11">
        <f>2*'OddsRatio_working_3-way'!K548*'OddsRatio_working_3-way'!L548*'OddsRatio_working_3-way'!M548</f>
        <v>7.6926846338547503E-2</v>
      </c>
      <c r="R548" s="11">
        <f t="shared" si="127"/>
        <v>0</v>
      </c>
      <c r="S548" s="11">
        <f t="shared" si="128"/>
        <v>-0.80511969671303107</v>
      </c>
      <c r="T548" s="11">
        <f t="shared" si="129"/>
        <v>-0.27017439487014461</v>
      </c>
      <c r="U548" s="11">
        <f>'OddsRatio_working_3-way'!S548-'OddsRatio_working_3-way'!R548^2/3</f>
        <v>-0.80511969671303107</v>
      </c>
      <c r="V548" s="11">
        <f>'OddsRatio_working_3-way'!S548*'OddsRatio_working_3-way'!R548/3-2*'OddsRatio_working_3-way'!R548^3/27-'OddsRatio_working_3-way'!T548</f>
        <v>0.27017439487014461</v>
      </c>
      <c r="W548" s="11">
        <f>'OddsRatio_working_3-way'!V548^2+4*'OddsRatio_working_3-way'!U548^3/27</f>
        <v>-4.3232569475938343E-3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0.13903008720331245</v>
      </c>
      <c r="Y548" s="11">
        <f>IF('OddsRatio_working_3-way'!W548&gt;=0,IF('OddsRatio_working_3-way'!V548+SQRT('OddsRatio_working_3-way'!W548)&gt;0,0,PI()),ACOS('OddsRatio_working_3-way'!V548/(2*'OddsRatio_working_3-way'!X548)))</f>
        <v>0.23872597644194271</v>
      </c>
      <c r="Z548" s="11">
        <f>'OddsRatio_working_3-way'!X548^(1/3)*COS('OddsRatio_working_3-way'!Y548/3)</f>
        <v>0.51640818596283378</v>
      </c>
      <c r="AA548" s="11">
        <f>'OddsRatio_working_3-way'!X548^(1/3)*COS(('OddsRatio_working_3-way'!Y548+2*PI())/3)</f>
        <v>-0.29386728522761385</v>
      </c>
      <c r="AB548" s="11">
        <f>'OddsRatio_working_3-way'!X548^(1/3)*COS(('OddsRatio_working_3-way'!Y548+4*PI())/3)</f>
        <v>-0.22254090073522001</v>
      </c>
      <c r="AC548" s="11">
        <f>'OddsRatio_working_3-way'!X548^(1/3)*SIN('OddsRatio_working_3-way'!Y548/3)</f>
        <v>4.1180307287006321E-2</v>
      </c>
      <c r="AD548" s="11">
        <f>'OddsRatio_working_3-way'!X548^(1/3)*SIN(('OddsRatio_working_3-way'!Y548+2*PI())/3)</f>
        <v>0.42663245412254941</v>
      </c>
      <c r="AE548" s="11">
        <f>'OddsRatio_working_3-way'!X548^(1/3)*SIN(('OddsRatio_working_3-way'!Y548+4*PI())/3)</f>
        <v>-0.46781276140955574</v>
      </c>
      <c r="AF548" s="11">
        <f>-'OddsRatio_working_3-way'!U548/(3*'OddsRatio_working_3-way'!X548^(1/3))*COS(('OddsRatio_working_3-way'!Y548)/3)</f>
        <v>0.51640818596283389</v>
      </c>
      <c r="AG548" s="11">
        <f>-'OddsRatio_working_3-way'!U548/(3*'OddsRatio_working_3-way'!X548^(1/3))*COS(('OddsRatio_working_3-way'!Y548+2*PI())/3)</f>
        <v>-0.29386728522761391</v>
      </c>
      <c r="AH548" s="11">
        <f>-'OddsRatio_working_3-way'!U548/(3*'OddsRatio_working_3-way'!X548^(1/3))*COS(('OddsRatio_working_3-way'!Y548+4*PI())/3)</f>
        <v>-0.22254090073522007</v>
      </c>
      <c r="AI548" s="11">
        <f>'OddsRatio_working_3-way'!U548/(3*'OddsRatio_working_3-way'!X548^(1/3))*SIN(('OddsRatio_working_3-way'!Y548)/3)</f>
        <v>-4.1180307287006328E-2</v>
      </c>
      <c r="AJ548" s="11">
        <f>'OddsRatio_working_3-way'!U548/(3*'OddsRatio_working_3-way'!X548^(1/3))*SIN(('OddsRatio_working_3-way'!Y548+2*PI())/3)</f>
        <v>-0.42663245412254952</v>
      </c>
      <c r="AK548" s="11">
        <f>'OddsRatio_working_3-way'!U548/(3*'OddsRatio_working_3-way'!X548^(1/3))*SIN(('OddsRatio_working_3-way'!Y548+4*PI())/3)</f>
        <v>0.46781276140955586</v>
      </c>
      <c r="AL548" s="11">
        <f>'OddsRatio_working_3-way'!Z548+'OddsRatio_working_3-way'!AF548</f>
        <v>1.0328163719256676</v>
      </c>
      <c r="AM548" s="11">
        <f>'OddsRatio_working_3-way'!AA548+'OddsRatio_working_3-way'!AG548</f>
        <v>-0.5877345704552277</v>
      </c>
      <c r="AN548" s="11">
        <f>'OddsRatio_working_3-way'!AB548+'OddsRatio_working_3-way'!AH548</f>
        <v>-0.44508180147044007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1.0328163719256676</v>
      </c>
      <c r="AS548" s="11">
        <f>IF(('OddsRatio_working_3-way'!X548=0),IF(Q548&gt;0,-Q548^(1/3),(-Q548)^(1/3)),'OddsRatio_working_3-way'!AM548-'OddsRatio_working_3-way'!R548/3)</f>
        <v>-0.5877345704552277</v>
      </c>
      <c r="AT548" s="11">
        <f>IF(('OddsRatio_working_3-way'!X548=0),IF(Q548&gt;0,-Q548^(1/3),(-Q548)^(1/3)),'OddsRatio_working_3-way'!AN548-'OddsRatio_working_3-way'!R548/3)</f>
        <v>-0.44508180147044007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3.59</v>
      </c>
      <c r="B549" s="4">
        <f>IF('True_Odds_Calculator_3-way'!B550="","",'True_Odds_Calculator_3-way'!B550)</f>
        <v>3.2</v>
      </c>
      <c r="C549" s="4">
        <f>IF('True_Odds_Calculator_3-way'!C550="","",'True_Odds_Calculator_3-way'!C550)</f>
        <v>2.3199999999999998</v>
      </c>
      <c r="D549" s="9">
        <f t="shared" si="117"/>
        <v>0.2718524822046014</v>
      </c>
      <c r="E549" s="9">
        <f t="shared" si="118"/>
        <v>0.30533003848064</v>
      </c>
      <c r="F549" s="9">
        <f t="shared" si="119"/>
        <v>0.42281747931475844</v>
      </c>
      <c r="G549" s="9">
        <f t="shared" si="120"/>
        <v>1.0341565965443396</v>
      </c>
      <c r="H549" s="9">
        <f t="shared" si="121"/>
        <v>3.6784655850498389</v>
      </c>
      <c r="I549" s="9">
        <f t="shared" si="122"/>
        <v>3.2751445123975471</v>
      </c>
      <c r="J549" s="9">
        <f t="shared" si="123"/>
        <v>2.365086707438528</v>
      </c>
      <c r="K549" s="11">
        <f t="shared" si="124"/>
        <v>0.2785515320334262</v>
      </c>
      <c r="L549" s="11">
        <f t="shared" si="125"/>
        <v>0.3125</v>
      </c>
      <c r="M549" s="11">
        <f t="shared" si="126"/>
        <v>0.43103448275862072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-0.28220451925847656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0.22924971184324272</v>
      </c>
      <c r="Q549" s="11">
        <f>2*'OddsRatio_working_3-way'!K549*'OddsRatio_working_3-way'!L549*'OddsRatio_working_3-way'!M549</f>
        <v>7.5040822207280769E-2</v>
      </c>
      <c r="R549" s="11">
        <f t="shared" si="127"/>
        <v>0</v>
      </c>
      <c r="S549" s="11">
        <f t="shared" si="128"/>
        <v>-0.81235308508035797</v>
      </c>
      <c r="T549" s="11">
        <f t="shared" si="129"/>
        <v>-0.2659093568184478</v>
      </c>
      <c r="U549" s="11">
        <f>'OddsRatio_working_3-way'!S549-'OddsRatio_working_3-way'!R549^2/3</f>
        <v>-0.81235308508035797</v>
      </c>
      <c r="V549" s="11">
        <f>'OddsRatio_working_3-way'!S549*'OddsRatio_working_3-way'!R549/3-2*'OddsRatio_working_3-way'!R549^3/27-'OddsRatio_working_3-way'!T549</f>
        <v>0.2659093568184478</v>
      </c>
      <c r="W549" s="11">
        <f>'OddsRatio_working_3-way'!V549^2+4*'OddsRatio_working_3-way'!U549^3/27</f>
        <v>-8.7123688194443855E-3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0.14090790863454486</v>
      </c>
      <c r="Y549" s="11">
        <f>IF('OddsRatio_working_3-way'!W549&gt;=0,IF('OddsRatio_working_3-way'!V549+SQRT('OddsRatio_working_3-way'!W549)&gt;0,0,PI()),ACOS('OddsRatio_working_3-way'!V549/(2*'OddsRatio_working_3-way'!X549)))</f>
        <v>0.33758511922282652</v>
      </c>
      <c r="Z549" s="11">
        <f>'OddsRatio_working_3-way'!X549^(1/3)*COS('OddsRatio_working_3-way'!Y549/3)</f>
        <v>0.51707829827216978</v>
      </c>
      <c r="AA549" s="11">
        <f>'OddsRatio_working_3-way'!X549^(1/3)*COS(('OddsRatio_working_3-way'!Y549+2*PI())/3)</f>
        <v>-0.30914346083041921</v>
      </c>
      <c r="AB549" s="11">
        <f>'OddsRatio_working_3-way'!X549^(1/3)*COS(('OddsRatio_working_3-way'!Y549+4*PI())/3)</f>
        <v>-0.20793483744175059</v>
      </c>
      <c r="AC549" s="11">
        <f>'OddsRatio_working_3-way'!X549^(1/3)*SIN('OddsRatio_working_3-way'!Y549/3)</f>
        <v>5.8432825957759379E-2</v>
      </c>
      <c r="AD549" s="11">
        <f>'OddsRatio_working_3-way'!X549^(1/3)*SIN(('OddsRatio_working_3-way'!Y549+2*PI())/3)</f>
        <v>0.41858652907044652</v>
      </c>
      <c r="AE549" s="11">
        <f>'OddsRatio_working_3-way'!X549^(1/3)*SIN(('OddsRatio_working_3-way'!Y549+4*PI())/3)</f>
        <v>-0.4770193550282058</v>
      </c>
      <c r="AF549" s="11">
        <f>-'OddsRatio_working_3-way'!U549/(3*'OddsRatio_working_3-way'!X549^(1/3))*COS(('OddsRatio_working_3-way'!Y549)/3)</f>
        <v>0.51707829827216967</v>
      </c>
      <c r="AG549" s="11">
        <f>-'OddsRatio_working_3-way'!U549/(3*'OddsRatio_working_3-way'!X549^(1/3))*COS(('OddsRatio_working_3-way'!Y549+2*PI())/3)</f>
        <v>-0.30914346083041916</v>
      </c>
      <c r="AH549" s="11">
        <f>-'OddsRatio_working_3-way'!U549/(3*'OddsRatio_working_3-way'!X549^(1/3))*COS(('OddsRatio_working_3-way'!Y549+4*PI())/3)</f>
        <v>-0.20793483744175056</v>
      </c>
      <c r="AI549" s="11">
        <f>'OddsRatio_working_3-way'!U549/(3*'OddsRatio_working_3-way'!X549^(1/3))*SIN(('OddsRatio_working_3-way'!Y549)/3)</f>
        <v>-5.8432825957759366E-2</v>
      </c>
      <c r="AJ549" s="11">
        <f>'OddsRatio_working_3-way'!U549/(3*'OddsRatio_working_3-way'!X549^(1/3))*SIN(('OddsRatio_working_3-way'!Y549+2*PI())/3)</f>
        <v>-0.41858652907044647</v>
      </c>
      <c r="AK549" s="11">
        <f>'OddsRatio_working_3-way'!U549/(3*'OddsRatio_working_3-way'!X549^(1/3))*SIN(('OddsRatio_working_3-way'!Y549+4*PI())/3)</f>
        <v>0.47701935502820569</v>
      </c>
      <c r="AL549" s="11">
        <f>'OddsRatio_working_3-way'!Z549+'OddsRatio_working_3-way'!AF549</f>
        <v>1.0341565965443396</v>
      </c>
      <c r="AM549" s="11">
        <f>'OddsRatio_working_3-way'!AA549+'OddsRatio_working_3-way'!AG549</f>
        <v>-0.61828692166083843</v>
      </c>
      <c r="AN549" s="11">
        <f>'OddsRatio_working_3-way'!AB549+'OddsRatio_working_3-way'!AH549</f>
        <v>-0.41586967488350113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1.0341565965443396</v>
      </c>
      <c r="AS549" s="11">
        <f>IF(('OddsRatio_working_3-way'!X549=0),IF(Q549&gt;0,-Q549^(1/3),(-Q549)^(1/3)),'OddsRatio_working_3-way'!AM549-'OddsRatio_working_3-way'!R549/3)</f>
        <v>-0.61828692166083843</v>
      </c>
      <c r="AT549" s="11">
        <f>IF(('OddsRatio_working_3-way'!X549=0),IF(Q549&gt;0,-Q549^(1/3),(-Q549)^(1/3)),'OddsRatio_working_3-way'!AN549-'OddsRatio_working_3-way'!R549/3)</f>
        <v>-0.41586967488350113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3.44</v>
      </c>
      <c r="B550" s="4">
        <f>IF('True_Odds_Calculator_3-way'!B551="","",'True_Odds_Calculator_3-way'!B551)</f>
        <v>3</v>
      </c>
      <c r="C550" s="4">
        <f>IF('True_Odds_Calculator_3-way'!C551="","",'True_Odds_Calculator_3-way'!C551)</f>
        <v>2.52</v>
      </c>
      <c r="D550" s="9">
        <f t="shared" si="117"/>
        <v>0.28426817802249676</v>
      </c>
      <c r="E550" s="9">
        <f t="shared" si="118"/>
        <v>0.32639477464827388</v>
      </c>
      <c r="F550" s="9">
        <f t="shared" si="119"/>
        <v>0.38933704732922936</v>
      </c>
      <c r="G550" s="9">
        <f t="shared" si="120"/>
        <v>1.0318872691476288</v>
      </c>
      <c r="H550" s="9">
        <f t="shared" si="121"/>
        <v>3.5178049367202147</v>
      </c>
      <c r="I550" s="9">
        <f t="shared" si="122"/>
        <v>3.0637745382952577</v>
      </c>
      <c r="J550" s="9">
        <f t="shared" si="123"/>
        <v>2.5684686491043958</v>
      </c>
      <c r="K550" s="11">
        <f t="shared" si="124"/>
        <v>0.29069767441860467</v>
      </c>
      <c r="L550" s="11">
        <f t="shared" si="125"/>
        <v>0.33333333333333331</v>
      </c>
      <c r="M550" s="11">
        <f t="shared" si="126"/>
        <v>0.3968253968253968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-0.28522209917558761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0.22917435708133382</v>
      </c>
      <c r="Q550" s="11">
        <f>2*'OddsRatio_working_3-way'!K550*'OddsRatio_working_3-way'!L550*'OddsRatio_working_3-way'!M550</f>
        <v>7.6904146671588527E-2</v>
      </c>
      <c r="R550" s="11">
        <f t="shared" si="127"/>
        <v>0</v>
      </c>
      <c r="S550" s="11">
        <f t="shared" si="128"/>
        <v>-0.80349439171699721</v>
      </c>
      <c r="T550" s="11">
        <f t="shared" si="129"/>
        <v>-0.26962899050905947</v>
      </c>
      <c r="U550" s="11">
        <f>'OddsRatio_working_3-way'!S550-'OddsRatio_working_3-way'!R550^2/3</f>
        <v>-0.80349439171699721</v>
      </c>
      <c r="V550" s="11">
        <f>'OddsRatio_working_3-way'!S550*'OddsRatio_working_3-way'!R550/3-2*'OddsRatio_working_3-way'!R550^3/27-'OddsRatio_working_3-way'!T550</f>
        <v>0.26962899050905947</v>
      </c>
      <c r="W550" s="11">
        <f>'OddsRatio_working_3-way'!V550^2+4*'OddsRatio_working_3-way'!U550^3/27</f>
        <v>-4.150367569242211E-3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0.13860930712994771</v>
      </c>
      <c r="Y550" s="11">
        <f>IF('OddsRatio_working_3-way'!W550&gt;=0,IF('OddsRatio_working_3-way'!V550+SQRT('OddsRatio_working_3-way'!W550)&gt;0,0,PI()),ACOS('OddsRatio_working_3-way'!V550/(2*'OddsRatio_working_3-way'!X550)))</f>
        <v>0.23453613942643226</v>
      </c>
      <c r="Z550" s="11">
        <f>'OddsRatio_working_3-way'!X550^(1/3)*COS('OddsRatio_working_3-way'!Y550/3)</f>
        <v>0.51594363457381442</v>
      </c>
      <c r="AA550" s="11">
        <f>'OddsRatio_working_3-way'!X550^(1/3)*COS(('OddsRatio_working_3-way'!Y550+2*PI())/3)</f>
        <v>-0.29297499409017735</v>
      </c>
      <c r="AB550" s="11">
        <f>'OddsRatio_working_3-way'!X550^(1/3)*COS(('OddsRatio_working_3-way'!Y550+4*PI())/3)</f>
        <v>-0.22296864048363738</v>
      </c>
      <c r="AC550" s="11">
        <f>'OddsRatio_working_3-way'!X550^(1/3)*SIN('OddsRatio_working_3-way'!Y550/3)</f>
        <v>4.0418187099720192E-2</v>
      </c>
      <c r="AD550" s="11">
        <f>'OddsRatio_working_3-way'!X550^(1/3)*SIN(('OddsRatio_working_3-way'!Y550+2*PI())/3)</f>
        <v>0.42661120091193838</v>
      </c>
      <c r="AE550" s="11">
        <f>'OddsRatio_working_3-way'!X550^(1/3)*SIN(('OddsRatio_working_3-way'!Y550+4*PI())/3)</f>
        <v>-0.46702938801165844</v>
      </c>
      <c r="AF550" s="11">
        <f>-'OddsRatio_working_3-way'!U550/(3*'OddsRatio_working_3-way'!X550^(1/3))*COS(('OddsRatio_working_3-way'!Y550)/3)</f>
        <v>0.51594363457381442</v>
      </c>
      <c r="AG550" s="11">
        <f>-'OddsRatio_working_3-way'!U550/(3*'OddsRatio_working_3-way'!X550^(1/3))*COS(('OddsRatio_working_3-way'!Y550+2*PI())/3)</f>
        <v>-0.29297499409017735</v>
      </c>
      <c r="AH550" s="11">
        <f>-'OddsRatio_working_3-way'!U550/(3*'OddsRatio_working_3-way'!X550^(1/3))*COS(('OddsRatio_working_3-way'!Y550+4*PI())/3)</f>
        <v>-0.22296864048363738</v>
      </c>
      <c r="AI550" s="11">
        <f>'OddsRatio_working_3-way'!U550/(3*'OddsRatio_working_3-way'!X550^(1/3))*SIN(('OddsRatio_working_3-way'!Y550)/3)</f>
        <v>-4.0418187099720192E-2</v>
      </c>
      <c r="AJ550" s="11">
        <f>'OddsRatio_working_3-way'!U550/(3*'OddsRatio_working_3-way'!X550^(1/3))*SIN(('OddsRatio_working_3-way'!Y550+2*PI())/3)</f>
        <v>-0.42661120091193838</v>
      </c>
      <c r="AK550" s="11">
        <f>'OddsRatio_working_3-way'!U550/(3*'OddsRatio_working_3-way'!X550^(1/3))*SIN(('OddsRatio_working_3-way'!Y550+4*PI())/3)</f>
        <v>0.46702938801165844</v>
      </c>
      <c r="AL550" s="11">
        <f>'OddsRatio_working_3-way'!Z550+'OddsRatio_working_3-way'!AF550</f>
        <v>1.0318872691476288</v>
      </c>
      <c r="AM550" s="11">
        <f>'OddsRatio_working_3-way'!AA550+'OddsRatio_working_3-way'!AG550</f>
        <v>-0.58594998818035471</v>
      </c>
      <c r="AN550" s="11">
        <f>'OddsRatio_working_3-way'!AB550+'OddsRatio_working_3-way'!AH550</f>
        <v>-0.44593728096727475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1.0318872691476288</v>
      </c>
      <c r="AS550" s="11">
        <f>IF(('OddsRatio_working_3-way'!X550=0),IF(Q550&gt;0,-Q550^(1/3),(-Q550)^(1/3)),'OddsRatio_working_3-way'!AM550-'OddsRatio_working_3-way'!R550/3)</f>
        <v>-0.58594998818035471</v>
      </c>
      <c r="AT550" s="11">
        <f>IF(('OddsRatio_working_3-way'!X550=0),IF(Q550&gt;0,-Q550^(1/3),(-Q550)^(1/3)),'OddsRatio_working_3-way'!AN550-'OddsRatio_working_3-way'!R550/3)</f>
        <v>-0.44593728096727475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3.49</v>
      </c>
      <c r="B551" s="4">
        <f>IF('True_Odds_Calculator_3-way'!B552="","",'True_Odds_Calculator_3-way'!B552)</f>
        <v>3.08</v>
      </c>
      <c r="C551" s="4">
        <f>IF('True_Odds_Calculator_3-way'!C552="","",'True_Odds_Calculator_3-way'!C552)</f>
        <v>2.4</v>
      </c>
      <c r="D551" s="9">
        <f t="shared" si="117"/>
        <v>0.27800763856543165</v>
      </c>
      <c r="E551" s="9">
        <f t="shared" si="118"/>
        <v>0.3155170201587934</v>
      </c>
      <c r="F551" s="9">
        <f t="shared" si="119"/>
        <v>0.40647534127577473</v>
      </c>
      <c r="G551" s="9">
        <f t="shared" si="120"/>
        <v>1.0429813121563751</v>
      </c>
      <c r="H551" s="9">
        <f t="shared" si="121"/>
        <v>3.5970234672693744</v>
      </c>
      <c r="I551" s="9">
        <f t="shared" si="122"/>
        <v>3.16940112928526</v>
      </c>
      <c r="J551" s="9">
        <f t="shared" si="123"/>
        <v>2.4601738370189254</v>
      </c>
      <c r="K551" s="11">
        <f t="shared" si="124"/>
        <v>0.28653295128939826</v>
      </c>
      <c r="L551" s="11">
        <f t="shared" si="125"/>
        <v>0.32467532467532467</v>
      </c>
      <c r="M551" s="11">
        <f t="shared" si="126"/>
        <v>0.41666666666666669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-0.28106277676478242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0.23141257023778516</v>
      </c>
      <c r="Q551" s="11">
        <f>2*'OddsRatio_working_3-way'!K551*'OddsRatio_working_3-way'!L551*'OddsRatio_working_3-way'!M551</f>
        <v>7.7525149158386972E-2</v>
      </c>
      <c r="R551" s="11">
        <f t="shared" si="127"/>
        <v>0</v>
      </c>
      <c r="S551" s="11">
        <f t="shared" si="128"/>
        <v>-0.82334833840857968</v>
      </c>
      <c r="T551" s="11">
        <f t="shared" si="129"/>
        <v>-0.27582858908160118</v>
      </c>
      <c r="U551" s="11">
        <f>'OddsRatio_working_3-way'!S551-'OddsRatio_working_3-way'!R551^2/3</f>
        <v>-0.82334833840857968</v>
      </c>
      <c r="V551" s="11">
        <f>'OddsRatio_working_3-way'!S551*'OddsRatio_working_3-way'!R551/3-2*'OddsRatio_working_3-way'!R551^3/27-'OddsRatio_working_3-way'!T551</f>
        <v>0.27582858908160118</v>
      </c>
      <c r="W551" s="11">
        <f>'OddsRatio_working_3-way'!V551^2+4*'OddsRatio_working_3-way'!U551^3/27</f>
        <v>-6.607461407873938E-3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0.14377836412567499</v>
      </c>
      <c r="Y551" s="11">
        <f>IF('OddsRatio_working_3-way'!W551&gt;=0,IF('OddsRatio_working_3-way'!V551+SQRT('OddsRatio_working_3-way'!W551)&gt;0,0,PI()),ACOS('OddsRatio_working_3-way'!V551/(2*'OddsRatio_working_3-way'!X551)))</f>
        <v>0.28658603571359964</v>
      </c>
      <c r="Z551" s="11">
        <f>'OddsRatio_working_3-way'!X551^(1/3)*COS('OddsRatio_working_3-way'!Y551/3)</f>
        <v>0.52149065607818756</v>
      </c>
      <c r="AA551" s="11">
        <f>'OddsRatio_working_3-way'!X551^(1/3)*COS(('OddsRatio_working_3-way'!Y551+2*PI())/3)</f>
        <v>-0.30402010498249415</v>
      </c>
      <c r="AB551" s="11">
        <f>'OddsRatio_working_3-way'!X551^(1/3)*COS(('OddsRatio_working_3-way'!Y551+4*PI())/3)</f>
        <v>-0.21747055109569358</v>
      </c>
      <c r="AC551" s="11">
        <f>'OddsRatio_working_3-way'!X551^(1/3)*SIN('OddsRatio_working_3-way'!Y551/3)</f>
        <v>4.9969408234786475E-2</v>
      </c>
      <c r="AD551" s="11">
        <f>'OddsRatio_working_3-way'!X551^(1/3)*SIN(('OddsRatio_working_3-way'!Y551+2*PI())/3)</f>
        <v>0.426639451882531</v>
      </c>
      <c r="AE551" s="11">
        <f>'OddsRatio_working_3-way'!X551^(1/3)*SIN(('OddsRatio_working_3-way'!Y551+4*PI())/3)</f>
        <v>-0.4766088601173174</v>
      </c>
      <c r="AF551" s="11">
        <f>-'OddsRatio_working_3-way'!U551/(3*'OddsRatio_working_3-way'!X551^(1/3))*COS(('OddsRatio_working_3-way'!Y551)/3)</f>
        <v>0.52149065607818745</v>
      </c>
      <c r="AG551" s="11">
        <f>-'OddsRatio_working_3-way'!U551/(3*'OddsRatio_working_3-way'!X551^(1/3))*COS(('OddsRatio_working_3-way'!Y551+2*PI())/3)</f>
        <v>-0.3040201049824941</v>
      </c>
      <c r="AH551" s="11">
        <f>-'OddsRatio_working_3-way'!U551/(3*'OddsRatio_working_3-way'!X551^(1/3))*COS(('OddsRatio_working_3-way'!Y551+4*PI())/3)</f>
        <v>-0.21747055109569352</v>
      </c>
      <c r="AI551" s="11">
        <f>'OddsRatio_working_3-way'!U551/(3*'OddsRatio_working_3-way'!X551^(1/3))*SIN(('OddsRatio_working_3-way'!Y551)/3)</f>
        <v>-4.9969408234786468E-2</v>
      </c>
      <c r="AJ551" s="11">
        <f>'OddsRatio_working_3-way'!U551/(3*'OddsRatio_working_3-way'!X551^(1/3))*SIN(('OddsRatio_working_3-way'!Y551+2*PI())/3)</f>
        <v>-0.42663945188253094</v>
      </c>
      <c r="AK551" s="11">
        <f>'OddsRatio_working_3-way'!U551/(3*'OddsRatio_working_3-way'!X551^(1/3))*SIN(('OddsRatio_working_3-way'!Y551+4*PI())/3)</f>
        <v>0.47660886011731729</v>
      </c>
      <c r="AL551" s="11">
        <f>'OddsRatio_working_3-way'!Z551+'OddsRatio_working_3-way'!AF551</f>
        <v>1.0429813121563751</v>
      </c>
      <c r="AM551" s="11">
        <f>'OddsRatio_working_3-way'!AA551+'OddsRatio_working_3-way'!AG551</f>
        <v>-0.6080402099649882</v>
      </c>
      <c r="AN551" s="11">
        <f>'OddsRatio_working_3-way'!AB551+'OddsRatio_working_3-way'!AH551</f>
        <v>-0.4349411021913871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1.0429813121563751</v>
      </c>
      <c r="AS551" s="11">
        <f>IF(('OddsRatio_working_3-way'!X551=0),IF(Q551&gt;0,-Q551^(1/3),(-Q551)^(1/3)),'OddsRatio_working_3-way'!AM551-'OddsRatio_working_3-way'!R551/3)</f>
        <v>-0.6080402099649882</v>
      </c>
      <c r="AT551" s="11">
        <f>IF(('OddsRatio_working_3-way'!X551=0),IF(Q551&gt;0,-Q551^(1/3),(-Q551)^(1/3)),'OddsRatio_working_3-way'!AN551-'OddsRatio_working_3-way'!R551/3)</f>
        <v>-0.4349411021913871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1.78</v>
      </c>
      <c r="B552" s="4">
        <f>IF('True_Odds_Calculator_3-way'!B553="","",'True_Odds_Calculator_3-way'!B553)</f>
        <v>3.5</v>
      </c>
      <c r="C552" s="4">
        <f>IF('True_Odds_Calculator_3-way'!C553="","",'True_Odds_Calculator_3-way'!C553)</f>
        <v>5.53</v>
      </c>
      <c r="D552" s="9">
        <f t="shared" si="117"/>
        <v>0.55003268244558801</v>
      </c>
      <c r="E552" s="9">
        <f t="shared" si="118"/>
        <v>0.27608816748671688</v>
      </c>
      <c r="F552" s="9">
        <f t="shared" si="119"/>
        <v>0.17387915006769494</v>
      </c>
      <c r="G552" s="9">
        <f t="shared" si="120"/>
        <v>1.048812542896264</v>
      </c>
      <c r="H552" s="9">
        <f t="shared" si="121"/>
        <v>1.8180737834590857</v>
      </c>
      <c r="I552" s="9">
        <f t="shared" si="122"/>
        <v>3.6220313572406608</v>
      </c>
      <c r="J552" s="9">
        <f t="shared" si="123"/>
        <v>5.7511208193200751</v>
      </c>
      <c r="K552" s="11">
        <f t="shared" si="124"/>
        <v>0.5617977528089888</v>
      </c>
      <c r="L552" s="11">
        <f t="shared" si="125"/>
        <v>0.2857142857142857</v>
      </c>
      <c r="M552" s="11">
        <f t="shared" si="126"/>
        <v>0.18083182640144665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-0.25640095321303025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0.22669286744707845</v>
      </c>
      <c r="Q552" s="11">
        <f>2*'OddsRatio_working_3-way'!K552*'OddsRatio_working_3-way'!L552*'OddsRatio_working_3-way'!M552</f>
        <v>5.8051950690673086E-2</v>
      </c>
      <c r="R552" s="11">
        <f t="shared" si="127"/>
        <v>0</v>
      </c>
      <c r="S552" s="11">
        <f t="shared" si="128"/>
        <v>-0.88413426161770592</v>
      </c>
      <c r="T552" s="11">
        <f t="shared" si="129"/>
        <v>-0.22641082243731259</v>
      </c>
      <c r="U552" s="11">
        <f>'OddsRatio_working_3-way'!S552-'OddsRatio_working_3-way'!R552^2/3</f>
        <v>-0.88413426161770592</v>
      </c>
      <c r="V552" s="11">
        <f>'OddsRatio_working_3-way'!S552*'OddsRatio_working_3-way'!R552/3-2*'OddsRatio_working_3-way'!R552^3/27-'OddsRatio_working_3-way'!T552</f>
        <v>0.22641082243731259</v>
      </c>
      <c r="W552" s="11">
        <f>'OddsRatio_working_3-way'!V552^2+4*'OddsRatio_working_3-way'!U552^3/27</f>
        <v>-5.1126570660746058E-2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0.15999096160212173</v>
      </c>
      <c r="Y552" s="11">
        <f>IF('OddsRatio_working_3-way'!W552&gt;=0,IF('OddsRatio_working_3-way'!V552+SQRT('OddsRatio_working_3-way'!W552)&gt;0,0,PI()),ACOS('OddsRatio_working_3-way'!V552/(2*'OddsRatio_working_3-way'!X552)))</f>
        <v>0.78473749356489819</v>
      </c>
      <c r="Z552" s="11">
        <f>'OddsRatio_working_3-way'!X552^(1/3)*COS('OddsRatio_working_3-way'!Y552/3)</f>
        <v>0.52440627144813201</v>
      </c>
      <c r="AA552" s="11">
        <f>'OddsRatio_working_3-way'!X552^(1/3)*COS(('OddsRatio_working_3-way'!Y552+2*PI())/3)</f>
        <v>-0.38378484591859974</v>
      </c>
      <c r="AB552" s="11">
        <f>'OddsRatio_working_3-way'!X552^(1/3)*COS(('OddsRatio_working_3-way'!Y552+4*PI())/3)</f>
        <v>-0.14062142552953236</v>
      </c>
      <c r="AC552" s="11">
        <f>'OddsRatio_working_3-way'!X552^(1/3)*SIN('OddsRatio_working_3-way'!Y552/3)</f>
        <v>0.14039046621869825</v>
      </c>
      <c r="AD552" s="11">
        <f>'OddsRatio_working_3-way'!X552^(1/3)*SIN(('OddsRatio_working_3-way'!Y552+2*PI())/3)</f>
        <v>0.38395391986861127</v>
      </c>
      <c r="AE552" s="11">
        <f>'OddsRatio_working_3-way'!X552^(1/3)*SIN(('OddsRatio_working_3-way'!Y552+4*PI())/3)</f>
        <v>-0.52434438608730949</v>
      </c>
      <c r="AF552" s="11">
        <f>-'OddsRatio_working_3-way'!U552/(3*'OddsRatio_working_3-way'!X552^(1/3))*COS(('OddsRatio_working_3-way'!Y552)/3)</f>
        <v>0.52440627144813201</v>
      </c>
      <c r="AG552" s="11">
        <f>-'OddsRatio_working_3-way'!U552/(3*'OddsRatio_working_3-way'!X552^(1/3))*COS(('OddsRatio_working_3-way'!Y552+2*PI())/3)</f>
        <v>-0.38378484591859974</v>
      </c>
      <c r="AH552" s="11">
        <f>-'OddsRatio_working_3-way'!U552/(3*'OddsRatio_working_3-way'!X552^(1/3))*COS(('OddsRatio_working_3-way'!Y552+4*PI())/3)</f>
        <v>-0.14062142552953236</v>
      </c>
      <c r="AI552" s="11">
        <f>'OddsRatio_working_3-way'!U552/(3*'OddsRatio_working_3-way'!X552^(1/3))*SIN(('OddsRatio_working_3-way'!Y552)/3)</f>
        <v>-0.14039046621869825</v>
      </c>
      <c r="AJ552" s="11">
        <f>'OddsRatio_working_3-way'!U552/(3*'OddsRatio_working_3-way'!X552^(1/3))*SIN(('OddsRatio_working_3-way'!Y552+2*PI())/3)</f>
        <v>-0.38395391986861127</v>
      </c>
      <c r="AK552" s="11">
        <f>'OddsRatio_working_3-way'!U552/(3*'OddsRatio_working_3-way'!X552^(1/3))*SIN(('OddsRatio_working_3-way'!Y552+4*PI())/3)</f>
        <v>0.52434438608730949</v>
      </c>
      <c r="AL552" s="11">
        <f>'OddsRatio_working_3-way'!Z552+'OddsRatio_working_3-way'!AF552</f>
        <v>1.048812542896264</v>
      </c>
      <c r="AM552" s="11">
        <f>'OddsRatio_working_3-way'!AA552+'OddsRatio_working_3-way'!AG552</f>
        <v>-0.76756969183719947</v>
      </c>
      <c r="AN552" s="11">
        <f>'OddsRatio_working_3-way'!AB552+'OddsRatio_working_3-way'!AH552</f>
        <v>-0.28124285105906471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1.048812542896264</v>
      </c>
      <c r="AS552" s="11">
        <f>IF(('OddsRatio_working_3-way'!X552=0),IF(Q552&gt;0,-Q552^(1/3),(-Q552)^(1/3)),'OddsRatio_working_3-way'!AM552-'OddsRatio_working_3-way'!R552/3)</f>
        <v>-0.76756969183719947</v>
      </c>
      <c r="AT552" s="11">
        <f>IF(('OddsRatio_working_3-way'!X552=0),IF(Q552&gt;0,-Q552^(1/3),(-Q552)^(1/3)),'OddsRatio_working_3-way'!AN552-'OddsRatio_working_3-way'!R552/3)</f>
        <v>-0.28124285105906471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2.34</v>
      </c>
      <c r="B553" s="4">
        <f>IF('True_Odds_Calculator_3-way'!B554="","",'True_Odds_Calculator_3-way'!B554)</f>
        <v>2.88</v>
      </c>
      <c r="C553" s="4">
        <f>IF('True_Odds_Calculator_3-way'!C554="","",'True_Odds_Calculator_3-way'!C554)</f>
        <v>3.93</v>
      </c>
      <c r="D553" s="9">
        <f t="shared" si="117"/>
        <v>0.41656932324084772</v>
      </c>
      <c r="E553" s="9">
        <f t="shared" si="118"/>
        <v>0.33727200259103735</v>
      </c>
      <c r="F553" s="9">
        <f t="shared" si="119"/>
        <v>0.2461586741681149</v>
      </c>
      <c r="G553" s="9">
        <f t="shared" si="120"/>
        <v>1.045194648623875</v>
      </c>
      <c r="H553" s="9">
        <f t="shared" si="121"/>
        <v>2.4005608291559923</v>
      </c>
      <c r="I553" s="9">
        <f t="shared" si="122"/>
        <v>2.9649659394128851</v>
      </c>
      <c r="J553" s="9">
        <f t="shared" si="123"/>
        <v>4.0624203204679539</v>
      </c>
      <c r="K553" s="11">
        <f t="shared" si="124"/>
        <v>0.42735042735042739</v>
      </c>
      <c r="L553" s="11">
        <f t="shared" si="125"/>
        <v>0.34722222222222221</v>
      </c>
      <c r="M553" s="11">
        <f t="shared" si="126"/>
        <v>0.2544529262086514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-0.27869512528121509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0.23220641859318703</v>
      </c>
      <c r="Q553" s="11">
        <f>2*'OddsRatio_working_3-way'!K553*'OddsRatio_working_3-way'!L553*'OddsRatio_working_3-way'!M553</f>
        <v>7.5514282469329119E-2</v>
      </c>
      <c r="R553" s="11">
        <f t="shared" si="127"/>
        <v>0</v>
      </c>
      <c r="S553" s="11">
        <f t="shared" si="128"/>
        <v>-0.83319153271475765</v>
      </c>
      <c r="T553" s="11">
        <f t="shared" si="129"/>
        <v>-0.27095659600479927</v>
      </c>
      <c r="U553" s="11">
        <f>'OddsRatio_working_3-way'!S553-'OddsRatio_working_3-way'!R553^2/3</f>
        <v>-0.83319153271475765</v>
      </c>
      <c r="V553" s="11">
        <f>'OddsRatio_working_3-way'!S553*'OddsRatio_working_3-way'!R553/3-2*'OddsRatio_working_3-way'!R553^3/27-'OddsRatio_working_3-way'!T553</f>
        <v>0.27095659600479927</v>
      </c>
      <c r="W553" s="11">
        <f>'OddsRatio_working_3-way'!V553^2+4*'OddsRatio_working_3-way'!U553^3/27</f>
        <v>-1.2272646935421641E-2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0.14636437737196306</v>
      </c>
      <c r="Y553" s="11">
        <f>IF('OddsRatio_working_3-way'!W553&gt;=0,IF('OddsRatio_working_3-way'!V553+SQRT('OddsRatio_working_3-way'!W553)&gt;0,0,PI()),ACOS('OddsRatio_working_3-way'!V553/(2*'OddsRatio_working_3-way'!X553)))</f>
        <v>0.38811667694100671</v>
      </c>
      <c r="Z553" s="11">
        <f>'OddsRatio_working_3-way'!X553^(1/3)*COS('OddsRatio_working_3-way'!Y553/3)</f>
        <v>0.52259732431193762</v>
      </c>
      <c r="AA553" s="11">
        <f>'OddsRatio_working_3-way'!X553^(1/3)*COS(('OddsRatio_working_3-way'!Y553+2*PI())/3)</f>
        <v>-0.32017913977964402</v>
      </c>
      <c r="AB553" s="11">
        <f>'OddsRatio_working_3-way'!X553^(1/3)*COS(('OddsRatio_working_3-way'!Y553+4*PI())/3)</f>
        <v>-0.20241818453229365</v>
      </c>
      <c r="AC553" s="11">
        <f>'OddsRatio_working_3-way'!X553^(1/3)*SIN('OddsRatio_working_3-way'!Y553/3)</f>
        <v>6.79893192120853E-2</v>
      </c>
      <c r="AD553" s="11">
        <f>'OddsRatio_working_3-way'!X553^(1/3)*SIN(('OddsRatio_working_3-way'!Y553+2*PI())/3)</f>
        <v>0.41858789919787032</v>
      </c>
      <c r="AE553" s="11">
        <f>'OddsRatio_working_3-way'!X553^(1/3)*SIN(('OddsRatio_working_3-way'!Y553+4*PI())/3)</f>
        <v>-0.48657721840995555</v>
      </c>
      <c r="AF553" s="11">
        <f>-'OddsRatio_working_3-way'!U553/(3*'OddsRatio_working_3-way'!X553^(1/3))*COS(('OddsRatio_working_3-way'!Y553)/3)</f>
        <v>0.52259732431193751</v>
      </c>
      <c r="AG553" s="11">
        <f>-'OddsRatio_working_3-way'!U553/(3*'OddsRatio_working_3-way'!X553^(1/3))*COS(('OddsRatio_working_3-way'!Y553+2*PI())/3)</f>
        <v>-0.32017913977964396</v>
      </c>
      <c r="AH553" s="11">
        <f>-'OddsRatio_working_3-way'!U553/(3*'OddsRatio_working_3-way'!X553^(1/3))*COS(('OddsRatio_working_3-way'!Y553+4*PI())/3)</f>
        <v>-0.2024181845322936</v>
      </c>
      <c r="AI553" s="11">
        <f>'OddsRatio_working_3-way'!U553/(3*'OddsRatio_working_3-way'!X553^(1/3))*SIN(('OddsRatio_working_3-way'!Y553)/3)</f>
        <v>-6.7989319212085286E-2</v>
      </c>
      <c r="AJ553" s="11">
        <f>'OddsRatio_working_3-way'!U553/(3*'OddsRatio_working_3-way'!X553^(1/3))*SIN(('OddsRatio_working_3-way'!Y553+2*PI())/3)</f>
        <v>-0.41858789919787021</v>
      </c>
      <c r="AK553" s="11">
        <f>'OddsRatio_working_3-way'!U553/(3*'OddsRatio_working_3-way'!X553^(1/3))*SIN(('OddsRatio_working_3-way'!Y553+4*PI())/3)</f>
        <v>0.48657721840995549</v>
      </c>
      <c r="AL553" s="11">
        <f>'OddsRatio_working_3-way'!Z553+'OddsRatio_working_3-way'!AF553</f>
        <v>1.045194648623875</v>
      </c>
      <c r="AM553" s="11">
        <f>'OddsRatio_working_3-way'!AA553+'OddsRatio_working_3-way'!AG553</f>
        <v>-0.64035827955928792</v>
      </c>
      <c r="AN553" s="11">
        <f>'OddsRatio_working_3-way'!AB553+'OddsRatio_working_3-way'!AH553</f>
        <v>-0.40483636906458725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1.045194648623875</v>
      </c>
      <c r="AS553" s="11">
        <f>IF(('OddsRatio_working_3-way'!X553=0),IF(Q553&gt;0,-Q553^(1/3),(-Q553)^(1/3)),'OddsRatio_working_3-way'!AM553-'OddsRatio_working_3-way'!R553/3)</f>
        <v>-0.64035827955928792</v>
      </c>
      <c r="AT553" s="11">
        <f>IF(('OddsRatio_working_3-way'!X553=0),IF(Q553&gt;0,-Q553^(1/3),(-Q553)^(1/3)),'OddsRatio_working_3-way'!AN553-'OddsRatio_working_3-way'!R553/3)</f>
        <v>-0.40483636906458725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2.44</v>
      </c>
      <c r="B554" s="4">
        <f>IF('True_Odds_Calculator_3-way'!B555="","",'True_Odds_Calculator_3-way'!B555)</f>
        <v>3.13</v>
      </c>
      <c r="C554" s="4">
        <f>IF('True_Odds_Calculator_3-way'!C555="","",'True_Odds_Calculator_3-way'!C555)</f>
        <v>3.36</v>
      </c>
      <c r="D554" s="9">
        <f t="shared" si="117"/>
        <v>0.40005957564358668</v>
      </c>
      <c r="E554" s="9">
        <f t="shared" si="118"/>
        <v>0.31073277361337392</v>
      </c>
      <c r="F554" s="9">
        <f t="shared" si="119"/>
        <v>0.28920765074303928</v>
      </c>
      <c r="G554" s="9">
        <f t="shared" si="120"/>
        <v>1.0414081303308818</v>
      </c>
      <c r="H554" s="9">
        <f t="shared" si="121"/>
        <v>2.4996277076764701</v>
      </c>
      <c r="I554" s="9">
        <f t="shared" si="122"/>
        <v>3.2181993176047783</v>
      </c>
      <c r="J554" s="9">
        <f t="shared" si="123"/>
        <v>3.4577231875808812</v>
      </c>
      <c r="K554" s="11">
        <f t="shared" si="124"/>
        <v>0.4098360655737705</v>
      </c>
      <c r="L554" s="11">
        <f t="shared" si="125"/>
        <v>0.31948881789137379</v>
      </c>
      <c r="M554" s="11">
        <f t="shared" si="126"/>
        <v>0.29761904761904762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-0.28208543145954756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0.23109005294884932</v>
      </c>
      <c r="Q554" s="11">
        <f>2*'OddsRatio_working_3-way'!K554*'OddsRatio_working_3-way'!L554*'OddsRatio_working_3-way'!M554</f>
        <v>7.7939309594890163E-2</v>
      </c>
      <c r="R554" s="11">
        <f t="shared" si="127"/>
        <v>0</v>
      </c>
      <c r="S554" s="11">
        <f t="shared" si="128"/>
        <v>-0.81922009142109409</v>
      </c>
      <c r="T554" s="11">
        <f t="shared" si="129"/>
        <v>-0.27629682678620376</v>
      </c>
      <c r="U554" s="11">
        <f>'OddsRatio_working_3-way'!S554-'OddsRatio_working_3-way'!R554^2/3</f>
        <v>-0.81922009142109409</v>
      </c>
      <c r="V554" s="11">
        <f>'OddsRatio_working_3-way'!S554*'OddsRatio_working_3-way'!R554/3-2*'OddsRatio_working_3-way'!R554^3/27-'OddsRatio_working_3-way'!T554</f>
        <v>0.27629682678620376</v>
      </c>
      <c r="W554" s="11">
        <f>'OddsRatio_working_3-way'!V554^2+4*'OddsRatio_working_3-way'!U554^3/27</f>
        <v>-5.1113619157898971E-3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0.1426983693038531</v>
      </c>
      <c r="Y554" s="11">
        <f>IF('OddsRatio_working_3-way'!W554&gt;=0,IF('OddsRatio_working_3-way'!V554+SQRT('OddsRatio_working_3-way'!W554)&gt;0,0,PI()),ACOS('OddsRatio_working_3-way'!V554/(2*'OddsRatio_working_3-way'!X554)))</f>
        <v>0.25320358694181744</v>
      </c>
      <c r="Z554" s="11">
        <f>'OddsRatio_working_3-way'!X554^(1/3)*COS('OddsRatio_working_3-way'!Y554/3)</f>
        <v>0.52070406516544088</v>
      </c>
      <c r="AA554" s="11">
        <f>'OddsRatio_working_3-way'!X554^(1/3)*COS(('OddsRatio_working_3-way'!Y554+2*PI())/3)</f>
        <v>-0.29850278939581293</v>
      </c>
      <c r="AB554" s="11">
        <f>'OddsRatio_working_3-way'!X554^(1/3)*COS(('OddsRatio_working_3-way'!Y554+4*PI())/3)</f>
        <v>-0.222201275769628</v>
      </c>
      <c r="AC554" s="11">
        <f>'OddsRatio_working_3-way'!X554^(1/3)*SIN('OddsRatio_working_3-way'!Y554/3)</f>
        <v>4.405269943165404E-2</v>
      </c>
      <c r="AD554" s="11">
        <f>'OddsRatio_working_3-way'!X554^(1/3)*SIN(('OddsRatio_working_3-way'!Y554+2*PI())/3)</f>
        <v>0.42891659857127268</v>
      </c>
      <c r="AE554" s="11">
        <f>'OddsRatio_working_3-way'!X554^(1/3)*SIN(('OddsRatio_working_3-way'!Y554+4*PI())/3)</f>
        <v>-0.47296929800292647</v>
      </c>
      <c r="AF554" s="11">
        <f>-'OddsRatio_working_3-way'!U554/(3*'OddsRatio_working_3-way'!X554^(1/3))*COS(('OddsRatio_working_3-way'!Y554)/3)</f>
        <v>0.52070406516544088</v>
      </c>
      <c r="AG554" s="11">
        <f>-'OddsRatio_working_3-way'!U554/(3*'OddsRatio_working_3-way'!X554^(1/3))*COS(('OddsRatio_working_3-way'!Y554+2*PI())/3)</f>
        <v>-0.29850278939581293</v>
      </c>
      <c r="AH554" s="11">
        <f>-'OddsRatio_working_3-way'!U554/(3*'OddsRatio_working_3-way'!X554^(1/3))*COS(('OddsRatio_working_3-way'!Y554+4*PI())/3)</f>
        <v>-0.222201275769628</v>
      </c>
      <c r="AI554" s="11">
        <f>'OddsRatio_working_3-way'!U554/(3*'OddsRatio_working_3-way'!X554^(1/3))*SIN(('OddsRatio_working_3-way'!Y554)/3)</f>
        <v>-4.405269943165404E-2</v>
      </c>
      <c r="AJ554" s="11">
        <f>'OddsRatio_working_3-way'!U554/(3*'OddsRatio_working_3-way'!X554^(1/3))*SIN(('OddsRatio_working_3-way'!Y554+2*PI())/3)</f>
        <v>-0.42891659857127268</v>
      </c>
      <c r="AK554" s="11">
        <f>'OddsRatio_working_3-way'!U554/(3*'OddsRatio_working_3-way'!X554^(1/3))*SIN(('OddsRatio_working_3-way'!Y554+4*PI())/3)</f>
        <v>0.47296929800292647</v>
      </c>
      <c r="AL554" s="11">
        <f>'OddsRatio_working_3-way'!Z554+'OddsRatio_working_3-way'!AF554</f>
        <v>1.0414081303308818</v>
      </c>
      <c r="AM554" s="11">
        <f>'OddsRatio_working_3-way'!AA554+'OddsRatio_working_3-way'!AG554</f>
        <v>-0.59700557879162586</v>
      </c>
      <c r="AN554" s="11">
        <f>'OddsRatio_working_3-way'!AB554+'OddsRatio_working_3-way'!AH554</f>
        <v>-0.44440255153925601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1.0414081303308818</v>
      </c>
      <c r="AS554" s="11">
        <f>IF(('OddsRatio_working_3-way'!X554=0),IF(Q554&gt;0,-Q554^(1/3),(-Q554)^(1/3)),'OddsRatio_working_3-way'!AM554-'OddsRatio_working_3-way'!R554/3)</f>
        <v>-0.59700557879162586</v>
      </c>
      <c r="AT554" s="11">
        <f>IF(('OddsRatio_working_3-way'!X554=0),IF(Q554&gt;0,-Q554^(1/3),(-Q554)^(1/3)),'OddsRatio_working_3-way'!AN554-'OddsRatio_working_3-way'!R554/3)</f>
        <v>-0.44440255153925601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2.0699999999999998</v>
      </c>
      <c r="B555" s="4">
        <f>IF('True_Odds_Calculator_3-way'!B556="","",'True_Odds_Calculator_3-way'!B556)</f>
        <v>3.15</v>
      </c>
      <c r="C555" s="4">
        <f>IF('True_Odds_Calculator_3-way'!C556="","",'True_Odds_Calculator_3-way'!C556)</f>
        <v>4.4000000000000004</v>
      </c>
      <c r="D555" s="9">
        <f t="shared" si="117"/>
        <v>0.4722100509769267</v>
      </c>
      <c r="E555" s="9">
        <f t="shared" si="118"/>
        <v>0.30808579559420618</v>
      </c>
      <c r="F555" s="9">
        <f t="shared" si="119"/>
        <v>0.21970415342886715</v>
      </c>
      <c r="G555" s="9">
        <f t="shared" si="120"/>
        <v>1.0445809731930187</v>
      </c>
      <c r="H555" s="9">
        <f t="shared" si="121"/>
        <v>2.1177016413165299</v>
      </c>
      <c r="I555" s="9">
        <f t="shared" si="122"/>
        <v>3.2458490923649901</v>
      </c>
      <c r="J555" s="9">
        <f t="shared" si="123"/>
        <v>4.5515753088562638</v>
      </c>
      <c r="K555" s="11">
        <f t="shared" si="124"/>
        <v>0.48309178743961356</v>
      </c>
      <c r="L555" s="11">
        <f t="shared" si="125"/>
        <v>0.31746031746031744</v>
      </c>
      <c r="M555" s="11">
        <f t="shared" si="126"/>
        <v>0.22727272727272727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-0.27262619291604806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0.23074081045095535</v>
      </c>
      <c r="Q555" s="11">
        <f>2*'OddsRatio_working_3-way'!K555*'OddsRatio_working_3-way'!L555*'OddsRatio_working_3-way'!M555</f>
        <v>6.9710214637750859E-2</v>
      </c>
      <c r="R555" s="11">
        <f t="shared" si="127"/>
        <v>0</v>
      </c>
      <c r="S555" s="11">
        <f t="shared" si="128"/>
        <v>-0.84636332255136315</v>
      </c>
      <c r="T555" s="11">
        <f t="shared" si="129"/>
        <v>-0.25569888898832721</v>
      </c>
      <c r="U555" s="11">
        <f>'OddsRatio_working_3-way'!S555-'OddsRatio_working_3-way'!R555^2/3</f>
        <v>-0.84636332255136315</v>
      </c>
      <c r="V555" s="11">
        <f>'OddsRatio_working_3-way'!S555*'OddsRatio_working_3-way'!R555/3-2*'OddsRatio_working_3-way'!R555^3/27-'OddsRatio_working_3-way'!T555</f>
        <v>0.25569888898832721</v>
      </c>
      <c r="W555" s="11">
        <f>'OddsRatio_working_3-way'!V555^2+4*'OddsRatio_working_3-way'!U555^3/27</f>
        <v>-2.4436771260770582E-2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0.14984883473907584</v>
      </c>
      <c r="Y555" s="11">
        <f>IF('OddsRatio_working_3-way'!W555&gt;=0,IF('OddsRatio_working_3-way'!V555+SQRT('OddsRatio_working_3-way'!W555)&gt;0,0,PI()),ACOS('OddsRatio_working_3-way'!V555/(2*'OddsRatio_working_3-way'!X555)))</f>
        <v>0.54872654873847626</v>
      </c>
      <c r="Z555" s="11">
        <f>'OddsRatio_working_3-way'!X555^(1/3)*COS('OddsRatio_working_3-way'!Y555/3)</f>
        <v>0.52229048659650934</v>
      </c>
      <c r="AA555" s="11">
        <f>'OddsRatio_working_3-way'!X555^(1/3)*COS(('OddsRatio_working_3-way'!Y555+2*PI())/3)</f>
        <v>-0.34481313645881506</v>
      </c>
      <c r="AB555" s="11">
        <f>'OddsRatio_working_3-way'!X555^(1/3)*COS(('OddsRatio_working_3-way'!Y555+4*PI())/3)</f>
        <v>-0.17747735013769431</v>
      </c>
      <c r="AC555" s="11">
        <f>'OddsRatio_working_3-way'!X555^(1/3)*SIN('OddsRatio_working_3-way'!Y555/3)</f>
        <v>9.6611361277556818E-2</v>
      </c>
      <c r="AD555" s="11">
        <f>'OddsRatio_working_3-way'!X555^(1/3)*SIN(('OddsRatio_working_3-way'!Y555+2*PI())/3)</f>
        <v>0.40401114890873452</v>
      </c>
      <c r="AE555" s="11">
        <f>'OddsRatio_working_3-way'!X555^(1/3)*SIN(('OddsRatio_working_3-way'!Y555+4*PI())/3)</f>
        <v>-0.50062251018629134</v>
      </c>
      <c r="AF555" s="11">
        <f>-'OddsRatio_working_3-way'!U555/(3*'OddsRatio_working_3-way'!X555^(1/3))*COS(('OddsRatio_working_3-way'!Y555)/3)</f>
        <v>0.52229048659650934</v>
      </c>
      <c r="AG555" s="11">
        <f>-'OddsRatio_working_3-way'!U555/(3*'OddsRatio_working_3-way'!X555^(1/3))*COS(('OddsRatio_working_3-way'!Y555+2*PI())/3)</f>
        <v>-0.34481313645881506</v>
      </c>
      <c r="AH555" s="11">
        <f>-'OddsRatio_working_3-way'!U555/(3*'OddsRatio_working_3-way'!X555^(1/3))*COS(('OddsRatio_working_3-way'!Y555+4*PI())/3)</f>
        <v>-0.17747735013769431</v>
      </c>
      <c r="AI555" s="11">
        <f>'OddsRatio_working_3-way'!U555/(3*'OddsRatio_working_3-way'!X555^(1/3))*SIN(('OddsRatio_working_3-way'!Y555)/3)</f>
        <v>-9.6611361277556818E-2</v>
      </c>
      <c r="AJ555" s="11">
        <f>'OddsRatio_working_3-way'!U555/(3*'OddsRatio_working_3-way'!X555^(1/3))*SIN(('OddsRatio_working_3-way'!Y555+2*PI())/3)</f>
        <v>-0.40401114890873452</v>
      </c>
      <c r="AK555" s="11">
        <f>'OddsRatio_working_3-way'!U555/(3*'OddsRatio_working_3-way'!X555^(1/3))*SIN(('OddsRatio_working_3-way'!Y555+4*PI())/3)</f>
        <v>0.50062251018629134</v>
      </c>
      <c r="AL555" s="11">
        <f>'OddsRatio_working_3-way'!Z555+'OddsRatio_working_3-way'!AF555</f>
        <v>1.0445809731930187</v>
      </c>
      <c r="AM555" s="11">
        <f>'OddsRatio_working_3-way'!AA555+'OddsRatio_working_3-way'!AG555</f>
        <v>-0.68962627291763012</v>
      </c>
      <c r="AN555" s="11">
        <f>'OddsRatio_working_3-way'!AB555+'OddsRatio_working_3-way'!AH555</f>
        <v>-0.35495470027538861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1.0445809731930187</v>
      </c>
      <c r="AS555" s="11">
        <f>IF(('OddsRatio_working_3-way'!X555=0),IF(Q555&gt;0,-Q555^(1/3),(-Q555)^(1/3)),'OddsRatio_working_3-way'!AM555-'OddsRatio_working_3-way'!R555/3)</f>
        <v>-0.68962627291763012</v>
      </c>
      <c r="AT555" s="11">
        <f>IF(('OddsRatio_working_3-way'!X555=0),IF(Q555&gt;0,-Q555^(1/3),(-Q555)^(1/3)),'OddsRatio_working_3-way'!AN555-'OddsRatio_working_3-way'!R555/3)</f>
        <v>-0.35495470027538861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3.4</v>
      </c>
      <c r="B556" s="4">
        <f>IF('True_Odds_Calculator_3-way'!B557="","",'True_Odds_Calculator_3-way'!B557)</f>
        <v>3</v>
      </c>
      <c r="C556" s="4">
        <f>IF('True_Odds_Calculator_3-way'!C557="","",'True_Odds_Calculator_3-way'!C557)</f>
        <v>2.25</v>
      </c>
      <c r="D556" s="9">
        <f t="shared" si="117"/>
        <v>0.27222018787212632</v>
      </c>
      <c r="E556" s="9">
        <f t="shared" si="118"/>
        <v>0.30979759361908743</v>
      </c>
      <c r="F556" s="9">
        <f t="shared" si="119"/>
        <v>0.4179822185087862</v>
      </c>
      <c r="G556" s="9">
        <f t="shared" si="120"/>
        <v>1.1139570167700414</v>
      </c>
      <c r="H556" s="9">
        <f t="shared" si="121"/>
        <v>3.6734968402480992</v>
      </c>
      <c r="I556" s="9">
        <f t="shared" si="122"/>
        <v>3.2279140335400829</v>
      </c>
      <c r="J556" s="9">
        <f t="shared" si="123"/>
        <v>2.3924462709625516</v>
      </c>
      <c r="K556" s="11">
        <f t="shared" si="124"/>
        <v>0.29411764705882354</v>
      </c>
      <c r="L556" s="11">
        <f t="shared" si="125"/>
        <v>0.33333333333333331</v>
      </c>
      <c r="M556" s="11">
        <f t="shared" si="126"/>
        <v>0.44444444444444442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-0.26143790849673199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0.24618736383442269</v>
      </c>
      <c r="Q556" s="11">
        <f>2*'OddsRatio_working_3-way'!K556*'OddsRatio_working_3-way'!L556*'OddsRatio_working_3-way'!M556</f>
        <v>8.7145969498910666E-2</v>
      </c>
      <c r="R556" s="11">
        <f t="shared" si="127"/>
        <v>0</v>
      </c>
      <c r="S556" s="11">
        <f t="shared" si="128"/>
        <v>-0.94166666666666698</v>
      </c>
      <c r="T556" s="11">
        <f t="shared" si="129"/>
        <v>-0.33333333333333337</v>
      </c>
      <c r="U556" s="11">
        <f>'OddsRatio_working_3-way'!S556-'OddsRatio_working_3-way'!R556^2/3</f>
        <v>-0.94166666666666698</v>
      </c>
      <c r="V556" s="11">
        <f>'OddsRatio_working_3-way'!S556*'OddsRatio_working_3-way'!R556/3-2*'OddsRatio_working_3-way'!R556^3/27-'OddsRatio_working_3-way'!T556</f>
        <v>0.33333333333333337</v>
      </c>
      <c r="W556" s="11">
        <f>'OddsRatio_working_3-way'!V556^2+4*'OddsRatio_working_3-way'!U556^3/27</f>
        <v>-1.2594050068587201E-2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0.17585872254433269</v>
      </c>
      <c r="Y556" s="11">
        <f>IF('OddsRatio_working_3-way'!W556&gt;=0,IF('OddsRatio_working_3-way'!V556+SQRT('OddsRatio_working_3-way'!W556)&gt;0,0,PI()),ACOS('OddsRatio_working_3-way'!V556/(2*'OddsRatio_working_3-way'!X556)))</f>
        <v>0.32475022454550007</v>
      </c>
      <c r="Z556" s="11">
        <f>'OddsRatio_working_3-way'!X556^(1/3)*COS('OddsRatio_working_3-way'!Y556/3)</f>
        <v>0.55697850838502083</v>
      </c>
      <c r="AA556" s="11">
        <f>'OddsRatio_working_3-way'!X556^(1/3)*COS(('OddsRatio_working_3-way'!Y556+2*PI())/3)</f>
        <v>-0.33090940837546551</v>
      </c>
      <c r="AB556" s="11">
        <f>'OddsRatio_working_3-way'!X556^(1/3)*COS(('OddsRatio_working_3-way'!Y556+4*PI())/3)</f>
        <v>-0.22606910000955521</v>
      </c>
      <c r="AC556" s="11">
        <f>'OddsRatio_working_3-way'!X556^(1/3)*SIN('OddsRatio_working_3-way'!Y556/3)</f>
        <v>6.0529580256981602E-2</v>
      </c>
      <c r="AD556" s="11">
        <f>'OddsRatio_working_3-way'!X556^(1/3)*SIN(('OddsRatio_working_3-way'!Y556+2*PI())/3)</f>
        <v>0.45209274749490114</v>
      </c>
      <c r="AE556" s="11">
        <f>'OddsRatio_working_3-way'!X556^(1/3)*SIN(('OddsRatio_working_3-way'!Y556+4*PI())/3)</f>
        <v>-0.51262232775188277</v>
      </c>
      <c r="AF556" s="11">
        <f>-'OddsRatio_working_3-way'!U556/(3*'OddsRatio_working_3-way'!X556^(1/3))*COS(('OddsRatio_working_3-way'!Y556)/3)</f>
        <v>0.55697850838502072</v>
      </c>
      <c r="AG556" s="11">
        <f>-'OddsRatio_working_3-way'!U556/(3*'OddsRatio_working_3-way'!X556^(1/3))*COS(('OddsRatio_working_3-way'!Y556+2*PI())/3)</f>
        <v>-0.33090940837546545</v>
      </c>
      <c r="AH556" s="11">
        <f>-'OddsRatio_working_3-way'!U556/(3*'OddsRatio_working_3-way'!X556^(1/3))*COS(('OddsRatio_working_3-way'!Y556+4*PI())/3)</f>
        <v>-0.22606910000955516</v>
      </c>
      <c r="AI556" s="11">
        <f>'OddsRatio_working_3-way'!U556/(3*'OddsRatio_working_3-way'!X556^(1/3))*SIN(('OddsRatio_working_3-way'!Y556)/3)</f>
        <v>-6.0529580256981588E-2</v>
      </c>
      <c r="AJ556" s="11">
        <f>'OddsRatio_working_3-way'!U556/(3*'OddsRatio_working_3-way'!X556^(1/3))*SIN(('OddsRatio_working_3-way'!Y556+2*PI())/3)</f>
        <v>-0.45209274749490108</v>
      </c>
      <c r="AK556" s="11">
        <f>'OddsRatio_working_3-way'!U556/(3*'OddsRatio_working_3-way'!X556^(1/3))*SIN(('OddsRatio_working_3-way'!Y556+4*PI())/3)</f>
        <v>0.51262232775188266</v>
      </c>
      <c r="AL556" s="11">
        <f>'OddsRatio_working_3-way'!Z556+'OddsRatio_working_3-way'!AF556</f>
        <v>1.1139570167700414</v>
      </c>
      <c r="AM556" s="11">
        <f>'OddsRatio_working_3-way'!AA556+'OddsRatio_working_3-way'!AG556</f>
        <v>-0.66181881675093091</v>
      </c>
      <c r="AN556" s="11">
        <f>'OddsRatio_working_3-way'!AB556+'OddsRatio_working_3-way'!AH556</f>
        <v>-0.45213820001911037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1.1139570167700414</v>
      </c>
      <c r="AS556" s="11">
        <f>IF(('OddsRatio_working_3-way'!X556=0),IF(Q556&gt;0,-Q556^(1/3),(-Q556)^(1/3)),'OddsRatio_working_3-way'!AM556-'OddsRatio_working_3-way'!R556/3)</f>
        <v>-0.66181881675093091</v>
      </c>
      <c r="AT556" s="11">
        <f>IF(('OddsRatio_working_3-way'!X556=0),IF(Q556&gt;0,-Q556^(1/3),(-Q556)^(1/3)),'OddsRatio_working_3-way'!AN556-'OddsRatio_working_3-way'!R556/3)</f>
        <v>-0.45213820001911037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2.23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4.1399999999999997</v>
      </c>
      <c r="D557" s="9">
        <f t="shared" si="117"/>
        <v>0.43787235137887287</v>
      </c>
      <c r="E557" s="9">
        <f t="shared" si="118"/>
        <v>0.32833355500246941</v>
      </c>
      <c r="F557" s="9">
        <f t="shared" si="119"/>
        <v>0.23379409361865769</v>
      </c>
      <c r="G557" s="9">
        <f t="shared" si="120"/>
        <v>1.0437159300725647</v>
      </c>
      <c r="H557" s="9">
        <f t="shared" si="121"/>
        <v>2.2837705939892543</v>
      </c>
      <c r="I557" s="9">
        <f t="shared" si="122"/>
        <v>3.0456832229422268</v>
      </c>
      <c r="J557" s="9">
        <f t="shared" si="123"/>
        <v>4.2772680204278526</v>
      </c>
      <c r="K557" s="11">
        <f t="shared" si="124"/>
        <v>0.44843049327354262</v>
      </c>
      <c r="L557" s="11">
        <f t="shared" si="125"/>
        <v>0.33783783783783783</v>
      </c>
      <c r="M557" s="11">
        <f t="shared" si="126"/>
        <v>0.24154589371980678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-0.27700902306088493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0.23163639365628053</v>
      </c>
      <c r="Q557" s="11">
        <f>2*'OddsRatio_working_3-way'!K557*'OddsRatio_working_3-way'!L557*'OddsRatio_working_3-way'!M557</f>
        <v>7.318685423579166E-2</v>
      </c>
      <c r="R557" s="11">
        <f t="shared" si="127"/>
        <v>0</v>
      </c>
      <c r="S557" s="11">
        <f t="shared" si="128"/>
        <v>-0.83620522933423802</v>
      </c>
      <c r="T557" s="11">
        <f t="shared" si="129"/>
        <v>-0.26420386392866929</v>
      </c>
      <c r="U557" s="11">
        <f>'OddsRatio_working_3-way'!S557-'OddsRatio_working_3-way'!R557^2/3</f>
        <v>-0.83620522933423802</v>
      </c>
      <c r="V557" s="11">
        <f>'OddsRatio_working_3-way'!S557*'OddsRatio_working_3-way'!R557/3-2*'OddsRatio_working_3-way'!R557^3/27-'OddsRatio_working_3-way'!T557</f>
        <v>0.26420386392866929</v>
      </c>
      <c r="W557" s="11">
        <f>'OddsRatio_working_3-way'!V557^2+4*'OddsRatio_working_3-way'!U557^3/27</f>
        <v>-1.6819646214885742E-2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0.14715920624422765</v>
      </c>
      <c r="Y557" s="11">
        <f>IF('OddsRatio_working_3-way'!W557&gt;=0,IF('OddsRatio_working_3-way'!V557+SQRT('OddsRatio_working_3-way'!W557)&gt;0,0,PI()),ACOS('OddsRatio_working_3-way'!V557/(2*'OddsRatio_working_3-way'!X557)))</f>
        <v>0.45631949393954074</v>
      </c>
      <c r="Z557" s="11">
        <f>'OddsRatio_working_3-way'!X557^(1/3)*COS('OddsRatio_working_3-way'!Y557/3)</f>
        <v>0.52185796503628235</v>
      </c>
      <c r="AA557" s="11">
        <f>'OddsRatio_working_3-way'!X557^(1/3)*COS(('OddsRatio_working_3-way'!Y557+2*PI())/3)</f>
        <v>-0.33020744655785733</v>
      </c>
      <c r="AB557" s="11">
        <f>'OddsRatio_working_3-way'!X557^(1/3)*COS(('OddsRatio_working_3-way'!Y557+4*PI())/3)</f>
        <v>-0.19165051847842487</v>
      </c>
      <c r="AC557" s="11">
        <f>'OddsRatio_working_3-way'!X557^(1/3)*SIN('OddsRatio_working_3-way'!Y557/3)</f>
        <v>7.9995879724747976E-2</v>
      </c>
      <c r="AD557" s="11">
        <f>'OddsRatio_working_3-way'!X557^(1/3)*SIN(('OddsRatio_working_3-way'!Y557+2*PI())/3)</f>
        <v>0.41194431502629791</v>
      </c>
      <c r="AE557" s="11">
        <f>'OddsRatio_working_3-way'!X557^(1/3)*SIN(('OddsRatio_working_3-way'!Y557+4*PI())/3)</f>
        <v>-0.49194019475104583</v>
      </c>
      <c r="AF557" s="11">
        <f>-'OddsRatio_working_3-way'!U557/(3*'OddsRatio_working_3-way'!X557^(1/3))*COS(('OddsRatio_working_3-way'!Y557)/3)</f>
        <v>0.52185796503628235</v>
      </c>
      <c r="AG557" s="11">
        <f>-'OddsRatio_working_3-way'!U557/(3*'OddsRatio_working_3-way'!X557^(1/3))*COS(('OddsRatio_working_3-way'!Y557+2*PI())/3)</f>
        <v>-0.33020744655785733</v>
      </c>
      <c r="AH557" s="11">
        <f>-'OddsRatio_working_3-way'!U557/(3*'OddsRatio_working_3-way'!X557^(1/3))*COS(('OddsRatio_working_3-way'!Y557+4*PI())/3)</f>
        <v>-0.19165051847842487</v>
      </c>
      <c r="AI557" s="11">
        <f>'OddsRatio_working_3-way'!U557/(3*'OddsRatio_working_3-way'!X557^(1/3))*SIN(('OddsRatio_working_3-way'!Y557)/3)</f>
        <v>-7.9995879724747976E-2</v>
      </c>
      <c r="AJ557" s="11">
        <f>'OddsRatio_working_3-way'!U557/(3*'OddsRatio_working_3-way'!X557^(1/3))*SIN(('OddsRatio_working_3-way'!Y557+2*PI())/3)</f>
        <v>-0.41194431502629791</v>
      </c>
      <c r="AK557" s="11">
        <f>'OddsRatio_working_3-way'!U557/(3*'OddsRatio_working_3-way'!X557^(1/3))*SIN(('OddsRatio_working_3-way'!Y557+4*PI())/3)</f>
        <v>0.49194019475104583</v>
      </c>
      <c r="AL557" s="11">
        <f>'OddsRatio_working_3-way'!Z557+'OddsRatio_working_3-way'!AF557</f>
        <v>1.0437159300725647</v>
      </c>
      <c r="AM557" s="11">
        <f>'OddsRatio_working_3-way'!AA557+'OddsRatio_working_3-way'!AG557</f>
        <v>-0.66041489311571466</v>
      </c>
      <c r="AN557" s="11">
        <f>'OddsRatio_working_3-way'!AB557+'OddsRatio_working_3-way'!AH557</f>
        <v>-0.38330103695684975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1.0437159300725647</v>
      </c>
      <c r="AS557" s="11">
        <f>IF(('OddsRatio_working_3-way'!X557=0),IF(Q557&gt;0,-Q557^(1/3),(-Q557)^(1/3)),'OddsRatio_working_3-way'!AM557-'OddsRatio_working_3-way'!R557/3)</f>
        <v>-0.66041489311571466</v>
      </c>
      <c r="AT557" s="11">
        <f>IF(('OddsRatio_working_3-way'!X557=0),IF(Q557&gt;0,-Q557^(1/3),(-Q557)^(1/3)),'OddsRatio_working_3-way'!AN557-'OddsRatio_working_3-way'!R557/3)</f>
        <v>-0.38330103695684975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3.85</v>
      </c>
      <c r="B558" s="4">
        <f>IF('True_Odds_Calculator_3-way'!B559="","",'True_Odds_Calculator_3-way'!B559)</f>
        <v>3.09</v>
      </c>
      <c r="C558" s="4">
        <f>IF('True_Odds_Calculator_3-way'!C559="","",'True_Odds_Calculator_3-way'!C559)</f>
        <v>2.2200000000000002</v>
      </c>
      <c r="D558" s="9">
        <f t="shared" si="117"/>
        <v>0.24991672557672673</v>
      </c>
      <c r="E558" s="9">
        <f t="shared" si="118"/>
        <v>0.31240457874128275</v>
      </c>
      <c r="F558" s="9">
        <f t="shared" si="119"/>
        <v>0.4376786956819903</v>
      </c>
      <c r="G558" s="9">
        <f t="shared" si="120"/>
        <v>1.0530992402584376</v>
      </c>
      <c r="H558" s="9">
        <f t="shared" si="121"/>
        <v>4.001332834736548</v>
      </c>
      <c r="I558" s="9">
        <f t="shared" si="122"/>
        <v>3.200977412140134</v>
      </c>
      <c r="J558" s="9">
        <f t="shared" si="123"/>
        <v>2.284781073115294</v>
      </c>
      <c r="K558" s="11">
        <f t="shared" si="124"/>
        <v>0.25974025974025972</v>
      </c>
      <c r="L558" s="11">
        <f t="shared" si="125"/>
        <v>0.3236245954692557</v>
      </c>
      <c r="M558" s="11">
        <f t="shared" si="126"/>
        <v>0.4504504504504504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-0.27515587709762457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0.23324295168955367</v>
      </c>
      <c r="Q558" s="11">
        <f>2*'OddsRatio_working_3-way'!K558*'OddsRatio_working_3-way'!L558*'OddsRatio_working_3-way'!M558</f>
        <v>7.5728231068036889E-2</v>
      </c>
      <c r="R558" s="11">
        <f t="shared" si="127"/>
        <v>0</v>
      </c>
      <c r="S558" s="11">
        <f t="shared" si="128"/>
        <v>-0.84767570349514898</v>
      </c>
      <c r="T558" s="11">
        <f t="shared" si="129"/>
        <v>-0.27521938425167169</v>
      </c>
      <c r="U558" s="11">
        <f>'OddsRatio_working_3-way'!S558-'OddsRatio_working_3-way'!R558^2/3</f>
        <v>-0.84767570349514898</v>
      </c>
      <c r="V558" s="11">
        <f>'OddsRatio_working_3-way'!S558*'OddsRatio_working_3-way'!R558/3-2*'OddsRatio_working_3-way'!R558^3/27-'OddsRatio_working_3-way'!T558</f>
        <v>0.27521938425167169</v>
      </c>
      <c r="W558" s="11">
        <f>'OddsRatio_working_3-way'!V558^2+4*'OddsRatio_working_3-way'!U558^3/27</f>
        <v>-1.4491453609520422E-2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0.15019750586926348</v>
      </c>
      <c r="Y558" s="11">
        <f>IF('OddsRatio_working_3-way'!W558&gt;=0,IF('OddsRatio_working_3-way'!V558+SQRT('OddsRatio_working_3-way'!W558)&gt;0,0,PI()),ACOS('OddsRatio_working_3-way'!V558/(2*'OddsRatio_working_3-way'!X558)))</f>
        <v>0.4123249636509827</v>
      </c>
      <c r="Z558" s="11">
        <f>'OddsRatio_working_3-way'!X558^(1/3)*COS('OddsRatio_working_3-way'!Y558/3)</f>
        <v>0.5265496201292188</v>
      </c>
      <c r="AA558" s="11">
        <f>'OddsRatio_working_3-way'!X558^(1/3)*COS(('OddsRatio_working_3-way'!Y558+2*PI())/3)</f>
        <v>-0.32634658687578544</v>
      </c>
      <c r="AB558" s="11">
        <f>'OddsRatio_working_3-way'!X558^(1/3)*COS(('OddsRatio_working_3-way'!Y558+4*PI())/3)</f>
        <v>-0.20020303325343347</v>
      </c>
      <c r="AC558" s="11">
        <f>'OddsRatio_working_3-way'!X558^(1/3)*SIN('OddsRatio_working_3-way'!Y558/3)</f>
        <v>7.2829014640401035E-2</v>
      </c>
      <c r="AD558" s="11">
        <f>'OddsRatio_working_3-way'!X558^(1/3)*SIN(('OddsRatio_working_3-way'!Y558+2*PI())/3)</f>
        <v>0.41959084006474906</v>
      </c>
      <c r="AE558" s="11">
        <f>'OddsRatio_working_3-way'!X558^(1/3)*SIN(('OddsRatio_working_3-way'!Y558+4*PI())/3)</f>
        <v>-0.49241985470514998</v>
      </c>
      <c r="AF558" s="11">
        <f>-'OddsRatio_working_3-way'!U558/(3*'OddsRatio_working_3-way'!X558^(1/3))*COS(('OddsRatio_working_3-way'!Y558)/3)</f>
        <v>0.52654962012921869</v>
      </c>
      <c r="AG558" s="11">
        <f>-'OddsRatio_working_3-way'!U558/(3*'OddsRatio_working_3-way'!X558^(1/3))*COS(('OddsRatio_working_3-way'!Y558+2*PI())/3)</f>
        <v>-0.32634658687578538</v>
      </c>
      <c r="AH558" s="11">
        <f>-'OddsRatio_working_3-way'!U558/(3*'OddsRatio_working_3-way'!X558^(1/3))*COS(('OddsRatio_working_3-way'!Y558+4*PI())/3)</f>
        <v>-0.20020303325343344</v>
      </c>
      <c r="AI558" s="11">
        <f>'OddsRatio_working_3-way'!U558/(3*'OddsRatio_working_3-way'!X558^(1/3))*SIN(('OddsRatio_working_3-way'!Y558)/3)</f>
        <v>-7.2829014640401021E-2</v>
      </c>
      <c r="AJ558" s="11">
        <f>'OddsRatio_working_3-way'!U558/(3*'OddsRatio_working_3-way'!X558^(1/3))*SIN(('OddsRatio_working_3-way'!Y558+2*PI())/3)</f>
        <v>-0.41959084006474895</v>
      </c>
      <c r="AK558" s="11">
        <f>'OddsRatio_working_3-way'!U558/(3*'OddsRatio_working_3-way'!X558^(1/3))*SIN(('OddsRatio_working_3-way'!Y558+4*PI())/3)</f>
        <v>0.49241985470514987</v>
      </c>
      <c r="AL558" s="11">
        <f>'OddsRatio_working_3-way'!Z558+'OddsRatio_working_3-way'!AF558</f>
        <v>1.0530992402584376</v>
      </c>
      <c r="AM558" s="11">
        <f>'OddsRatio_working_3-way'!AA558+'OddsRatio_working_3-way'!AG558</f>
        <v>-0.65269317375157088</v>
      </c>
      <c r="AN558" s="11">
        <f>'OddsRatio_working_3-way'!AB558+'OddsRatio_working_3-way'!AH558</f>
        <v>-0.40040606650686694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1.0530992402584376</v>
      </c>
      <c r="AS558" s="11">
        <f>IF(('OddsRatio_working_3-way'!X558=0),IF(Q558&gt;0,-Q558^(1/3),(-Q558)^(1/3)),'OddsRatio_working_3-way'!AM558-'OddsRatio_working_3-way'!R558/3)</f>
        <v>-0.65269317375157088</v>
      </c>
      <c r="AT558" s="11">
        <f>IF(('OddsRatio_working_3-way'!X558=0),IF(Q558&gt;0,-Q558^(1/3),(-Q558)^(1/3)),'OddsRatio_working_3-way'!AN558-'OddsRatio_working_3-way'!R558/3)</f>
        <v>-0.40040606650686694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2.79</v>
      </c>
      <c r="B559" s="4">
        <f>IF('True_Odds_Calculator_3-way'!B560="","",'True_Odds_Calculator_3-way'!B560)</f>
        <v>3.7</v>
      </c>
      <c r="C559" s="4">
        <f>IF('True_Odds_Calculator_3-way'!C560="","",'True_Odds_Calculator_3-way'!C560)</f>
        <v>2.5099999999999998</v>
      </c>
      <c r="D559" s="9">
        <f t="shared" si="117"/>
        <v>0.34907366547373275</v>
      </c>
      <c r="E559" s="9">
        <f t="shared" si="118"/>
        <v>0.26228039813335269</v>
      </c>
      <c r="F559" s="9">
        <f t="shared" si="119"/>
        <v>0.3886459363929145</v>
      </c>
      <c r="G559" s="9">
        <f t="shared" si="120"/>
        <v>1.0417457199142754</v>
      </c>
      <c r="H559" s="9">
        <f t="shared" si="121"/>
        <v>2.8647248386465534</v>
      </c>
      <c r="I559" s="9">
        <f t="shared" si="122"/>
        <v>3.8127134437685442</v>
      </c>
      <c r="J559" s="9">
        <f t="shared" si="123"/>
        <v>2.5730360370705556</v>
      </c>
      <c r="K559" s="11">
        <f t="shared" si="124"/>
        <v>0.35842293906810035</v>
      </c>
      <c r="L559" s="11">
        <f t="shared" si="125"/>
        <v>0.27027027027027023</v>
      </c>
      <c r="M559" s="11">
        <f t="shared" si="126"/>
        <v>0.39840637450199207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-0.28165281333254599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0.23156429787968152</v>
      </c>
      <c r="Q559" s="11">
        <f>2*'OddsRatio_working_3-way'!K559*'OddsRatio_working_3-way'!L559*'OddsRatio_working_3-way'!M559</f>
        <v>7.7188099293227175E-2</v>
      </c>
      <c r="R559" s="11">
        <f t="shared" si="127"/>
        <v>0</v>
      </c>
      <c r="S559" s="11">
        <f t="shared" si="128"/>
        <v>-0.8221622043813025</v>
      </c>
      <c r="T559" s="11">
        <f t="shared" si="129"/>
        <v>-0.27405406812710081</v>
      </c>
      <c r="U559" s="11">
        <f>'OddsRatio_working_3-way'!S559-'OddsRatio_working_3-way'!R559^2/3</f>
        <v>-0.8221622043813025</v>
      </c>
      <c r="V559" s="11">
        <f>'OddsRatio_working_3-way'!S559*'OddsRatio_working_3-way'!R559/3-2*'OddsRatio_working_3-way'!R559^3/27-'OddsRatio_working_3-way'!T559</f>
        <v>0.27405406812710081</v>
      </c>
      <c r="W559" s="11">
        <f>'OddsRatio_working_3-way'!V559^2+4*'OddsRatio_working_3-way'!U559^3/27</f>
        <v>-7.2263839801567642E-3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0.14346778056167384</v>
      </c>
      <c r="Y559" s="11">
        <f>IF('OddsRatio_working_3-way'!W559&gt;=0,IF('OddsRatio_working_3-way'!V559+SQRT('OddsRatio_working_3-way'!W559)&gt;0,0,PI()),ACOS('OddsRatio_working_3-way'!V559/(2*'OddsRatio_working_3-way'!X559)))</f>
        <v>0.30077670340661089</v>
      </c>
      <c r="Z559" s="11">
        <f>'OddsRatio_working_3-way'!X559^(1/3)*COS('OddsRatio_working_3-way'!Y559/3)</f>
        <v>0.52087285995713772</v>
      </c>
      <c r="AA559" s="11">
        <f>'OddsRatio_working_3-way'!X559^(1/3)*COS(('OddsRatio_working_3-way'!Y559+2*PI())/3)</f>
        <v>-0.30581427606429223</v>
      </c>
      <c r="AB559" s="11">
        <f>'OddsRatio_working_3-way'!X559^(1/3)*COS(('OddsRatio_working_3-way'!Y559+4*PI())/3)</f>
        <v>-0.2150585838928456</v>
      </c>
      <c r="AC559" s="11">
        <f>'OddsRatio_working_3-way'!X559^(1/3)*SIN('OddsRatio_working_3-way'!Y559/3)</f>
        <v>5.2397823305675668E-2</v>
      </c>
      <c r="AD559" s="11">
        <f>'OddsRatio_working_3-way'!X559^(1/3)*SIN(('OddsRatio_working_3-way'!Y559+2*PI())/3)</f>
        <v>0.42489021721189779</v>
      </c>
      <c r="AE559" s="11">
        <f>'OddsRatio_working_3-way'!X559^(1/3)*SIN(('OddsRatio_working_3-way'!Y559+4*PI())/3)</f>
        <v>-0.47728804051757334</v>
      </c>
      <c r="AF559" s="11">
        <f>-'OddsRatio_working_3-way'!U559/(3*'OddsRatio_working_3-way'!X559^(1/3))*COS(('OddsRatio_working_3-way'!Y559)/3)</f>
        <v>0.52087285995713772</v>
      </c>
      <c r="AG559" s="11">
        <f>-'OddsRatio_working_3-way'!U559/(3*'OddsRatio_working_3-way'!X559^(1/3))*COS(('OddsRatio_working_3-way'!Y559+2*PI())/3)</f>
        <v>-0.30581427606429223</v>
      </c>
      <c r="AH559" s="11">
        <f>-'OddsRatio_working_3-way'!U559/(3*'OddsRatio_working_3-way'!X559^(1/3))*COS(('OddsRatio_working_3-way'!Y559+4*PI())/3)</f>
        <v>-0.2150585838928456</v>
      </c>
      <c r="AI559" s="11">
        <f>'OddsRatio_working_3-way'!U559/(3*'OddsRatio_working_3-way'!X559^(1/3))*SIN(('OddsRatio_working_3-way'!Y559)/3)</f>
        <v>-5.2397823305675668E-2</v>
      </c>
      <c r="AJ559" s="11">
        <f>'OddsRatio_working_3-way'!U559/(3*'OddsRatio_working_3-way'!X559^(1/3))*SIN(('OddsRatio_working_3-way'!Y559+2*PI())/3)</f>
        <v>-0.42489021721189779</v>
      </c>
      <c r="AK559" s="11">
        <f>'OddsRatio_working_3-way'!U559/(3*'OddsRatio_working_3-way'!X559^(1/3))*SIN(('OddsRatio_working_3-way'!Y559+4*PI())/3)</f>
        <v>0.47728804051757334</v>
      </c>
      <c r="AL559" s="11">
        <f>'OddsRatio_working_3-way'!Z559+'OddsRatio_working_3-way'!AF559</f>
        <v>1.0417457199142754</v>
      </c>
      <c r="AM559" s="11">
        <f>'OddsRatio_working_3-way'!AA559+'OddsRatio_working_3-way'!AG559</f>
        <v>-0.61162855212858447</v>
      </c>
      <c r="AN559" s="11">
        <f>'OddsRatio_working_3-way'!AB559+'OddsRatio_working_3-way'!AH559</f>
        <v>-0.4301171677856912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1.0417457199142754</v>
      </c>
      <c r="AS559" s="11">
        <f>IF(('OddsRatio_working_3-way'!X559=0),IF(Q559&gt;0,-Q559^(1/3),(-Q559)^(1/3)),'OddsRatio_working_3-way'!AM559-'OddsRatio_working_3-way'!R559/3)</f>
        <v>-0.61162855212858447</v>
      </c>
      <c r="AT559" s="11">
        <f>IF(('OddsRatio_working_3-way'!X559=0),IF(Q559&gt;0,-Q559^(1/3),(-Q559)^(1/3)),'OddsRatio_working_3-way'!AN559-'OddsRatio_working_3-way'!R559/3)</f>
        <v>-0.4301171677856912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5.39</v>
      </c>
      <c r="B560" s="4">
        <f>IF('True_Odds_Calculator_3-way'!B561="","",'True_Odds_Calculator_3-way'!B561)</f>
        <v>4.26</v>
      </c>
      <c r="C560" s="4">
        <f>IF('True_Odds_Calculator_3-way'!C561="","",'True_Odds_Calculator_3-way'!C561)</f>
        <v>1.64</v>
      </c>
      <c r="D560" s="9">
        <f t="shared" si="117"/>
        <v>0.17763179660468159</v>
      </c>
      <c r="E560" s="9">
        <f t="shared" si="118"/>
        <v>0.22532961392784603</v>
      </c>
      <c r="F560" s="9">
        <f t="shared" si="119"/>
        <v>0.59703858946747212</v>
      </c>
      <c r="G560" s="9">
        <f t="shared" si="120"/>
        <v>1.0545837657138208</v>
      </c>
      <c r="H560" s="9">
        <f t="shared" si="121"/>
        <v>5.629622731483674</v>
      </c>
      <c r="I560" s="9">
        <f t="shared" si="122"/>
        <v>4.4379430762270564</v>
      </c>
      <c r="J560" s="9">
        <f t="shared" si="123"/>
        <v>1.6749336100568455</v>
      </c>
      <c r="K560" s="11">
        <f t="shared" si="124"/>
        <v>0.1855287569573284</v>
      </c>
      <c r="L560" s="11">
        <f t="shared" si="125"/>
        <v>0.23474178403755869</v>
      </c>
      <c r="M560" s="11">
        <f t="shared" si="126"/>
        <v>0.6097560975609756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-0.24323153576723777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0.2201467701786689</v>
      </c>
      <c r="Q560" s="11">
        <f>2*'OddsRatio_working_3-way'!K560*'OddsRatio_working_3-way'!L560*'OddsRatio_working_3-way'!M560</f>
        <v>5.3111404144431586E-2</v>
      </c>
      <c r="R560" s="11">
        <f t="shared" si="127"/>
        <v>0</v>
      </c>
      <c r="S560" s="11">
        <f t="shared" si="128"/>
        <v>-0.90509139567058439</v>
      </c>
      <c r="T560" s="11">
        <f t="shared" si="129"/>
        <v>-0.21835739340665489</v>
      </c>
      <c r="U560" s="11">
        <f>'OddsRatio_working_3-way'!S560-'OddsRatio_working_3-way'!R560^2/3</f>
        <v>-0.90509139567058439</v>
      </c>
      <c r="V560" s="11">
        <f>'OddsRatio_working_3-way'!S560*'OddsRatio_working_3-way'!R560/3-2*'OddsRatio_working_3-way'!R560^3/27-'OddsRatio_working_3-way'!T560</f>
        <v>0.21835739340665489</v>
      </c>
      <c r="W560" s="11">
        <f>'OddsRatio_working_3-way'!V560^2+4*'OddsRatio_working_3-way'!U560^3/27</f>
        <v>-6.2163339662713181E-2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0.16571307350210923</v>
      </c>
      <c r="Y560" s="11">
        <f>IF('OddsRatio_working_3-way'!W560&gt;=0,IF('OddsRatio_working_3-way'!V560+SQRT('OddsRatio_working_3-way'!W560)&gt;0,0,PI()),ACOS('OddsRatio_working_3-way'!V560/(2*'OddsRatio_working_3-way'!X560)))</f>
        <v>0.85151821257955662</v>
      </c>
      <c r="Z560" s="11">
        <f>'OddsRatio_working_3-way'!X560^(1/3)*COS('OddsRatio_working_3-way'!Y560/3)</f>
        <v>0.52729188285691042</v>
      </c>
      <c r="AA560" s="11">
        <f>'OddsRatio_working_3-way'!X560^(1/3)*COS(('OddsRatio_working_3-way'!Y560+2*PI())/3)</f>
        <v>-0.39685743350987007</v>
      </c>
      <c r="AB560" s="11">
        <f>'OddsRatio_working_3-way'!X560^(1/3)*COS(('OddsRatio_working_3-way'!Y560+4*PI())/3)</f>
        <v>-0.13043444934704021</v>
      </c>
      <c r="AC560" s="11">
        <f>'OddsRatio_working_3-way'!X560^(1/3)*SIN('OddsRatio_working_3-way'!Y560/3)</f>
        <v>0.15381938162471326</v>
      </c>
      <c r="AD560" s="11">
        <f>'OddsRatio_working_3-way'!X560^(1/3)*SIN(('OddsRatio_working_3-way'!Y560+2*PI())/3)</f>
        <v>0.37973847495105612</v>
      </c>
      <c r="AE560" s="11">
        <f>'OddsRatio_working_3-way'!X560^(1/3)*SIN(('OddsRatio_working_3-way'!Y560+4*PI())/3)</f>
        <v>-0.53355785657576937</v>
      </c>
      <c r="AF560" s="11">
        <f>-'OddsRatio_working_3-way'!U560/(3*'OddsRatio_working_3-way'!X560^(1/3))*COS(('OddsRatio_working_3-way'!Y560)/3)</f>
        <v>0.52729188285691031</v>
      </c>
      <c r="AG560" s="11">
        <f>-'OddsRatio_working_3-way'!U560/(3*'OddsRatio_working_3-way'!X560^(1/3))*COS(('OddsRatio_working_3-way'!Y560+2*PI())/3)</f>
        <v>-0.39685743350986996</v>
      </c>
      <c r="AH560" s="11">
        <f>-'OddsRatio_working_3-way'!U560/(3*'OddsRatio_working_3-way'!X560^(1/3))*COS(('OddsRatio_working_3-way'!Y560+4*PI())/3)</f>
        <v>-0.13043444934704018</v>
      </c>
      <c r="AI560" s="11">
        <f>'OddsRatio_working_3-way'!U560/(3*'OddsRatio_working_3-way'!X560^(1/3))*SIN(('OddsRatio_working_3-way'!Y560)/3)</f>
        <v>-0.15381938162471323</v>
      </c>
      <c r="AJ560" s="11">
        <f>'OddsRatio_working_3-way'!U560/(3*'OddsRatio_working_3-way'!X560^(1/3))*SIN(('OddsRatio_working_3-way'!Y560+2*PI())/3)</f>
        <v>-0.37973847495105606</v>
      </c>
      <c r="AK560" s="11">
        <f>'OddsRatio_working_3-way'!U560/(3*'OddsRatio_working_3-way'!X560^(1/3))*SIN(('OddsRatio_working_3-way'!Y560+4*PI())/3)</f>
        <v>0.53355785657576926</v>
      </c>
      <c r="AL560" s="11">
        <f>'OddsRatio_working_3-way'!Z560+'OddsRatio_working_3-way'!AF560</f>
        <v>1.0545837657138208</v>
      </c>
      <c r="AM560" s="11">
        <f>'OddsRatio_working_3-way'!AA560+'OddsRatio_working_3-way'!AG560</f>
        <v>-0.79371486701974003</v>
      </c>
      <c r="AN560" s="11">
        <f>'OddsRatio_working_3-way'!AB560+'OddsRatio_working_3-way'!AH560</f>
        <v>-0.26086889869408036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1.0545837657138208</v>
      </c>
      <c r="AS560" s="11">
        <f>IF(('OddsRatio_working_3-way'!X560=0),IF(Q560&gt;0,-Q560^(1/3),(-Q560)^(1/3)),'OddsRatio_working_3-way'!AM560-'OddsRatio_working_3-way'!R560/3)</f>
        <v>-0.79371486701974003</v>
      </c>
      <c r="AT560" s="11">
        <f>IF(('OddsRatio_working_3-way'!X560=0),IF(Q560&gt;0,-Q560^(1/3),(-Q560)^(1/3)),'OddsRatio_working_3-way'!AN560-'OddsRatio_working_3-way'!R560/3)</f>
        <v>-0.26086889869408036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1.46</v>
      </c>
      <c r="B561" s="4">
        <f>IF('True_Odds_Calculator_3-way'!B562="","",'True_Odds_Calculator_3-way'!B562)</f>
        <v>4.87</v>
      </c>
      <c r="C561" s="4">
        <f>IF('True_Odds_Calculator_3-way'!C562="","",'True_Odds_Calculator_3-way'!C562)</f>
        <v>7.14</v>
      </c>
      <c r="D561" s="9">
        <f t="shared" si="117"/>
        <v>0.67159718576054706</v>
      </c>
      <c r="E561" s="9">
        <f t="shared" si="118"/>
        <v>0.19554641399887246</v>
      </c>
      <c r="F561" s="9">
        <f t="shared" si="119"/>
        <v>0.13285640024058035</v>
      </c>
      <c r="G561" s="9">
        <f t="shared" si="120"/>
        <v>1.0630169043690088</v>
      </c>
      <c r="H561" s="9">
        <f t="shared" si="121"/>
        <v>1.4889877760097443</v>
      </c>
      <c r="I561" s="9">
        <f t="shared" si="122"/>
        <v>5.113875419908064</v>
      </c>
      <c r="J561" s="9">
        <f t="shared" si="123"/>
        <v>7.5269237928257127</v>
      </c>
      <c r="K561" s="11">
        <f t="shared" si="124"/>
        <v>0.68493150684931503</v>
      </c>
      <c r="L561" s="11">
        <f t="shared" si="125"/>
        <v>0.20533880903490759</v>
      </c>
      <c r="M561" s="11">
        <f t="shared" si="126"/>
        <v>0.14005602240896359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-0.21530649896030529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0.20623703336359717</v>
      </c>
      <c r="Q561" s="11">
        <f>2*'OddsRatio_working_3-way'!K561*'OddsRatio_working_3-way'!L561*'OddsRatio_working_3-way'!M561</f>
        <v>3.9395803889894394E-2</v>
      </c>
      <c r="R561" s="11">
        <f t="shared" si="127"/>
        <v>0</v>
      </c>
      <c r="S561" s="11">
        <f t="shared" si="128"/>
        <v>-0.95787648937443259</v>
      </c>
      <c r="T561" s="11">
        <f t="shared" si="129"/>
        <v>-0.18297545164745607</v>
      </c>
      <c r="U561" s="11">
        <f>'OddsRatio_working_3-way'!S561-'OddsRatio_working_3-way'!R561^2/3</f>
        <v>-0.95787648937443259</v>
      </c>
      <c r="V561" s="11">
        <f>'OddsRatio_working_3-way'!S561*'OddsRatio_working_3-way'!R561/3-2*'OddsRatio_working_3-way'!R561^3/27-'OddsRatio_working_3-way'!T561</f>
        <v>0.18297545164745607</v>
      </c>
      <c r="W561" s="11">
        <f>'OddsRatio_working_3-way'!V561^2+4*'OddsRatio_working_3-way'!U561^3/27</f>
        <v>-9.6724116690459203E-2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0.18041904874212267</v>
      </c>
      <c r="Y561" s="11">
        <f>IF('OddsRatio_working_3-way'!W561&gt;=0,IF('OddsRatio_working_3-way'!V561+SQRT('OddsRatio_working_3-way'!W561)&gt;0,0,PI()),ACOS('OddsRatio_working_3-way'!V561/(2*'OddsRatio_working_3-way'!X561)))</f>
        <v>1.0389974270446607</v>
      </c>
      <c r="Z561" s="11">
        <f>'OddsRatio_working_3-way'!X561^(1/3)*COS('OddsRatio_working_3-way'!Y561/3)</f>
        <v>0.53150845218450427</v>
      </c>
      <c r="AA561" s="11">
        <f>'OddsRatio_working_3-way'!X561^(1/3)*COS(('OddsRatio_working_3-way'!Y561+2*PI())/3)</f>
        <v>-0.43186622531546465</v>
      </c>
      <c r="AB561" s="11">
        <f>'OddsRatio_working_3-way'!X561^(1/3)*COS(('OddsRatio_working_3-way'!Y561+4*PI())/3)</f>
        <v>-9.9642226869039743E-2</v>
      </c>
      <c r="AC561" s="11">
        <f>'OddsRatio_working_3-way'!X561^(1/3)*SIN('OddsRatio_working_3-way'!Y561/3)</f>
        <v>0.19180961493429718</v>
      </c>
      <c r="AD561" s="11">
        <f>'OddsRatio_working_3-way'!X561^(1/3)*SIN(('OddsRatio_working_3-way'!Y561+2*PI())/3)</f>
        <v>0.3643950144507786</v>
      </c>
      <c r="AE561" s="11">
        <f>'OddsRatio_working_3-way'!X561^(1/3)*SIN(('OddsRatio_working_3-way'!Y561+4*PI())/3)</f>
        <v>-0.55620462938507587</v>
      </c>
      <c r="AF561" s="11">
        <f>-'OddsRatio_working_3-way'!U561/(3*'OddsRatio_working_3-way'!X561^(1/3))*COS(('OddsRatio_working_3-way'!Y561)/3)</f>
        <v>0.53150845218450438</v>
      </c>
      <c r="AG561" s="11">
        <f>-'OddsRatio_working_3-way'!U561/(3*'OddsRatio_working_3-way'!X561^(1/3))*COS(('OddsRatio_working_3-way'!Y561+2*PI())/3)</f>
        <v>-0.4318662253154647</v>
      </c>
      <c r="AH561" s="11">
        <f>-'OddsRatio_working_3-way'!U561/(3*'OddsRatio_working_3-way'!X561^(1/3))*COS(('OddsRatio_working_3-way'!Y561+4*PI())/3)</f>
        <v>-9.9642226869039757E-2</v>
      </c>
      <c r="AI561" s="11">
        <f>'OddsRatio_working_3-way'!U561/(3*'OddsRatio_working_3-way'!X561^(1/3))*SIN(('OddsRatio_working_3-way'!Y561)/3)</f>
        <v>-0.19180961493429721</v>
      </c>
      <c r="AJ561" s="11">
        <f>'OddsRatio_working_3-way'!U561/(3*'OddsRatio_working_3-way'!X561^(1/3))*SIN(('OddsRatio_working_3-way'!Y561+2*PI())/3)</f>
        <v>-0.36439501445077871</v>
      </c>
      <c r="AK561" s="11">
        <f>'OddsRatio_working_3-way'!U561/(3*'OddsRatio_working_3-way'!X561^(1/3))*SIN(('OddsRatio_working_3-way'!Y561+4*PI())/3)</f>
        <v>0.55620462938507598</v>
      </c>
      <c r="AL561" s="11">
        <f>'OddsRatio_working_3-way'!Z561+'OddsRatio_working_3-way'!AF561</f>
        <v>1.0630169043690088</v>
      </c>
      <c r="AM561" s="11">
        <f>'OddsRatio_working_3-way'!AA561+'OddsRatio_working_3-way'!AG561</f>
        <v>-0.8637324506309294</v>
      </c>
      <c r="AN561" s="11">
        <f>'OddsRatio_working_3-way'!AB561+'OddsRatio_working_3-way'!AH561</f>
        <v>-0.19928445373807951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1.0630169043690088</v>
      </c>
      <c r="AS561" s="11">
        <f>IF(('OddsRatio_working_3-way'!X561=0),IF(Q561&gt;0,-Q561^(1/3),(-Q561)^(1/3)),'OddsRatio_working_3-way'!AM561-'OddsRatio_working_3-way'!R561/3)</f>
        <v>-0.8637324506309294</v>
      </c>
      <c r="AT561" s="11">
        <f>IF(('OddsRatio_working_3-way'!X561=0),IF(Q561&gt;0,-Q561^(1/3),(-Q561)^(1/3)),'OddsRatio_working_3-way'!AN561-'OddsRatio_working_3-way'!R561/3)</f>
        <v>-0.19928445373807951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1.93</v>
      </c>
      <c r="B562" s="4">
        <f>IF('True_Odds_Calculator_3-way'!B563="","",'True_Odds_Calculator_3-way'!B563)</f>
        <v>3.56</v>
      </c>
      <c r="C562" s="4">
        <f>IF('True_Odds_Calculator_3-way'!C563="","",'True_Odds_Calculator_3-way'!C563)</f>
        <v>4.3499999999999996</v>
      </c>
      <c r="D562" s="9">
        <f t="shared" si="117"/>
        <v>0.50656719410864626</v>
      </c>
      <c r="E562" s="9">
        <f t="shared" si="118"/>
        <v>0.2716419997005125</v>
      </c>
      <c r="F562" s="9">
        <f t="shared" si="119"/>
        <v>0.22179080619084135</v>
      </c>
      <c r="G562" s="9">
        <f t="shared" si="120"/>
        <v>1.0473890053109138</v>
      </c>
      <c r="H562" s="9">
        <f t="shared" si="121"/>
        <v>1.9740717749391494</v>
      </c>
      <c r="I562" s="9">
        <f t="shared" si="122"/>
        <v>3.6813158535959389</v>
      </c>
      <c r="J562" s="9">
        <f t="shared" si="123"/>
        <v>4.5087531677915607</v>
      </c>
      <c r="K562" s="11">
        <f t="shared" si="124"/>
        <v>0.5181347150259068</v>
      </c>
      <c r="L562" s="11">
        <f t="shared" si="125"/>
        <v>0.2808988764044944</v>
      </c>
      <c r="M562" s="11">
        <f t="shared" si="126"/>
        <v>0.22988505747126439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-0.26685242696227707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0.22885454286305063</v>
      </c>
      <c r="Q562" s="11">
        <f>2*'OddsRatio_working_3-way'!K562*'OddsRatio_working_3-way'!L562*'OddsRatio_working_3-way'!M562</f>
        <v>6.6916533000892023E-2</v>
      </c>
      <c r="R562" s="11">
        <f t="shared" si="127"/>
        <v>0</v>
      </c>
      <c r="S562" s="11">
        <f t="shared" si="128"/>
        <v>-0.85760712566201269</v>
      </c>
      <c r="T562" s="11">
        <f t="shared" si="129"/>
        <v>-0.25076231744503308</v>
      </c>
      <c r="U562" s="11">
        <f>'OddsRatio_working_3-way'!S562-'OddsRatio_working_3-way'!R562^2/3</f>
        <v>-0.85760712566201269</v>
      </c>
      <c r="V562" s="11">
        <f>'OddsRatio_working_3-way'!S562*'OddsRatio_working_3-way'!R562/3-2*'OddsRatio_working_3-way'!R562^3/27-'OddsRatio_working_3-way'!T562</f>
        <v>0.25076231744503308</v>
      </c>
      <c r="W562" s="11">
        <f>'OddsRatio_working_3-way'!V562^2+4*'OddsRatio_working_3-way'!U562^3/27</f>
        <v>-3.056440080210629E-2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0.15284480744574694</v>
      </c>
      <c r="Y562" s="11">
        <f>IF('OddsRatio_working_3-way'!W562&gt;=0,IF('OddsRatio_working_3-way'!V562+SQRT('OddsRatio_working_3-way'!W562)&gt;0,0,PI()),ACOS('OddsRatio_working_3-way'!V562/(2*'OddsRatio_working_3-way'!X562)))</f>
        <v>0.60883164681247903</v>
      </c>
      <c r="Z562" s="11">
        <f>'OddsRatio_working_3-way'!X562^(1/3)*COS('OddsRatio_working_3-way'!Y562/3)</f>
        <v>0.52369450265545703</v>
      </c>
      <c r="AA562" s="11">
        <f>'OddsRatio_working_3-way'!X562^(1/3)*COS(('OddsRatio_working_3-way'!Y562+2*PI())/3)</f>
        <v>-0.35517373380640849</v>
      </c>
      <c r="AB562" s="11">
        <f>'OddsRatio_working_3-way'!X562^(1/3)*COS(('OddsRatio_working_3-way'!Y562+4*PI())/3)</f>
        <v>-0.16852076884904865</v>
      </c>
      <c r="AC562" s="11">
        <f>'OddsRatio_working_3-way'!X562^(1/3)*SIN('OddsRatio_working_3-way'!Y562/3)</f>
        <v>0.10776413956317361</v>
      </c>
      <c r="AD562" s="11">
        <f>'OddsRatio_working_3-way'!X562^(1/3)*SIN(('OddsRatio_working_3-way'!Y562+2*PI())/3)</f>
        <v>0.39965067334029619</v>
      </c>
      <c r="AE562" s="11">
        <f>'OddsRatio_working_3-way'!X562^(1/3)*SIN(('OddsRatio_working_3-way'!Y562+4*PI())/3)</f>
        <v>-0.50741481290346968</v>
      </c>
      <c r="AF562" s="11">
        <f>-'OddsRatio_working_3-way'!U562/(3*'OddsRatio_working_3-way'!X562^(1/3))*COS(('OddsRatio_working_3-way'!Y562)/3)</f>
        <v>0.52369450265545692</v>
      </c>
      <c r="AG562" s="11">
        <f>-'OddsRatio_working_3-way'!U562/(3*'OddsRatio_working_3-way'!X562^(1/3))*COS(('OddsRatio_working_3-way'!Y562+2*PI())/3)</f>
        <v>-0.35517373380640838</v>
      </c>
      <c r="AH562" s="11">
        <f>-'OddsRatio_working_3-way'!U562/(3*'OddsRatio_working_3-way'!X562^(1/3))*COS(('OddsRatio_working_3-way'!Y562+4*PI())/3)</f>
        <v>-0.16852076884904862</v>
      </c>
      <c r="AI562" s="11">
        <f>'OddsRatio_working_3-way'!U562/(3*'OddsRatio_working_3-way'!X562^(1/3))*SIN(('OddsRatio_working_3-way'!Y562)/3)</f>
        <v>-0.10776413956317359</v>
      </c>
      <c r="AJ562" s="11">
        <f>'OddsRatio_working_3-way'!U562/(3*'OddsRatio_working_3-way'!X562^(1/3))*SIN(('OddsRatio_working_3-way'!Y562+2*PI())/3)</f>
        <v>-0.39965067334029608</v>
      </c>
      <c r="AK562" s="11">
        <f>'OddsRatio_working_3-way'!U562/(3*'OddsRatio_working_3-way'!X562^(1/3))*SIN(('OddsRatio_working_3-way'!Y562+4*PI())/3)</f>
        <v>0.50741481290346957</v>
      </c>
      <c r="AL562" s="11">
        <f>'OddsRatio_working_3-way'!Z562+'OddsRatio_working_3-way'!AF562</f>
        <v>1.0473890053109138</v>
      </c>
      <c r="AM562" s="11">
        <f>'OddsRatio_working_3-way'!AA562+'OddsRatio_working_3-way'!AG562</f>
        <v>-0.71034746761281686</v>
      </c>
      <c r="AN562" s="11">
        <f>'OddsRatio_working_3-way'!AB562+'OddsRatio_working_3-way'!AH562</f>
        <v>-0.3370415376980973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1.0473890053109138</v>
      </c>
      <c r="AS562" s="11">
        <f>IF(('OddsRatio_working_3-way'!X562=0),IF(Q562&gt;0,-Q562^(1/3),(-Q562)^(1/3)),'OddsRatio_working_3-way'!AM562-'OddsRatio_working_3-way'!R562/3)</f>
        <v>-0.71034746761281686</v>
      </c>
      <c r="AT562" s="11">
        <f>IF(('OddsRatio_working_3-way'!X562=0),IF(Q562&gt;0,-Q562^(1/3),(-Q562)^(1/3)),'OddsRatio_working_3-way'!AN562-'OddsRatio_working_3-way'!R562/3)</f>
        <v>-0.3370415376980973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1.95</v>
      </c>
      <c r="B563" s="4">
        <f>IF('True_Odds_Calculator_3-way'!B564="","",'True_Odds_Calculator_3-way'!B564)</f>
        <v>3.65</v>
      </c>
      <c r="C563" s="4">
        <f>IF('True_Odds_Calculator_3-way'!C564="","",'True_Odds_Calculator_3-way'!C564)</f>
        <v>4.0999999999999996</v>
      </c>
      <c r="D563" s="9">
        <f t="shared" si="117"/>
        <v>0.50061824468687233</v>
      </c>
      <c r="E563" s="9">
        <f t="shared" si="118"/>
        <v>0.2643695494835584</v>
      </c>
      <c r="F563" s="9">
        <f t="shared" si="119"/>
        <v>0.23501220582956936</v>
      </c>
      <c r="G563" s="9">
        <f t="shared" si="120"/>
        <v>1.0500316581980746</v>
      </c>
      <c r="H563" s="9">
        <f t="shared" si="121"/>
        <v>1.9975300752881708</v>
      </c>
      <c r="I563" s="9">
        <f t="shared" si="122"/>
        <v>3.782583894224897</v>
      </c>
      <c r="J563" s="9">
        <f t="shared" si="123"/>
        <v>4.2550981404140309</v>
      </c>
      <c r="K563" s="11">
        <f t="shared" si="124"/>
        <v>0.51282051282051289</v>
      </c>
      <c r="L563" s="11">
        <f t="shared" si="125"/>
        <v>0.27397260273972601</v>
      </c>
      <c r="M563" s="11">
        <f t="shared" si="126"/>
        <v>0.24390243902439027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-0.26743598310587946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0.22959555201452964</v>
      </c>
      <c r="Q563" s="11">
        <f>2*'OddsRatio_working_3-way'!K563*'OddsRatio_working_3-way'!L563*'OddsRatio_working_3-way'!M563</f>
        <v>6.8535985675979003E-2</v>
      </c>
      <c r="R563" s="11">
        <f t="shared" si="127"/>
        <v>0</v>
      </c>
      <c r="S563" s="11">
        <f t="shared" si="128"/>
        <v>-0.8585065829515971</v>
      </c>
      <c r="T563" s="11">
        <f t="shared" si="129"/>
        <v>-0.25627062177659621</v>
      </c>
      <c r="U563" s="11">
        <f>'OddsRatio_working_3-way'!S563-'OddsRatio_working_3-way'!R563^2/3</f>
        <v>-0.8585065829515971</v>
      </c>
      <c r="V563" s="11">
        <f>'OddsRatio_working_3-way'!S563*'OddsRatio_working_3-way'!R563/3-2*'OddsRatio_working_3-way'!R563^3/27-'OddsRatio_working_3-way'!T563</f>
        <v>0.25627062177659621</v>
      </c>
      <c r="W563" s="11">
        <f>'OddsRatio_working_3-way'!V563^2+4*'OddsRatio_working_3-way'!U563^3/27</f>
        <v>-2.8065836130089131E-2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0.15308532564868224</v>
      </c>
      <c r="Y563" s="11">
        <f>IF('OddsRatio_working_3-way'!W563&gt;=0,IF('OddsRatio_working_3-way'!V563+SQRT('OddsRatio_working_3-way'!W563)&gt;0,0,PI()),ACOS('OddsRatio_working_3-way'!V563/(2*'OddsRatio_working_3-way'!X563)))</f>
        <v>0.57898420170396436</v>
      </c>
      <c r="Z563" s="11">
        <f>'OddsRatio_working_3-way'!X563^(1/3)*COS('OddsRatio_working_3-way'!Y563/3)</f>
        <v>0.52501582909903732</v>
      </c>
      <c r="AA563" s="11">
        <f>'OddsRatio_working_3-way'!X563^(1/3)*COS(('OddsRatio_working_3-way'!Y563+2*PI())/3)</f>
        <v>-0.35136414750189549</v>
      </c>
      <c r="AB563" s="11">
        <f>'OddsRatio_working_3-way'!X563^(1/3)*COS(('OddsRatio_working_3-way'!Y563+4*PI())/3)</f>
        <v>-0.17365168159714206</v>
      </c>
      <c r="AC563" s="11">
        <f>'OddsRatio_working_3-way'!X563^(1/3)*SIN('OddsRatio_working_3-way'!Y563/3)</f>
        <v>0.10260234002846169</v>
      </c>
      <c r="AD563" s="11">
        <f>'OddsRatio_working_3-way'!X563^(1/3)*SIN(('OddsRatio_working_3-way'!Y563+2*PI())/3)</f>
        <v>0.40337587537448488</v>
      </c>
      <c r="AE563" s="11">
        <f>'OddsRatio_working_3-way'!X563^(1/3)*SIN(('OddsRatio_working_3-way'!Y563+4*PI())/3)</f>
        <v>-0.50597821540294652</v>
      </c>
      <c r="AF563" s="11">
        <f>-'OddsRatio_working_3-way'!U563/(3*'OddsRatio_working_3-way'!X563^(1/3))*COS(('OddsRatio_working_3-way'!Y563)/3)</f>
        <v>0.52501582909903732</v>
      </c>
      <c r="AG563" s="11">
        <f>-'OddsRatio_working_3-way'!U563/(3*'OddsRatio_working_3-way'!X563^(1/3))*COS(('OddsRatio_working_3-way'!Y563+2*PI())/3)</f>
        <v>-0.35136414750189549</v>
      </c>
      <c r="AH563" s="11">
        <f>-'OddsRatio_working_3-way'!U563/(3*'OddsRatio_working_3-way'!X563^(1/3))*COS(('OddsRatio_working_3-way'!Y563+4*PI())/3)</f>
        <v>-0.17365168159714206</v>
      </c>
      <c r="AI563" s="11">
        <f>'OddsRatio_working_3-way'!U563/(3*'OddsRatio_working_3-way'!X563^(1/3))*SIN(('OddsRatio_working_3-way'!Y563)/3)</f>
        <v>-0.10260234002846169</v>
      </c>
      <c r="AJ563" s="11">
        <f>'OddsRatio_working_3-way'!U563/(3*'OddsRatio_working_3-way'!X563^(1/3))*SIN(('OddsRatio_working_3-way'!Y563+2*PI())/3)</f>
        <v>-0.40337587537448488</v>
      </c>
      <c r="AK563" s="11">
        <f>'OddsRatio_working_3-way'!U563/(3*'OddsRatio_working_3-way'!X563^(1/3))*SIN(('OddsRatio_working_3-way'!Y563+4*PI())/3)</f>
        <v>0.50597821540294652</v>
      </c>
      <c r="AL563" s="11">
        <f>'OddsRatio_working_3-way'!Z563+'OddsRatio_working_3-way'!AF563</f>
        <v>1.0500316581980746</v>
      </c>
      <c r="AM563" s="11">
        <f>'OddsRatio_working_3-way'!AA563+'OddsRatio_working_3-way'!AG563</f>
        <v>-0.70272829500379097</v>
      </c>
      <c r="AN563" s="11">
        <f>'OddsRatio_working_3-way'!AB563+'OddsRatio_working_3-way'!AH563</f>
        <v>-0.34730336319428412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1.0500316581980746</v>
      </c>
      <c r="AS563" s="11">
        <f>IF(('OddsRatio_working_3-way'!X563=0),IF(Q563&gt;0,-Q563^(1/3),(-Q563)^(1/3)),'OddsRatio_working_3-way'!AM563-'OddsRatio_working_3-way'!R563/3)</f>
        <v>-0.70272829500379097</v>
      </c>
      <c r="AT563" s="11">
        <f>IF(('OddsRatio_working_3-way'!X563=0),IF(Q563&gt;0,-Q563^(1/3),(-Q563)^(1/3)),'OddsRatio_working_3-way'!AN563-'OddsRatio_working_3-way'!R563/3)</f>
        <v>-0.34730336319428412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3.04</v>
      </c>
      <c r="C564" s="4">
        <f>IF('True_Odds_Calculator_3-way'!C565="","",'True_Odds_Calculator_3-way'!C565)</f>
        <v>3.29</v>
      </c>
      <c r="D564" s="9">
        <f t="shared" si="117"/>
        <v>0.38521080841045424</v>
      </c>
      <c r="E564" s="9">
        <f t="shared" si="118"/>
        <v>0.31969566245250158</v>
      </c>
      <c r="F564" s="9">
        <f t="shared" si="119"/>
        <v>0.2950935291370444</v>
      </c>
      <c r="G564" s="9">
        <f t="shared" si="120"/>
        <v>1.0431249390353656</v>
      </c>
      <c r="H564" s="9">
        <f t="shared" si="121"/>
        <v>2.5959811567241085</v>
      </c>
      <c r="I564" s="9">
        <f t="shared" si="122"/>
        <v>3.1279748756321455</v>
      </c>
      <c r="J564" s="9">
        <f t="shared" si="123"/>
        <v>3.3887561103909873</v>
      </c>
      <c r="K564" s="11">
        <f t="shared" si="124"/>
        <v>0.39525691699604748</v>
      </c>
      <c r="L564" s="11">
        <f t="shared" si="125"/>
        <v>0.32894736842105265</v>
      </c>
      <c r="M564" s="11">
        <f t="shared" si="126"/>
        <v>0.303951367781155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-0.28246658400268598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0.23158349999968386</v>
      </c>
      <c r="Q564" s="11">
        <f>2*'OddsRatio_working_3-way'!K564*'OddsRatio_working_3-way'!L564*'OddsRatio_working_3-way'!M564</f>
        <v>7.90387372012573E-2</v>
      </c>
      <c r="R564" s="11">
        <f t="shared" si="127"/>
        <v>0</v>
      </c>
      <c r="S564" s="11">
        <f t="shared" si="128"/>
        <v>-0.81986158050285241</v>
      </c>
      <c r="T564" s="11">
        <f t="shared" si="129"/>
        <v>-0.27981623907947184</v>
      </c>
      <c r="U564" s="11">
        <f>'OddsRatio_working_3-way'!S564-'OddsRatio_working_3-way'!R564^2/3</f>
        <v>-0.81986158050285241</v>
      </c>
      <c r="V564" s="11">
        <f>'OddsRatio_working_3-way'!S564*'OddsRatio_working_3-way'!R564/3-2*'OddsRatio_working_3-way'!R564^3/27-'OddsRatio_working_3-way'!T564</f>
        <v>0.27981623907947184</v>
      </c>
      <c r="W564" s="11">
        <f>'OddsRatio_working_3-way'!V564^2+4*'OddsRatio_working_3-way'!U564^3/27</f>
        <v>-3.3456615801897016E-3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0.14286601173194577</v>
      </c>
      <c r="Y564" s="11">
        <f>IF('OddsRatio_working_3-way'!W564&gt;=0,IF('OddsRatio_working_3-way'!V564+SQRT('OddsRatio_working_3-way'!W564)&gt;0,0,PI()),ACOS('OddsRatio_working_3-way'!V564/(2*'OddsRatio_working_3-way'!X564)))</f>
        <v>0.20384209284519872</v>
      </c>
      <c r="Z564" s="11">
        <f>'OddsRatio_working_3-way'!X564^(1/3)*COS('OddsRatio_working_3-way'!Y564/3)</f>
        <v>0.52156246951768293</v>
      </c>
      <c r="AA564" s="11">
        <f>'OddsRatio_working_3-way'!X564^(1/3)*COS(('OddsRatio_working_3-way'!Y564+2*PI())/3)</f>
        <v>-0.29151945069072582</v>
      </c>
      <c r="AB564" s="11">
        <f>'OddsRatio_working_3-way'!X564^(1/3)*COS(('OddsRatio_working_3-way'!Y564+4*PI())/3)</f>
        <v>-0.23004301882695721</v>
      </c>
      <c r="AC564" s="11">
        <f>'OddsRatio_working_3-way'!X564^(1/3)*SIN('OddsRatio_working_3-way'!Y564/3)</f>
        <v>3.5493434485364649E-2</v>
      </c>
      <c r="AD564" s="11">
        <f>'OddsRatio_working_3-way'!X564^(1/3)*SIN(('OddsRatio_working_3-way'!Y564+2*PI())/3)</f>
        <v>0.43393963102017807</v>
      </c>
      <c r="AE564" s="11">
        <f>'OddsRatio_working_3-way'!X564^(1/3)*SIN(('OddsRatio_working_3-way'!Y564+4*PI())/3)</f>
        <v>-0.46943306550554259</v>
      </c>
      <c r="AF564" s="11">
        <f>-'OddsRatio_working_3-way'!U564/(3*'OddsRatio_working_3-way'!X564^(1/3))*COS(('OddsRatio_working_3-way'!Y564)/3)</f>
        <v>0.52156246951768281</v>
      </c>
      <c r="AG564" s="11">
        <f>-'OddsRatio_working_3-way'!U564/(3*'OddsRatio_working_3-way'!X564^(1/3))*COS(('OddsRatio_working_3-way'!Y564+2*PI())/3)</f>
        <v>-0.29151945069072577</v>
      </c>
      <c r="AH564" s="11">
        <f>-'OddsRatio_working_3-way'!U564/(3*'OddsRatio_working_3-way'!X564^(1/3))*COS(('OddsRatio_working_3-way'!Y564+4*PI())/3)</f>
        <v>-0.23004301882695719</v>
      </c>
      <c r="AI564" s="11">
        <f>'OddsRatio_working_3-way'!U564/(3*'OddsRatio_working_3-way'!X564^(1/3))*SIN(('OddsRatio_working_3-way'!Y564)/3)</f>
        <v>-3.5493434485364642E-2</v>
      </c>
      <c r="AJ564" s="11">
        <f>'OddsRatio_working_3-way'!U564/(3*'OddsRatio_working_3-way'!X564^(1/3))*SIN(('OddsRatio_working_3-way'!Y564+2*PI())/3)</f>
        <v>-0.43393963102017796</v>
      </c>
      <c r="AK564" s="11">
        <f>'OddsRatio_working_3-way'!U564/(3*'OddsRatio_working_3-way'!X564^(1/3))*SIN(('OddsRatio_working_3-way'!Y564+4*PI())/3)</f>
        <v>0.46943306550554248</v>
      </c>
      <c r="AL564" s="11">
        <f>'OddsRatio_working_3-way'!Z564+'OddsRatio_working_3-way'!AF564</f>
        <v>1.0431249390353656</v>
      </c>
      <c r="AM564" s="11">
        <f>'OddsRatio_working_3-way'!AA564+'OddsRatio_working_3-way'!AG564</f>
        <v>-0.58303890138145165</v>
      </c>
      <c r="AN564" s="11">
        <f>'OddsRatio_working_3-way'!AB564+'OddsRatio_working_3-way'!AH564</f>
        <v>-0.46008603765391443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1.0431249390353656</v>
      </c>
      <c r="AS564" s="11">
        <f>IF(('OddsRatio_working_3-way'!X564=0),IF(Q564&gt;0,-Q564^(1/3),(-Q564)^(1/3)),'OddsRatio_working_3-way'!AM564-'OddsRatio_working_3-way'!R564/3)</f>
        <v>-0.58303890138145165</v>
      </c>
      <c r="AT564" s="11">
        <f>IF(('OddsRatio_working_3-way'!X564=0),IF(Q564&gt;0,-Q564^(1/3),(-Q564)^(1/3)),'OddsRatio_working_3-way'!AN564-'OddsRatio_working_3-way'!R564/3)</f>
        <v>-0.46008603765391443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1.32</v>
      </c>
      <c r="B565" s="4">
        <f>IF('True_Odds_Calculator_3-way'!B566="","",'True_Odds_Calculator_3-way'!B566)</f>
        <v>5.62</v>
      </c>
      <c r="C565" s="4">
        <f>IF('True_Odds_Calculator_3-way'!C566="","",'True_Odds_Calculator_3-way'!C566)</f>
        <v>10.06</v>
      </c>
      <c r="D565" s="9">
        <f t="shared" si="117"/>
        <v>0.74184991478083429</v>
      </c>
      <c r="E565" s="9">
        <f t="shared" si="118"/>
        <v>0.16600310612553323</v>
      </c>
      <c r="F565" s="9">
        <f t="shared" si="119"/>
        <v>9.2146979093632425E-2</v>
      </c>
      <c r="G565" s="9">
        <f t="shared" si="120"/>
        <v>1.0874423522016894</v>
      </c>
      <c r="H565" s="9">
        <f t="shared" si="121"/>
        <v>1.3479815527045405</v>
      </c>
      <c r="I565" s="9">
        <f t="shared" si="122"/>
        <v>6.0239836671718052</v>
      </c>
      <c r="J565" s="9">
        <f t="shared" si="123"/>
        <v>10.852227710947307</v>
      </c>
      <c r="K565" s="11">
        <f t="shared" si="124"/>
        <v>0.75757575757575757</v>
      </c>
      <c r="L565" s="11">
        <f t="shared" si="125"/>
        <v>0.17793594306049823</v>
      </c>
      <c r="M565" s="11">
        <f t="shared" si="126"/>
        <v>9.940357852882703E-2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-0.179478290399949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0.18759437336940291</v>
      </c>
      <c r="Q565" s="11">
        <f>2*'OddsRatio_working_3-way'!K565*'OddsRatio_working_3-way'!L565*'OddsRatio_working_3-way'!M565</f>
        <v>2.6799196195628986E-2</v>
      </c>
      <c r="R565" s="11">
        <f t="shared" si="127"/>
        <v>0</v>
      </c>
      <c r="S565" s="11">
        <f t="shared" si="128"/>
        <v>-1.0452204160813436</v>
      </c>
      <c r="T565" s="11">
        <f t="shared" si="129"/>
        <v>-0.14931720229733478</v>
      </c>
      <c r="U565" s="11">
        <f>'OddsRatio_working_3-way'!S565-'OddsRatio_working_3-way'!R565^2/3</f>
        <v>-1.0452204160813436</v>
      </c>
      <c r="V565" s="11">
        <f>'OddsRatio_working_3-way'!S565*'OddsRatio_working_3-way'!R565/3-2*'OddsRatio_working_3-way'!R565^3/27-'OddsRatio_working_3-way'!T565</f>
        <v>0.14931720229733478</v>
      </c>
      <c r="W565" s="11">
        <f>'OddsRatio_working_3-way'!V565^2+4*'OddsRatio_working_3-way'!U565^3/27</f>
        <v>-0.14687302153259776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0.2056505825633014</v>
      </c>
      <c r="Y565" s="11">
        <f>IF('OddsRatio_working_3-way'!W565&gt;=0,IF('OddsRatio_working_3-way'!V565+SQRT('OddsRatio_working_3-way'!W565)&gt;0,0,PI()),ACOS('OddsRatio_working_3-way'!V565/(2*'OddsRatio_working_3-way'!X565)))</f>
        <v>1.1992720070236549</v>
      </c>
      <c r="Z565" s="11">
        <f>'OddsRatio_working_3-way'!X565^(1/3)*COS('OddsRatio_working_3-way'!Y565/3)</f>
        <v>0.54372117610084469</v>
      </c>
      <c r="AA565" s="11">
        <f>'OddsRatio_working_3-way'!X565^(1/3)*COS(('OddsRatio_working_3-way'!Y565+2*PI())/3)</f>
        <v>-0.47080923975475447</v>
      </c>
      <c r="AB565" s="11">
        <f>'OddsRatio_working_3-way'!X565^(1/3)*COS(('OddsRatio_working_3-way'!Y565+4*PI())/3)</f>
        <v>-7.291193634609007E-2</v>
      </c>
      <c r="AC565" s="11">
        <f>'OddsRatio_working_3-way'!X565^(1/3)*SIN('OddsRatio_working_3-way'!Y565/3)</f>
        <v>0.2297261152328185</v>
      </c>
      <c r="AD565" s="11">
        <f>'OddsRatio_working_3-way'!X565^(1/3)*SIN(('OddsRatio_working_3-way'!Y565+2*PI())/3)</f>
        <v>0.35601329346247462</v>
      </c>
      <c r="AE565" s="11">
        <f>'OddsRatio_working_3-way'!X565^(1/3)*SIN(('OddsRatio_working_3-way'!Y565+4*PI())/3)</f>
        <v>-0.58573940869529317</v>
      </c>
      <c r="AF565" s="11">
        <f>-'OddsRatio_working_3-way'!U565/(3*'OddsRatio_working_3-way'!X565^(1/3))*COS(('OddsRatio_working_3-way'!Y565)/3)</f>
        <v>0.54372117610084458</v>
      </c>
      <c r="AG565" s="11">
        <f>-'OddsRatio_working_3-way'!U565/(3*'OddsRatio_working_3-way'!X565^(1/3))*COS(('OddsRatio_working_3-way'!Y565+2*PI())/3)</f>
        <v>-0.47080923975475436</v>
      </c>
      <c r="AH565" s="11">
        <f>-'OddsRatio_working_3-way'!U565/(3*'OddsRatio_working_3-way'!X565^(1/3))*COS(('OddsRatio_working_3-way'!Y565+4*PI())/3)</f>
        <v>-7.2911936346090056E-2</v>
      </c>
      <c r="AI565" s="11">
        <f>'OddsRatio_working_3-way'!U565/(3*'OddsRatio_working_3-way'!X565^(1/3))*SIN(('OddsRatio_working_3-way'!Y565)/3)</f>
        <v>-0.22972611523281847</v>
      </c>
      <c r="AJ565" s="11">
        <f>'OddsRatio_working_3-way'!U565/(3*'OddsRatio_working_3-way'!X565^(1/3))*SIN(('OddsRatio_working_3-way'!Y565+2*PI())/3)</f>
        <v>-0.35601329346247457</v>
      </c>
      <c r="AK565" s="11">
        <f>'OddsRatio_working_3-way'!U565/(3*'OddsRatio_working_3-way'!X565^(1/3))*SIN(('OddsRatio_working_3-way'!Y565+4*PI())/3)</f>
        <v>0.58573940869529306</v>
      </c>
      <c r="AL565" s="11">
        <f>'OddsRatio_working_3-way'!Z565+'OddsRatio_working_3-way'!AF565</f>
        <v>1.0874423522016894</v>
      </c>
      <c r="AM565" s="11">
        <f>'OddsRatio_working_3-way'!AA565+'OddsRatio_working_3-way'!AG565</f>
        <v>-0.94161847950950883</v>
      </c>
      <c r="AN565" s="11">
        <f>'OddsRatio_working_3-way'!AB565+'OddsRatio_working_3-way'!AH565</f>
        <v>-0.14582387269218011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1.0874423522016894</v>
      </c>
      <c r="AS565" s="11">
        <f>IF(('OddsRatio_working_3-way'!X565=0),IF(Q565&gt;0,-Q565^(1/3),(-Q565)^(1/3)),'OddsRatio_working_3-way'!AM565-'OddsRatio_working_3-way'!R565/3)</f>
        <v>-0.94161847950950883</v>
      </c>
      <c r="AT565" s="11">
        <f>IF(('OddsRatio_working_3-way'!X565=0),IF(Q565&gt;0,-Q565^(1/3),(-Q565)^(1/3)),'OddsRatio_working_3-way'!AN565-'OddsRatio_working_3-way'!R565/3)</f>
        <v>-0.14582387269218011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2.66</v>
      </c>
      <c r="B566" s="4">
        <f>IF('True_Odds_Calculator_3-way'!B567="","",'True_Odds_Calculator_3-way'!B567)</f>
        <v>2.92</v>
      </c>
      <c r="C566" s="4">
        <f>IF('True_Odds_Calculator_3-way'!C567="","",'True_Odds_Calculator_3-way'!C567)</f>
        <v>3.23</v>
      </c>
      <c r="D566" s="9">
        <f t="shared" si="117"/>
        <v>0.3661726358893842</v>
      </c>
      <c r="E566" s="9">
        <f t="shared" si="118"/>
        <v>0.33310401298762526</v>
      </c>
      <c r="F566" s="9">
        <f t="shared" si="119"/>
        <v>0.30072335112299042</v>
      </c>
      <c r="G566" s="9">
        <f t="shared" si="120"/>
        <v>1.0427423458125138</v>
      </c>
      <c r="H566" s="9">
        <f t="shared" si="121"/>
        <v>2.7309522940487736</v>
      </c>
      <c r="I566" s="9">
        <f t="shared" si="122"/>
        <v>3.0020653039600269</v>
      </c>
      <c r="J566" s="9">
        <f t="shared" si="123"/>
        <v>3.3253154311619055</v>
      </c>
      <c r="K566" s="11">
        <f t="shared" si="124"/>
        <v>0.37593984962406013</v>
      </c>
      <c r="L566" s="11">
        <f t="shared" si="125"/>
        <v>0.34246575342465752</v>
      </c>
      <c r="M566" s="11">
        <f t="shared" si="126"/>
        <v>0.30959752321981426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-0.2833003880412257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0.23158430449932033</v>
      </c>
      <c r="Q566" s="11">
        <f>2*'OddsRatio_working_3-way'!K566*'OddsRatio_working_3-way'!L566*'OddsRatio_working_3-way'!M566</f>
        <v>7.9719209810437286E-2</v>
      </c>
      <c r="R566" s="11">
        <f t="shared" si="127"/>
        <v>0</v>
      </c>
      <c r="S566" s="11">
        <f t="shared" si="128"/>
        <v>-0.81745142002989535</v>
      </c>
      <c r="T566" s="11">
        <f t="shared" si="129"/>
        <v>-0.28139463684333743</v>
      </c>
      <c r="U566" s="11">
        <f>'OddsRatio_working_3-way'!S566-'OddsRatio_working_3-way'!R566^2/3</f>
        <v>-0.81745142002989535</v>
      </c>
      <c r="V566" s="11">
        <f>'OddsRatio_working_3-way'!S566*'OddsRatio_working_3-way'!R566/3-2*'OddsRatio_working_3-way'!R566^3/27-'OddsRatio_working_3-way'!T566</f>
        <v>0.28139463684333743</v>
      </c>
      <c r="W566" s="11">
        <f>'OddsRatio_working_3-way'!V566^2+4*'OddsRatio_working_3-way'!U566^3/27</f>
        <v>-1.7419422476404739E-3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0.14223649662782953</v>
      </c>
      <c r="Y566" s="11">
        <f>IF('OddsRatio_working_3-way'!W566&gt;=0,IF('OddsRatio_working_3-way'!V566+SQRT('OddsRatio_working_3-way'!W566)&gt;0,0,PI()),ACOS('OddsRatio_working_3-way'!V566/(2*'OddsRatio_working_3-way'!X566)))</f>
        <v>0.14724696122094616</v>
      </c>
      <c r="Z566" s="11">
        <f>'OddsRatio_working_3-way'!X566^(1/3)*COS('OddsRatio_working_3-way'!Y566/3)</f>
        <v>0.5213711729062569</v>
      </c>
      <c r="AA566" s="11">
        <f>'OddsRatio_working_3-way'!X566^(1/3)*COS(('OddsRatio_working_3-way'!Y566+2*PI())/3)</f>
        <v>-0.28286508271069327</v>
      </c>
      <c r="AB566" s="11">
        <f>'OddsRatio_working_3-way'!X566^(1/3)*COS(('OddsRatio_working_3-way'!Y566+4*PI())/3)</f>
        <v>-0.23850609019556368</v>
      </c>
      <c r="AC566" s="11">
        <f>'OddsRatio_working_3-way'!X566^(1/3)*SIN('OddsRatio_working_3-way'!Y566/3)</f>
        <v>2.5610676269590803E-2</v>
      </c>
      <c r="AD566" s="11">
        <f>'OddsRatio_working_3-way'!X566^(1/3)*SIN(('OddsRatio_working_3-way'!Y566+2*PI())/3)</f>
        <v>0.43871534240291216</v>
      </c>
      <c r="AE566" s="11">
        <f>'OddsRatio_working_3-way'!X566^(1/3)*SIN(('OddsRatio_working_3-way'!Y566+4*PI())/3)</f>
        <v>-0.46432601867250284</v>
      </c>
      <c r="AF566" s="11">
        <f>-'OddsRatio_working_3-way'!U566/(3*'OddsRatio_working_3-way'!X566^(1/3))*COS(('OddsRatio_working_3-way'!Y566)/3)</f>
        <v>0.5213711729062569</v>
      </c>
      <c r="AG566" s="11">
        <f>-'OddsRatio_working_3-way'!U566/(3*'OddsRatio_working_3-way'!X566^(1/3))*COS(('OddsRatio_working_3-way'!Y566+2*PI())/3)</f>
        <v>-0.28286508271069327</v>
      </c>
      <c r="AH566" s="11">
        <f>-'OddsRatio_working_3-way'!U566/(3*'OddsRatio_working_3-way'!X566^(1/3))*COS(('OddsRatio_working_3-way'!Y566+4*PI())/3)</f>
        <v>-0.23850609019556368</v>
      </c>
      <c r="AI566" s="11">
        <f>'OddsRatio_working_3-way'!U566/(3*'OddsRatio_working_3-way'!X566^(1/3))*SIN(('OddsRatio_working_3-way'!Y566)/3)</f>
        <v>-2.5610676269590803E-2</v>
      </c>
      <c r="AJ566" s="11">
        <f>'OddsRatio_working_3-way'!U566/(3*'OddsRatio_working_3-way'!X566^(1/3))*SIN(('OddsRatio_working_3-way'!Y566+2*PI())/3)</f>
        <v>-0.43871534240291216</v>
      </c>
      <c r="AK566" s="11">
        <f>'OddsRatio_working_3-way'!U566/(3*'OddsRatio_working_3-way'!X566^(1/3))*SIN(('OddsRatio_working_3-way'!Y566+4*PI())/3)</f>
        <v>0.46432601867250284</v>
      </c>
      <c r="AL566" s="11">
        <f>'OddsRatio_working_3-way'!Z566+'OddsRatio_working_3-way'!AF566</f>
        <v>1.0427423458125138</v>
      </c>
      <c r="AM566" s="11">
        <f>'OddsRatio_working_3-way'!AA566+'OddsRatio_working_3-way'!AG566</f>
        <v>-0.56573016542138654</v>
      </c>
      <c r="AN566" s="11">
        <f>'OddsRatio_working_3-way'!AB566+'OddsRatio_working_3-way'!AH566</f>
        <v>-0.47701218039112736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1.0427423458125138</v>
      </c>
      <c r="AS566" s="11">
        <f>IF(('OddsRatio_working_3-way'!X566=0),IF(Q566&gt;0,-Q566^(1/3),(-Q566)^(1/3)),'OddsRatio_working_3-way'!AM566-'OddsRatio_working_3-way'!R566/3)</f>
        <v>-0.56573016542138654</v>
      </c>
      <c r="AT566" s="11">
        <f>IF(('OddsRatio_working_3-way'!X566=0),IF(Q566&gt;0,-Q566^(1/3),(-Q566)^(1/3)),'OddsRatio_working_3-way'!AN566-'OddsRatio_working_3-way'!R566/3)</f>
        <v>-0.47701218039112736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8.27</v>
      </c>
      <c r="B567" s="4">
        <f>IF('True_Odds_Calculator_3-way'!B568="","",'True_Odds_Calculator_3-way'!B568)</f>
        <v>4.46</v>
      </c>
      <c r="C567" s="4">
        <f>IF('True_Odds_Calculator_3-way'!C568="","",'True_Odds_Calculator_3-way'!C568)</f>
        <v>1.45</v>
      </c>
      <c r="D567" s="9">
        <f t="shared" si="117"/>
        <v>0.11358541913043346</v>
      </c>
      <c r="E567" s="9">
        <f t="shared" si="118"/>
        <v>0.21212864453003216</v>
      </c>
      <c r="F567" s="9">
        <f t="shared" si="119"/>
        <v>0.6742859363395346</v>
      </c>
      <c r="G567" s="9">
        <f t="shared" si="120"/>
        <v>1.0734452423639431</v>
      </c>
      <c r="H567" s="9">
        <f t="shared" si="121"/>
        <v>8.8039469119858662</v>
      </c>
      <c r="I567" s="9">
        <f t="shared" si="122"/>
        <v>4.7141205385792428</v>
      </c>
      <c r="J567" s="9">
        <f t="shared" si="123"/>
        <v>1.4830503590637742</v>
      </c>
      <c r="K567" s="11">
        <f t="shared" si="124"/>
        <v>0.12091898428053205</v>
      </c>
      <c r="L567" s="11">
        <f t="shared" si="125"/>
        <v>0.22421524663677131</v>
      </c>
      <c r="M567" s="11">
        <f t="shared" si="126"/>
        <v>0.68965517241379315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-0.21164823588606962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0.20904194282609373</v>
      </c>
      <c r="Q567" s="11">
        <f>2*'OddsRatio_working_3-way'!K567*'OddsRatio_working_3-way'!L567*'OddsRatio_working_3-way'!M567</f>
        <v>3.7395696391072236E-2</v>
      </c>
      <c r="R567" s="11">
        <f t="shared" si="127"/>
        <v>0</v>
      </c>
      <c r="S567" s="11">
        <f t="shared" si="128"/>
        <v>-0.98768573218168065</v>
      </c>
      <c r="T567" s="11">
        <f t="shared" si="129"/>
        <v>-0.17668796640101628</v>
      </c>
      <c r="U567" s="11">
        <f>'OddsRatio_working_3-way'!S567-'OddsRatio_working_3-way'!R567^2/3</f>
        <v>-0.98768573218168065</v>
      </c>
      <c r="V567" s="11">
        <f>'OddsRatio_working_3-way'!S567*'OddsRatio_working_3-way'!R567/3-2*'OddsRatio_working_3-way'!R567^3/27-'OddsRatio_working_3-way'!T567</f>
        <v>0.17668796640101628</v>
      </c>
      <c r="W567" s="11">
        <f>'OddsRatio_working_3-way'!V567^2+4*'OddsRatio_working_3-way'!U567^3/27</f>
        <v>-0.11152362219877651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0.18890623313545213</v>
      </c>
      <c r="Y567" s="11">
        <f>IF('OddsRatio_working_3-way'!W567&gt;=0,IF('OddsRatio_working_3-way'!V567+SQRT('OddsRatio_working_3-way'!W567)&gt;0,0,PI()),ACOS('OddsRatio_working_3-way'!V567/(2*'OddsRatio_working_3-way'!X567)))</f>
        <v>1.0841541772881413</v>
      </c>
      <c r="Z567" s="11">
        <f>'OddsRatio_working_3-way'!X567^(1/3)*COS('OddsRatio_working_3-way'!Y567/3)</f>
        <v>0.53672262118197167</v>
      </c>
      <c r="AA567" s="11">
        <f>'OddsRatio_working_3-way'!X567^(1/3)*COS(('OddsRatio_working_3-way'!Y567+2*PI())/3)</f>
        <v>-0.44405437812378729</v>
      </c>
      <c r="AB567" s="11">
        <f>'OddsRatio_working_3-way'!X567^(1/3)*COS(('OddsRatio_working_3-way'!Y567+4*PI())/3)</f>
        <v>-9.2668243058184441E-2</v>
      </c>
      <c r="AC567" s="11">
        <f>'OddsRatio_working_3-way'!X567^(1/3)*SIN('OddsRatio_working_3-way'!Y567/3)</f>
        <v>0.20287287966962803</v>
      </c>
      <c r="AD567" s="11">
        <f>'OddsRatio_working_3-way'!X567^(1/3)*SIN(('OddsRatio_working_3-way'!Y567+2*PI())/3)</f>
        <v>0.36337898489454523</v>
      </c>
      <c r="AE567" s="11">
        <f>'OddsRatio_working_3-way'!X567^(1/3)*SIN(('OddsRatio_working_3-way'!Y567+4*PI())/3)</f>
        <v>-0.56625186456417331</v>
      </c>
      <c r="AF567" s="11">
        <f>-'OddsRatio_working_3-way'!U567/(3*'OddsRatio_working_3-way'!X567^(1/3))*COS(('OddsRatio_working_3-way'!Y567)/3)</f>
        <v>0.53672262118197156</v>
      </c>
      <c r="AG567" s="11">
        <f>-'OddsRatio_working_3-way'!U567/(3*'OddsRatio_working_3-way'!X567^(1/3))*COS(('OddsRatio_working_3-way'!Y567+2*PI())/3)</f>
        <v>-0.44405437812378717</v>
      </c>
      <c r="AH567" s="11">
        <f>-'OddsRatio_working_3-way'!U567/(3*'OddsRatio_working_3-way'!X567^(1/3))*COS(('OddsRatio_working_3-way'!Y567+4*PI())/3)</f>
        <v>-9.2668243058184427E-2</v>
      </c>
      <c r="AI567" s="11">
        <f>'OddsRatio_working_3-way'!U567/(3*'OddsRatio_working_3-way'!X567^(1/3))*SIN(('OddsRatio_working_3-way'!Y567)/3)</f>
        <v>-0.202872879669628</v>
      </c>
      <c r="AJ567" s="11">
        <f>'OddsRatio_working_3-way'!U567/(3*'OddsRatio_working_3-way'!X567^(1/3))*SIN(('OddsRatio_working_3-way'!Y567+2*PI())/3)</f>
        <v>-0.36337898489454518</v>
      </c>
      <c r="AK567" s="11">
        <f>'OddsRatio_working_3-way'!U567/(3*'OddsRatio_working_3-way'!X567^(1/3))*SIN(('OddsRatio_working_3-way'!Y567+4*PI())/3)</f>
        <v>0.5662518645641732</v>
      </c>
      <c r="AL567" s="11">
        <f>'OddsRatio_working_3-way'!Z567+'OddsRatio_working_3-way'!AF567</f>
        <v>1.0734452423639431</v>
      </c>
      <c r="AM567" s="11">
        <f>'OddsRatio_working_3-way'!AA567+'OddsRatio_working_3-way'!AG567</f>
        <v>-0.88810875624757446</v>
      </c>
      <c r="AN567" s="11">
        <f>'OddsRatio_working_3-way'!AB567+'OddsRatio_working_3-way'!AH567</f>
        <v>-0.18533648611636888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1.0734452423639431</v>
      </c>
      <c r="AS567" s="11">
        <f>IF(('OddsRatio_working_3-way'!X567=0),IF(Q567&gt;0,-Q567^(1/3),(-Q567)^(1/3)),'OddsRatio_working_3-way'!AM567-'OddsRatio_working_3-way'!R567/3)</f>
        <v>-0.88810875624757446</v>
      </c>
      <c r="AT567" s="11">
        <f>IF(('OddsRatio_working_3-way'!X567=0),IF(Q567&gt;0,-Q567^(1/3),(-Q567)^(1/3)),'OddsRatio_working_3-way'!AN567-'OddsRatio_working_3-way'!R567/3)</f>
        <v>-0.18533648611636888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1.68</v>
      </c>
      <c r="B568" s="4">
        <f>IF('True_Odds_Calculator_3-way'!B569="","",'True_Odds_Calculator_3-way'!B569)</f>
        <v>3.71</v>
      </c>
      <c r="C568" s="4">
        <f>IF('True_Odds_Calculator_3-way'!C569="","",'True_Odds_Calculator_3-way'!C569)</f>
        <v>6.06</v>
      </c>
      <c r="D568" s="9">
        <f t="shared" si="117"/>
        <v>0.58262750697275079</v>
      </c>
      <c r="E568" s="9">
        <f t="shared" si="118"/>
        <v>0.25940907675331965</v>
      </c>
      <c r="F568" s="9">
        <f t="shared" si="119"/>
        <v>0.15796341627392971</v>
      </c>
      <c r="G568" s="9">
        <f t="shared" si="120"/>
        <v>1.0534742535078341</v>
      </c>
      <c r="H568" s="9">
        <f t="shared" si="121"/>
        <v>1.7163624923853269</v>
      </c>
      <c r="I568" s="9">
        <f t="shared" si="122"/>
        <v>3.8549152270062308</v>
      </c>
      <c r="J568" s="9">
        <f t="shared" si="123"/>
        <v>6.3305797227496408</v>
      </c>
      <c r="K568" s="11">
        <f t="shared" si="124"/>
        <v>0.59523809523809523</v>
      </c>
      <c r="L568" s="11">
        <f t="shared" si="125"/>
        <v>0.26954177897574122</v>
      </c>
      <c r="M568" s="11">
        <f t="shared" si="126"/>
        <v>0.16501650165016502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-0.24687260793849897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0.2237179821178113</v>
      </c>
      <c r="Q568" s="11">
        <f>2*'OddsRatio_working_3-way'!K568*'OddsRatio_working_3-way'!L568*'OddsRatio_working_3-way'!M568</f>
        <v>5.2951001684689067E-2</v>
      </c>
      <c r="R568" s="11">
        <f t="shared" si="127"/>
        <v>0</v>
      </c>
      <c r="S568" s="11">
        <f t="shared" si="128"/>
        <v>-0.90620820181696315</v>
      </c>
      <c r="T568" s="11">
        <f t="shared" si="129"/>
        <v>-0.21448714835904456</v>
      </c>
      <c r="U568" s="11">
        <f>'OddsRatio_working_3-way'!S568-'OddsRatio_working_3-way'!R568^2/3</f>
        <v>-0.90620820181696315</v>
      </c>
      <c r="V568" s="11">
        <f>'OddsRatio_working_3-way'!S568*'OddsRatio_working_3-way'!R568/3-2*'OddsRatio_working_3-way'!R568^3/27-'OddsRatio_working_3-way'!T568</f>
        <v>0.21448714835904456</v>
      </c>
      <c r="W568" s="11">
        <f>'OddsRatio_working_3-way'!V568^2+4*'OddsRatio_working_3-way'!U568^3/27</f>
        <v>-6.4245667998992784E-2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0.16601988194956319</v>
      </c>
      <c r="Y568" s="11">
        <f>IF('OddsRatio_working_3-way'!W568&gt;=0,IF('OddsRatio_working_3-way'!V568+SQRT('OddsRatio_working_3-way'!W568)&gt;0,0,PI()),ACOS('OddsRatio_working_3-way'!V568/(2*'OddsRatio_working_3-way'!X568)))</f>
        <v>0.86850531244424733</v>
      </c>
      <c r="Z568" s="11">
        <f>'OddsRatio_working_3-way'!X568^(1/3)*COS('OddsRatio_working_3-way'!Y568/3)</f>
        <v>0.52673712675391704</v>
      </c>
      <c r="AA568" s="11">
        <f>'OddsRatio_working_3-way'!X568^(1/3)*COS(('OddsRatio_working_3-way'!Y568+2*PI())/3)</f>
        <v>-0.39924736940833244</v>
      </c>
      <c r="AB568" s="11">
        <f>'OddsRatio_working_3-way'!X568^(1/3)*COS(('OddsRatio_working_3-way'!Y568+4*PI())/3)</f>
        <v>-0.12748975734558476</v>
      </c>
      <c r="AC568" s="11">
        <f>'OddsRatio_working_3-way'!X568^(1/3)*SIN('OddsRatio_working_3-way'!Y568/3)</f>
        <v>0.15689933047875732</v>
      </c>
      <c r="AD568" s="11">
        <f>'OddsRatio_working_3-way'!X568^(1/3)*SIN(('OddsRatio_working_3-way'!Y568+2*PI())/3)</f>
        <v>0.37771806764593735</v>
      </c>
      <c r="AE568" s="11">
        <f>'OddsRatio_working_3-way'!X568^(1/3)*SIN(('OddsRatio_working_3-way'!Y568+4*PI())/3)</f>
        <v>-0.53461739812469466</v>
      </c>
      <c r="AF568" s="11">
        <f>-'OddsRatio_working_3-way'!U568/(3*'OddsRatio_working_3-way'!X568^(1/3))*COS(('OddsRatio_working_3-way'!Y568)/3)</f>
        <v>0.52673712675391704</v>
      </c>
      <c r="AG568" s="11">
        <f>-'OddsRatio_working_3-way'!U568/(3*'OddsRatio_working_3-way'!X568^(1/3))*COS(('OddsRatio_working_3-way'!Y568+2*PI())/3)</f>
        <v>-0.39924736940833244</v>
      </c>
      <c r="AH568" s="11">
        <f>-'OddsRatio_working_3-way'!U568/(3*'OddsRatio_working_3-way'!X568^(1/3))*COS(('OddsRatio_working_3-way'!Y568+4*PI())/3)</f>
        <v>-0.12748975734558476</v>
      </c>
      <c r="AI568" s="11">
        <f>'OddsRatio_working_3-way'!U568/(3*'OddsRatio_working_3-way'!X568^(1/3))*SIN(('OddsRatio_working_3-way'!Y568)/3)</f>
        <v>-0.15689933047875732</v>
      </c>
      <c r="AJ568" s="11">
        <f>'OddsRatio_working_3-way'!U568/(3*'OddsRatio_working_3-way'!X568^(1/3))*SIN(('OddsRatio_working_3-way'!Y568+2*PI())/3)</f>
        <v>-0.37771806764593735</v>
      </c>
      <c r="AK568" s="11">
        <f>'OddsRatio_working_3-way'!U568/(3*'OddsRatio_working_3-way'!X568^(1/3))*SIN(('OddsRatio_working_3-way'!Y568+4*PI())/3)</f>
        <v>0.53461739812469466</v>
      </c>
      <c r="AL568" s="11">
        <f>'OddsRatio_working_3-way'!Z568+'OddsRatio_working_3-way'!AF568</f>
        <v>1.0534742535078341</v>
      </c>
      <c r="AM568" s="11">
        <f>'OddsRatio_working_3-way'!AA568+'OddsRatio_working_3-way'!AG568</f>
        <v>-0.79849473881666488</v>
      </c>
      <c r="AN568" s="11">
        <f>'OddsRatio_working_3-way'!AB568+'OddsRatio_working_3-way'!AH568</f>
        <v>-0.25497951469116953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1.0534742535078341</v>
      </c>
      <c r="AS568" s="11">
        <f>IF(('OddsRatio_working_3-way'!X568=0),IF(Q568&gt;0,-Q568^(1/3),(-Q568)^(1/3)),'OddsRatio_working_3-way'!AM568-'OddsRatio_working_3-way'!R568/3)</f>
        <v>-0.79849473881666488</v>
      </c>
      <c r="AT568" s="11">
        <f>IF(('OddsRatio_working_3-way'!X568=0),IF(Q568&gt;0,-Q568^(1/3),(-Q568)^(1/3)),'OddsRatio_working_3-way'!AN568-'OddsRatio_working_3-way'!R568/3)</f>
        <v>-0.25497951469116953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4.76</v>
      </c>
      <c r="B569" s="4">
        <f>IF('True_Odds_Calculator_3-way'!B570="","",'True_Odds_Calculator_3-way'!B570)</f>
        <v>3.75</v>
      </c>
      <c r="C569" s="4">
        <f>IF('True_Odds_Calculator_3-way'!C570="","",'True_Odds_Calculator_3-way'!C570)</f>
        <v>1.81</v>
      </c>
      <c r="D569" s="9">
        <f t="shared" si="117"/>
        <v>0.20217405826536247</v>
      </c>
      <c r="E569" s="9">
        <f t="shared" si="118"/>
        <v>0.25732026948728032</v>
      </c>
      <c r="F569" s="9">
        <f t="shared" si="119"/>
        <v>0.54050567224735724</v>
      </c>
      <c r="G569" s="9">
        <f t="shared" si="120"/>
        <v>1.0495300548541886</v>
      </c>
      <c r="H569" s="9">
        <f t="shared" si="121"/>
        <v>4.9462330062517488</v>
      </c>
      <c r="I569" s="9">
        <f t="shared" si="122"/>
        <v>3.8862076508490184</v>
      </c>
      <c r="J569" s="9">
        <f t="shared" si="123"/>
        <v>1.8501193444318926</v>
      </c>
      <c r="K569" s="11">
        <f t="shared" si="124"/>
        <v>0.21008403361344538</v>
      </c>
      <c r="L569" s="11">
        <f t="shared" si="125"/>
        <v>0.26666666666666666</v>
      </c>
      <c r="M569" s="11">
        <f t="shared" si="126"/>
        <v>0.5524861878453039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-0.25923209062630581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0.22656576442731796</v>
      </c>
      <c r="Q569" s="11">
        <f>2*'OddsRatio_working_3-way'!K569*'OddsRatio_working_3-way'!L569*'OddsRatio_working_3-way'!M569</f>
        <v>6.1903214324403801E-2</v>
      </c>
      <c r="R569" s="11">
        <f t="shared" si="127"/>
        <v>0</v>
      </c>
      <c r="S569" s="11">
        <f t="shared" si="128"/>
        <v>-0.8739881080306614</v>
      </c>
      <c r="T569" s="11">
        <f t="shared" si="129"/>
        <v>-0.23879456503569976</v>
      </c>
      <c r="U569" s="11">
        <f>'OddsRatio_working_3-way'!S569-'OddsRatio_working_3-way'!R569^2/3</f>
        <v>-0.8739881080306614</v>
      </c>
      <c r="V569" s="11">
        <f>'OddsRatio_working_3-way'!S569*'OddsRatio_working_3-way'!R569/3-2*'OddsRatio_working_3-way'!R569^3/27-'OddsRatio_working_3-way'!T569</f>
        <v>0.23879456503569976</v>
      </c>
      <c r="W569" s="11">
        <f>'OddsRatio_working_3-way'!V569^2+4*'OddsRatio_working_3-way'!U569^3/27</f>
        <v>-4.1880914583616494E-2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0.15724484003792108</v>
      </c>
      <c r="Y569" s="11">
        <f>IF('OddsRatio_working_3-way'!W569&gt;=0,IF('OddsRatio_working_3-way'!V569+SQRT('OddsRatio_working_3-way'!W569)&gt;0,0,PI()),ACOS('OddsRatio_working_3-way'!V569/(2*'OddsRatio_working_3-way'!X569)))</f>
        <v>0.70854712015476229</v>
      </c>
      <c r="Z569" s="11">
        <f>'OddsRatio_working_3-way'!X569^(1/3)*COS('OddsRatio_working_3-way'!Y569/3)</f>
        <v>0.5247650274270943</v>
      </c>
      <c r="AA569" s="11">
        <f>'OddsRatio_working_3-way'!X569^(1/3)*COS(('OddsRatio_working_3-way'!Y569+2*PI())/3)</f>
        <v>-0.37175927769816164</v>
      </c>
      <c r="AB569" s="11">
        <f>'OddsRatio_working_3-way'!X569^(1/3)*COS(('OddsRatio_working_3-way'!Y569+4*PI())/3)</f>
        <v>-0.15300574972893283</v>
      </c>
      <c r="AC569" s="11">
        <f>'OddsRatio_working_3-way'!X569^(1/3)*SIN('OddsRatio_working_3-way'!Y569/3)</f>
        <v>0.12629740825921482</v>
      </c>
      <c r="AD569" s="11">
        <f>'OddsRatio_working_3-way'!X569^(1/3)*SIN(('OddsRatio_working_3-way'!Y569+2*PI())/3)</f>
        <v>0.39131114063989408</v>
      </c>
      <c r="AE569" s="11">
        <f>'OddsRatio_working_3-way'!X569^(1/3)*SIN(('OddsRatio_working_3-way'!Y569+4*PI())/3)</f>
        <v>-0.51760854889910868</v>
      </c>
      <c r="AF569" s="11">
        <f>-'OddsRatio_working_3-way'!U569/(3*'OddsRatio_working_3-way'!X569^(1/3))*COS(('OddsRatio_working_3-way'!Y569)/3)</f>
        <v>0.5247650274270943</v>
      </c>
      <c r="AG569" s="11">
        <f>-'OddsRatio_working_3-way'!U569/(3*'OddsRatio_working_3-way'!X569^(1/3))*COS(('OddsRatio_working_3-way'!Y569+2*PI())/3)</f>
        <v>-0.37175927769816164</v>
      </c>
      <c r="AH569" s="11">
        <f>-'OddsRatio_working_3-way'!U569/(3*'OddsRatio_working_3-way'!X569^(1/3))*COS(('OddsRatio_working_3-way'!Y569+4*PI())/3)</f>
        <v>-0.15300574972893283</v>
      </c>
      <c r="AI569" s="11">
        <f>'OddsRatio_working_3-way'!U569/(3*'OddsRatio_working_3-way'!X569^(1/3))*SIN(('OddsRatio_working_3-way'!Y569)/3)</f>
        <v>-0.12629740825921482</v>
      </c>
      <c r="AJ569" s="11">
        <f>'OddsRatio_working_3-way'!U569/(3*'OddsRatio_working_3-way'!X569^(1/3))*SIN(('OddsRatio_working_3-way'!Y569+2*PI())/3)</f>
        <v>-0.39131114063989408</v>
      </c>
      <c r="AK569" s="11">
        <f>'OddsRatio_working_3-way'!U569/(3*'OddsRatio_working_3-way'!X569^(1/3))*SIN(('OddsRatio_working_3-way'!Y569+4*PI())/3)</f>
        <v>0.51760854889910868</v>
      </c>
      <c r="AL569" s="11">
        <f>'OddsRatio_working_3-way'!Z569+'OddsRatio_working_3-way'!AF569</f>
        <v>1.0495300548541886</v>
      </c>
      <c r="AM569" s="11">
        <f>'OddsRatio_working_3-way'!AA569+'OddsRatio_working_3-way'!AG569</f>
        <v>-0.74351855539632328</v>
      </c>
      <c r="AN569" s="11">
        <f>'OddsRatio_working_3-way'!AB569+'OddsRatio_working_3-way'!AH569</f>
        <v>-0.30601149945786565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1.0495300548541886</v>
      </c>
      <c r="AS569" s="11">
        <f>IF(('OddsRatio_working_3-way'!X569=0),IF(Q569&gt;0,-Q569^(1/3),(-Q569)^(1/3)),'OddsRatio_working_3-way'!AM569-'OddsRatio_working_3-way'!R569/3)</f>
        <v>-0.74351855539632328</v>
      </c>
      <c r="AT569" s="11">
        <f>IF(('OddsRatio_working_3-way'!X569=0),IF(Q569&gt;0,-Q569^(1/3),(-Q569)^(1/3)),'OddsRatio_working_3-way'!AN569-'OddsRatio_working_3-way'!R569/3)</f>
        <v>-0.30601149945786565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1.82</v>
      </c>
      <c r="B570" s="4">
        <f>IF('True_Odds_Calculator_3-way'!B571="","",'True_Odds_Calculator_3-way'!B571)</f>
        <v>3.63</v>
      </c>
      <c r="C570" s="4">
        <f>IF('True_Odds_Calculator_3-way'!C571="","",'True_Odds_Calculator_3-way'!C571)</f>
        <v>4.5999999999999996</v>
      </c>
      <c r="D570" s="9">
        <f t="shared" si="117"/>
        <v>0.53226646496441443</v>
      </c>
      <c r="E570" s="9">
        <f t="shared" si="118"/>
        <v>0.26188593785174646</v>
      </c>
      <c r="F570" s="9">
        <f t="shared" si="119"/>
        <v>0.20584759718383916</v>
      </c>
      <c r="G570" s="9">
        <f t="shared" si="120"/>
        <v>1.0716563743716834</v>
      </c>
      <c r="H570" s="9">
        <f t="shared" si="121"/>
        <v>1.8787582269847805</v>
      </c>
      <c r="I570" s="9">
        <f t="shared" si="122"/>
        <v>3.8184562645975273</v>
      </c>
      <c r="J570" s="9">
        <f t="shared" si="123"/>
        <v>4.8579629477380601</v>
      </c>
      <c r="K570" s="11">
        <f t="shared" si="124"/>
        <v>0.54945054945054939</v>
      </c>
      <c r="L570" s="11">
        <f t="shared" si="125"/>
        <v>0.27548209366391185</v>
      </c>
      <c r="M570" s="11">
        <f t="shared" si="126"/>
        <v>0.21739130434782611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-0.25546785230579694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0.23198145727789993</v>
      </c>
      <c r="Q570" s="11">
        <f>2*'OddsRatio_working_3-way'!K570*'OddsRatio_working_3-way'!L570*'OddsRatio_working_3-way'!M570</f>
        <v>6.5810342490184387E-2</v>
      </c>
      <c r="R570" s="11">
        <f t="shared" si="127"/>
        <v>0</v>
      </c>
      <c r="S570" s="11">
        <f t="shared" si="128"/>
        <v>-0.90806516430183304</v>
      </c>
      <c r="T570" s="11">
        <f t="shared" si="129"/>
        <v>-0.25760713880903069</v>
      </c>
      <c r="U570" s="11">
        <f>'OddsRatio_working_3-way'!S570-'OddsRatio_working_3-way'!R570^2/3</f>
        <v>-0.90806516430183304</v>
      </c>
      <c r="V570" s="11">
        <f>'OddsRatio_working_3-way'!S570*'OddsRatio_working_3-way'!R570/3-2*'OddsRatio_working_3-way'!R570^3/27-'OddsRatio_working_3-way'!T570</f>
        <v>0.25760713880903069</v>
      </c>
      <c r="W570" s="11">
        <f>'OddsRatio_working_3-way'!V570^2+4*'OddsRatio_working_3-way'!U570^3/27</f>
        <v>-4.4568117653924391E-2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0.16653044437827247</v>
      </c>
      <c r="Y570" s="11">
        <f>IF('OddsRatio_working_3-way'!W570&gt;=0,IF('OddsRatio_working_3-way'!V570+SQRT('OddsRatio_working_3-way'!W570)&gt;0,0,PI()),ACOS('OddsRatio_working_3-way'!V570/(2*'OddsRatio_working_3-way'!X570)))</f>
        <v>0.6865245811134546</v>
      </c>
      <c r="Z570" s="11">
        <f>'OddsRatio_working_3-way'!X570^(1/3)*COS('OddsRatio_working_3-way'!Y570/3)</f>
        <v>0.53582818718584169</v>
      </c>
      <c r="AA570" s="11">
        <f>'OddsRatio_working_3-way'!X570^(1/3)*COS(('OddsRatio_working_3-way'!Y570+2*PI())/3)</f>
        <v>-0.37599927499309788</v>
      </c>
      <c r="AB570" s="11">
        <f>'OddsRatio_working_3-way'!X570^(1/3)*COS(('OddsRatio_working_3-way'!Y570+4*PI())/3)</f>
        <v>-0.1598289121927437</v>
      </c>
      <c r="AC570" s="11">
        <f>'OddsRatio_working_3-way'!X570^(1/3)*SIN('OddsRatio_working_3-way'!Y570/3)</f>
        <v>0.12480601715360354</v>
      </c>
      <c r="AD570" s="11">
        <f>'OddsRatio_working_3-way'!X570^(1/3)*SIN(('OddsRatio_working_3-way'!Y570+2*PI())/3)</f>
        <v>0.40163781358990058</v>
      </c>
      <c r="AE570" s="11">
        <f>'OddsRatio_working_3-way'!X570^(1/3)*SIN(('OddsRatio_working_3-way'!Y570+4*PI())/3)</f>
        <v>-0.52644383074350409</v>
      </c>
      <c r="AF570" s="11">
        <f>-'OddsRatio_working_3-way'!U570/(3*'OddsRatio_working_3-way'!X570^(1/3))*COS(('OddsRatio_working_3-way'!Y570)/3)</f>
        <v>0.53582818718584169</v>
      </c>
      <c r="AG570" s="11">
        <f>-'OddsRatio_working_3-way'!U570/(3*'OddsRatio_working_3-way'!X570^(1/3))*COS(('OddsRatio_working_3-way'!Y570+2*PI())/3)</f>
        <v>-0.37599927499309788</v>
      </c>
      <c r="AH570" s="11">
        <f>-'OddsRatio_working_3-way'!U570/(3*'OddsRatio_working_3-way'!X570^(1/3))*COS(('OddsRatio_working_3-way'!Y570+4*PI())/3)</f>
        <v>-0.1598289121927437</v>
      </c>
      <c r="AI570" s="11">
        <f>'OddsRatio_working_3-way'!U570/(3*'OddsRatio_working_3-way'!X570^(1/3))*SIN(('OddsRatio_working_3-way'!Y570)/3)</f>
        <v>-0.12480601715360354</v>
      </c>
      <c r="AJ570" s="11">
        <f>'OddsRatio_working_3-way'!U570/(3*'OddsRatio_working_3-way'!X570^(1/3))*SIN(('OddsRatio_working_3-way'!Y570+2*PI())/3)</f>
        <v>-0.40163781358990058</v>
      </c>
      <c r="AK570" s="11">
        <f>'OddsRatio_working_3-way'!U570/(3*'OddsRatio_working_3-way'!X570^(1/3))*SIN(('OddsRatio_working_3-way'!Y570+4*PI())/3)</f>
        <v>0.52644383074350409</v>
      </c>
      <c r="AL570" s="11">
        <f>'OddsRatio_working_3-way'!Z570+'OddsRatio_working_3-way'!AF570</f>
        <v>1.0716563743716834</v>
      </c>
      <c r="AM570" s="11">
        <f>'OddsRatio_working_3-way'!AA570+'OddsRatio_working_3-way'!AG570</f>
        <v>-0.75199854998619575</v>
      </c>
      <c r="AN570" s="11">
        <f>'OddsRatio_working_3-way'!AB570+'OddsRatio_working_3-way'!AH570</f>
        <v>-0.3196578243854874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1.0716563743716834</v>
      </c>
      <c r="AS570" s="11">
        <f>IF(('OddsRatio_working_3-way'!X570=0),IF(Q570&gt;0,-Q570^(1/3),(-Q570)^(1/3)),'OddsRatio_working_3-way'!AM570-'OddsRatio_working_3-way'!R570/3)</f>
        <v>-0.75199854998619575</v>
      </c>
      <c r="AT570" s="11">
        <f>IF(('OddsRatio_working_3-way'!X570=0),IF(Q570&gt;0,-Q570^(1/3),(-Q570)^(1/3)),'OddsRatio_working_3-way'!AN570-'OddsRatio_working_3-way'!R570/3)</f>
        <v>-0.3196578243854874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1.54</v>
      </c>
      <c r="B571" s="4">
        <f>IF('True_Odds_Calculator_3-way'!B572="","",'True_Odds_Calculator_3-way'!B572)</f>
        <v>4.29</v>
      </c>
      <c r="C571" s="4">
        <f>IF('True_Odds_Calculator_3-way'!C572="","",'True_Odds_Calculator_3-way'!C572)</f>
        <v>6.12</v>
      </c>
      <c r="D571" s="9">
        <f t="shared" si="117"/>
        <v>0.62970727553777794</v>
      </c>
      <c r="E571" s="9">
        <f t="shared" si="118"/>
        <v>0.21821269294325682</v>
      </c>
      <c r="F571" s="9">
        <f t="shared" si="119"/>
        <v>0.15208003151896532</v>
      </c>
      <c r="G571" s="9">
        <f t="shared" si="120"/>
        <v>1.0889619576604281</v>
      </c>
      <c r="H571" s="9">
        <f t="shared" si="121"/>
        <v>1.5880394571366314</v>
      </c>
      <c r="I571" s="9">
        <f t="shared" si="122"/>
        <v>4.58268484070281</v>
      </c>
      <c r="J571" s="9">
        <f t="shared" si="123"/>
        <v>6.5754852232213921</v>
      </c>
      <c r="K571" s="11">
        <f t="shared" si="124"/>
        <v>0.64935064935064934</v>
      </c>
      <c r="L571" s="11">
        <f t="shared" si="125"/>
        <v>0.23310023310023309</v>
      </c>
      <c r="M571" s="11">
        <f t="shared" si="126"/>
        <v>0.16339869281045752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-0.22497288807449245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0.22135717322883097</v>
      </c>
      <c r="Q571" s="11">
        <f>2*'OddsRatio_working_3-way'!K571*'OddsRatio_working_3-way'!L571*'OddsRatio_working_3-way'!M571</f>
        <v>4.946529010700134E-2</v>
      </c>
      <c r="R571" s="11">
        <f t="shared" si="127"/>
        <v>0</v>
      </c>
      <c r="S571" s="11">
        <f t="shared" si="128"/>
        <v>-0.98392821963300636</v>
      </c>
      <c r="T571" s="11">
        <f t="shared" si="129"/>
        <v>-0.21987222785095117</v>
      </c>
      <c r="U571" s="11">
        <f>'OddsRatio_working_3-way'!S571-'OddsRatio_working_3-way'!R571^2/3</f>
        <v>-0.98392821963300636</v>
      </c>
      <c r="V571" s="11">
        <f>'OddsRatio_working_3-way'!S571*'OddsRatio_working_3-way'!R571/3-2*'OddsRatio_working_3-way'!R571^3/27-'OddsRatio_working_3-way'!T571</f>
        <v>0.21987222785095117</v>
      </c>
      <c r="W571" s="11">
        <f>'OddsRatio_working_3-way'!V571^2+4*'OddsRatio_working_3-way'!U571^3/27</f>
        <v>-9.2775523997119524E-2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0.18782925795603578</v>
      </c>
      <c r="Y571" s="11">
        <f>IF('OddsRatio_working_3-way'!W571&gt;=0,IF('OddsRatio_working_3-way'!V571+SQRT('OddsRatio_working_3-way'!W571)&gt;0,0,PI()),ACOS('OddsRatio_working_3-way'!V571/(2*'OddsRatio_working_3-way'!X571)))</f>
        <v>0.94554862429634023</v>
      </c>
      <c r="Z571" s="11">
        <f>'OddsRatio_working_3-way'!X571^(1/3)*COS('OddsRatio_working_3-way'!Y571/3)</f>
        <v>0.54448097883021418</v>
      </c>
      <c r="AA571" s="11">
        <f>'OddsRatio_working_3-way'!X571^(1/3)*COS(('OddsRatio_working_3-way'!Y571+2*PI())/3)</f>
        <v>-0.42598509152302017</v>
      </c>
      <c r="AB571" s="11">
        <f>'OddsRatio_working_3-way'!X571^(1/3)*COS(('OddsRatio_working_3-way'!Y571+4*PI())/3)</f>
        <v>-0.11849588730719418</v>
      </c>
      <c r="AC571" s="11">
        <f>'OddsRatio_working_3-way'!X571^(1/3)*SIN('OddsRatio_working_3-way'!Y571/3)</f>
        <v>0.1775289748269111</v>
      </c>
      <c r="AD571" s="11">
        <f>'OddsRatio_working_3-way'!X571^(1/3)*SIN(('OddsRatio_working_3-way'!Y571+2*PI())/3)</f>
        <v>0.38276987213092717</v>
      </c>
      <c r="AE571" s="11">
        <f>'OddsRatio_working_3-way'!X571^(1/3)*SIN(('OddsRatio_working_3-way'!Y571+4*PI())/3)</f>
        <v>-0.56029884695783816</v>
      </c>
      <c r="AF571" s="11">
        <f>-'OddsRatio_working_3-way'!U571/(3*'OddsRatio_working_3-way'!X571^(1/3))*COS(('OddsRatio_working_3-way'!Y571)/3)</f>
        <v>0.54448097883021396</v>
      </c>
      <c r="AG571" s="11">
        <f>-'OddsRatio_working_3-way'!U571/(3*'OddsRatio_working_3-way'!X571^(1/3))*COS(('OddsRatio_working_3-way'!Y571+2*PI())/3)</f>
        <v>-0.42598509152302</v>
      </c>
      <c r="AH571" s="11">
        <f>-'OddsRatio_working_3-way'!U571/(3*'OddsRatio_working_3-way'!X571^(1/3))*COS(('OddsRatio_working_3-way'!Y571+4*PI())/3)</f>
        <v>-0.11849588730719414</v>
      </c>
      <c r="AI571" s="11">
        <f>'OddsRatio_working_3-way'!U571/(3*'OddsRatio_working_3-way'!X571^(1/3))*SIN(('OddsRatio_working_3-way'!Y571)/3)</f>
        <v>-0.17752897482691105</v>
      </c>
      <c r="AJ571" s="11">
        <f>'OddsRatio_working_3-way'!U571/(3*'OddsRatio_working_3-way'!X571^(1/3))*SIN(('OddsRatio_working_3-way'!Y571+2*PI())/3)</f>
        <v>-0.382769872130927</v>
      </c>
      <c r="AK571" s="11">
        <f>'OddsRatio_working_3-way'!U571/(3*'OddsRatio_working_3-way'!X571^(1/3))*SIN(('OddsRatio_working_3-way'!Y571+4*PI())/3)</f>
        <v>0.56029884695783794</v>
      </c>
      <c r="AL571" s="11">
        <f>'OddsRatio_working_3-way'!Z571+'OddsRatio_working_3-way'!AF571</f>
        <v>1.0889619576604281</v>
      </c>
      <c r="AM571" s="11">
        <f>'OddsRatio_working_3-way'!AA571+'OddsRatio_working_3-way'!AG571</f>
        <v>-0.85197018304604022</v>
      </c>
      <c r="AN571" s="11">
        <f>'OddsRatio_working_3-way'!AB571+'OddsRatio_working_3-way'!AH571</f>
        <v>-0.23699177461438831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1.0889619576604281</v>
      </c>
      <c r="AS571" s="11">
        <f>IF(('OddsRatio_working_3-way'!X571=0),IF(Q571&gt;0,-Q571^(1/3),(-Q571)^(1/3)),'OddsRatio_working_3-way'!AM571-'OddsRatio_working_3-way'!R571/3)</f>
        <v>-0.85197018304604022</v>
      </c>
      <c r="AT571" s="11">
        <f>IF(('OddsRatio_working_3-way'!X571=0),IF(Q571&gt;0,-Q571^(1/3),(-Q571)^(1/3)),'OddsRatio_working_3-way'!AN571-'OddsRatio_working_3-way'!R571/3)</f>
        <v>-0.23699177461438831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1.36</v>
      </c>
      <c r="B572" s="4">
        <f>IF('True_Odds_Calculator_3-way'!B573="","",'True_Odds_Calculator_3-way'!B573)</f>
        <v>5.22</v>
      </c>
      <c r="C572" s="4">
        <f>IF('True_Odds_Calculator_3-way'!C573="","",'True_Odds_Calculator_3-way'!C573)</f>
        <v>8.49</v>
      </c>
      <c r="D572" s="9">
        <f t="shared" si="117"/>
        <v>0.71550526298083528</v>
      </c>
      <c r="E572" s="9">
        <f t="shared" si="118"/>
        <v>0.17664983049516617</v>
      </c>
      <c r="F572" s="9">
        <f t="shared" si="119"/>
        <v>0.10784490652399838</v>
      </c>
      <c r="G572" s="9">
        <f t="shared" si="120"/>
        <v>1.1044826631942404</v>
      </c>
      <c r="H572" s="9">
        <f t="shared" si="121"/>
        <v>1.3976137587499267</v>
      </c>
      <c r="I572" s="9">
        <f t="shared" si="122"/>
        <v>5.6609168386796949</v>
      </c>
      <c r="J572" s="9">
        <f t="shared" si="123"/>
        <v>9.2725751473248597</v>
      </c>
      <c r="K572" s="11">
        <f t="shared" si="124"/>
        <v>0.73529411764705876</v>
      </c>
      <c r="L572" s="11">
        <f t="shared" si="125"/>
        <v>0.19157088122605365</v>
      </c>
      <c r="M572" s="11">
        <f t="shared" si="126"/>
        <v>0.11778563015312131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-0.18879029618427123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0.20025813555727043</v>
      </c>
      <c r="Q572" s="11">
        <f>2*'OddsRatio_working_3-way'!K572*'OddsRatio_working_3-way'!L572*'OddsRatio_working_3-way'!M572</f>
        <v>3.3182789653234533E-2</v>
      </c>
      <c r="R572" s="11">
        <f t="shared" si="127"/>
        <v>0</v>
      </c>
      <c r="S572" s="11">
        <f t="shared" si="128"/>
        <v>-1.0607437967140316</v>
      </c>
      <c r="T572" s="11">
        <f t="shared" si="129"/>
        <v>-0.17576533499818253</v>
      </c>
      <c r="U572" s="11">
        <f>'OddsRatio_working_3-way'!S572-'OddsRatio_working_3-way'!R572^2/3</f>
        <v>-1.0607437967140316</v>
      </c>
      <c r="V572" s="11">
        <f>'OddsRatio_working_3-way'!S572*'OddsRatio_working_3-way'!R572/3-2*'OddsRatio_working_3-way'!R572^3/27-'OddsRatio_working_3-way'!T572</f>
        <v>0.17576533499818253</v>
      </c>
      <c r="W572" s="11">
        <f>'OddsRatio_working_3-way'!V572^2+4*'OddsRatio_working_3-way'!U572^3/27</f>
        <v>-0.14592505807339828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0.21024896614515232</v>
      </c>
      <c r="Y572" s="11">
        <f>IF('OddsRatio_working_3-way'!W572&gt;=0,IF('OddsRatio_working_3-way'!V572+SQRT('OddsRatio_working_3-way'!W572)&gt;0,0,PI()),ACOS('OddsRatio_working_3-way'!V572/(2*'OddsRatio_working_3-way'!X572)))</f>
        <v>1.1395610156814024</v>
      </c>
      <c r="Z572" s="11">
        <f>'OddsRatio_working_3-way'!X572^(1/3)*COS('OddsRatio_working_3-way'!Y572/3)</f>
        <v>0.55224133159712019</v>
      </c>
      <c r="AA572" s="11">
        <f>'OddsRatio_working_3-way'!X572^(1/3)*COS(('OddsRatio_working_3-way'!Y572+2*PI())/3)</f>
        <v>-0.46706066405819052</v>
      </c>
      <c r="AB572" s="11">
        <f>'OddsRatio_working_3-way'!X572^(1/3)*COS(('OddsRatio_working_3-way'!Y572+4*PI())/3)</f>
        <v>-8.5180667538929833E-2</v>
      </c>
      <c r="AC572" s="11">
        <f>'OddsRatio_working_3-way'!X572^(1/3)*SIN('OddsRatio_working_3-way'!Y572/3)</f>
        <v>0.2204785187885287</v>
      </c>
      <c r="AD572" s="11">
        <f>'OddsRatio_working_3-way'!X572^(1/3)*SIN(('OddsRatio_working_3-way'!Y572+2*PI())/3)</f>
        <v>0.36801576278858783</v>
      </c>
      <c r="AE572" s="11">
        <f>'OddsRatio_working_3-way'!X572^(1/3)*SIN(('OddsRatio_working_3-way'!Y572+4*PI())/3)</f>
        <v>-0.58849428157711636</v>
      </c>
      <c r="AF572" s="11">
        <f>-'OddsRatio_working_3-way'!U572/(3*'OddsRatio_working_3-way'!X572^(1/3))*COS(('OddsRatio_working_3-way'!Y572)/3)</f>
        <v>0.55224133159712008</v>
      </c>
      <c r="AG572" s="11">
        <f>-'OddsRatio_working_3-way'!U572/(3*'OddsRatio_working_3-way'!X572^(1/3))*COS(('OddsRatio_working_3-way'!Y572+2*PI())/3)</f>
        <v>-0.46706066405819041</v>
      </c>
      <c r="AH572" s="11">
        <f>-'OddsRatio_working_3-way'!U572/(3*'OddsRatio_working_3-way'!X572^(1/3))*COS(('OddsRatio_working_3-way'!Y572+4*PI())/3)</f>
        <v>-8.5180667538929819E-2</v>
      </c>
      <c r="AI572" s="11">
        <f>'OddsRatio_working_3-way'!U572/(3*'OddsRatio_working_3-way'!X572^(1/3))*SIN(('OddsRatio_working_3-way'!Y572)/3)</f>
        <v>-0.22047851878852867</v>
      </c>
      <c r="AJ572" s="11">
        <f>'OddsRatio_working_3-way'!U572/(3*'OddsRatio_working_3-way'!X572^(1/3))*SIN(('OddsRatio_working_3-way'!Y572+2*PI())/3)</f>
        <v>-0.36801576278858777</v>
      </c>
      <c r="AK572" s="11">
        <f>'OddsRatio_working_3-way'!U572/(3*'OddsRatio_working_3-way'!X572^(1/3))*SIN(('OddsRatio_working_3-way'!Y572+4*PI())/3)</f>
        <v>0.58849428157711625</v>
      </c>
      <c r="AL572" s="11">
        <f>'OddsRatio_working_3-way'!Z572+'OddsRatio_working_3-way'!AF572</f>
        <v>1.1044826631942404</v>
      </c>
      <c r="AM572" s="11">
        <f>'OddsRatio_working_3-way'!AA572+'OddsRatio_working_3-way'!AG572</f>
        <v>-0.93412132811638093</v>
      </c>
      <c r="AN572" s="11">
        <f>'OddsRatio_working_3-way'!AB572+'OddsRatio_working_3-way'!AH572</f>
        <v>-0.17036133507785967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1.1044826631942404</v>
      </c>
      <c r="AS572" s="11">
        <f>IF(('OddsRatio_working_3-way'!X572=0),IF(Q572&gt;0,-Q572^(1/3),(-Q572)^(1/3)),'OddsRatio_working_3-way'!AM572-'OddsRatio_working_3-way'!R572/3)</f>
        <v>-0.93412132811638093</v>
      </c>
      <c r="AT572" s="11">
        <f>IF(('OddsRatio_working_3-way'!X572=0),IF(Q572&gt;0,-Q572^(1/3),(-Q572)^(1/3)),'OddsRatio_working_3-way'!AN572-'OddsRatio_working_3-way'!R572/3)</f>
        <v>-0.17036133507785967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2.02</v>
      </c>
      <c r="B573" s="4">
        <f>IF('True_Odds_Calculator_3-way'!B574="","",'True_Odds_Calculator_3-way'!B574)</f>
        <v>3.76</v>
      </c>
      <c r="C573" s="4">
        <f>IF('True_Odds_Calculator_3-way'!C574="","",'True_Odds_Calculator_3-way'!C574)</f>
        <v>3.58</v>
      </c>
      <c r="D573" s="9">
        <f t="shared" si="117"/>
        <v>0.47931999329310049</v>
      </c>
      <c r="E573" s="9">
        <f t="shared" si="118"/>
        <v>0.25384769202377189</v>
      </c>
      <c r="F573" s="9">
        <f t="shared" si="119"/>
        <v>0.26683231468312757</v>
      </c>
      <c r="G573" s="9">
        <f t="shared" si="120"/>
        <v>1.0649891553731559</v>
      </c>
      <c r="H573" s="9">
        <f t="shared" si="121"/>
        <v>2.0862889384806191</v>
      </c>
      <c r="I573" s="9">
        <f t="shared" si="122"/>
        <v>3.9393700688299096</v>
      </c>
      <c r="J573" s="9">
        <f t="shared" si="123"/>
        <v>3.7476720208627428</v>
      </c>
      <c r="K573" s="11">
        <f t="shared" si="124"/>
        <v>0.49504950495049505</v>
      </c>
      <c r="L573" s="11">
        <f t="shared" si="125"/>
        <v>0.26595744680851063</v>
      </c>
      <c r="M573" s="11">
        <f t="shared" si="126"/>
        <v>0.27932960893854747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-0.26712019234729845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0.233902505904935</v>
      </c>
      <c r="Q573" s="11">
        <f>2*'OddsRatio_working_3-way'!K573*'OddsRatio_working_3-way'!L573*'OddsRatio_working_3-way'!M573</f>
        <v>7.3554247139916651E-2</v>
      </c>
      <c r="R573" s="11">
        <f t="shared" si="127"/>
        <v>0</v>
      </c>
      <c r="S573" s="11">
        <f t="shared" si="128"/>
        <v>-0.87564516875169363</v>
      </c>
      <c r="T573" s="11">
        <f t="shared" si="129"/>
        <v>-0.27536011595965204</v>
      </c>
      <c r="U573" s="11">
        <f>'OddsRatio_working_3-way'!S573-'OddsRatio_working_3-way'!R573^2/3</f>
        <v>-0.87564516875169363</v>
      </c>
      <c r="V573" s="11">
        <f>'OddsRatio_working_3-way'!S573*'OddsRatio_working_3-way'!R573/3-2*'OddsRatio_working_3-way'!R573^3/27-'OddsRatio_working_3-way'!T573</f>
        <v>0.27536011595965204</v>
      </c>
      <c r="W573" s="11">
        <f>'OddsRatio_working_3-way'!V573^2+4*'OddsRatio_working_3-way'!U573^3/27</f>
        <v>-2.3644190224943032E-2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0.15769225067061479</v>
      </c>
      <c r="Y573" s="11">
        <f>IF('OddsRatio_working_3-way'!W573&gt;=0,IF('OddsRatio_working_3-way'!V573+SQRT('OddsRatio_working_3-way'!W573)&gt;0,0,PI()),ACOS('OddsRatio_working_3-way'!V573/(2*'OddsRatio_working_3-way'!X573)))</f>
        <v>0.50928492810617687</v>
      </c>
      <c r="Z573" s="11">
        <f>'OddsRatio_working_3-way'!X573^(1/3)*COS('OddsRatio_working_3-way'!Y573/3)</f>
        <v>0.53249457768657793</v>
      </c>
      <c r="AA573" s="11">
        <f>'OddsRatio_working_3-way'!X573^(1/3)*COS(('OddsRatio_working_3-way'!Y573+2*PI())/3)</f>
        <v>-0.34529433647138297</v>
      </c>
      <c r="AB573" s="11">
        <f>'OddsRatio_working_3-way'!X573^(1/3)*COS(('OddsRatio_working_3-way'!Y573+4*PI())/3)</f>
        <v>-0.18720024121519513</v>
      </c>
      <c r="AC573" s="11">
        <f>'OddsRatio_working_3-way'!X573^(1/3)*SIN('OddsRatio_working_3-way'!Y573/3)</f>
        <v>9.1275668453450601E-2</v>
      </c>
      <c r="AD573" s="11">
        <f>'OddsRatio_working_3-way'!X573^(1/3)*SIN(('OddsRatio_working_3-way'!Y573+2*PI())/3)</f>
        <v>0.41551599742731765</v>
      </c>
      <c r="AE573" s="11">
        <f>'OddsRatio_working_3-way'!X573^(1/3)*SIN(('OddsRatio_working_3-way'!Y573+4*PI())/3)</f>
        <v>-0.50679166588076807</v>
      </c>
      <c r="AF573" s="11">
        <f>-'OddsRatio_working_3-way'!U573/(3*'OddsRatio_working_3-way'!X573^(1/3))*COS(('OddsRatio_working_3-way'!Y573)/3)</f>
        <v>0.53249457768657782</v>
      </c>
      <c r="AG573" s="11">
        <f>-'OddsRatio_working_3-way'!U573/(3*'OddsRatio_working_3-way'!X573^(1/3))*COS(('OddsRatio_working_3-way'!Y573+2*PI())/3)</f>
        <v>-0.34529433647138291</v>
      </c>
      <c r="AH573" s="11">
        <f>-'OddsRatio_working_3-way'!U573/(3*'OddsRatio_working_3-way'!X573^(1/3))*COS(('OddsRatio_working_3-way'!Y573+4*PI())/3)</f>
        <v>-0.1872002412151951</v>
      </c>
      <c r="AI573" s="11">
        <f>'OddsRatio_working_3-way'!U573/(3*'OddsRatio_working_3-way'!X573^(1/3))*SIN(('OddsRatio_working_3-way'!Y573)/3)</f>
        <v>-9.1275668453450587E-2</v>
      </c>
      <c r="AJ573" s="11">
        <f>'OddsRatio_working_3-way'!U573/(3*'OddsRatio_working_3-way'!X573^(1/3))*SIN(('OddsRatio_working_3-way'!Y573+2*PI())/3)</f>
        <v>-0.41551599742731754</v>
      </c>
      <c r="AK573" s="11">
        <f>'OddsRatio_working_3-way'!U573/(3*'OddsRatio_working_3-way'!X573^(1/3))*SIN(('OddsRatio_working_3-way'!Y573+4*PI())/3)</f>
        <v>0.50679166588076796</v>
      </c>
      <c r="AL573" s="11">
        <f>'OddsRatio_working_3-way'!Z573+'OddsRatio_working_3-way'!AF573</f>
        <v>1.0649891553731559</v>
      </c>
      <c r="AM573" s="11">
        <f>'OddsRatio_working_3-way'!AA573+'OddsRatio_working_3-way'!AG573</f>
        <v>-0.69058867294276594</v>
      </c>
      <c r="AN573" s="11">
        <f>'OddsRatio_working_3-way'!AB573+'OddsRatio_working_3-way'!AH573</f>
        <v>-0.37440048243039026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1.0649891553731559</v>
      </c>
      <c r="AS573" s="11">
        <f>IF(('OddsRatio_working_3-way'!X573=0),IF(Q573&gt;0,-Q573^(1/3),(-Q573)^(1/3)),'OddsRatio_working_3-way'!AM573-'OddsRatio_working_3-way'!R573/3)</f>
        <v>-0.69058867294276594</v>
      </c>
      <c r="AT573" s="11">
        <f>IF(('OddsRatio_working_3-way'!X573=0),IF(Q573&gt;0,-Q573^(1/3),(-Q573)^(1/3)),'OddsRatio_working_3-way'!AN573-'OddsRatio_working_3-way'!R573/3)</f>
        <v>-0.37440048243039026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2.19</v>
      </c>
      <c r="B574" s="4">
        <f>IF('True_Odds_Calculator_3-way'!B575="","",'True_Odds_Calculator_3-way'!B575)</f>
        <v>3.21</v>
      </c>
      <c r="C574" s="4">
        <f>IF('True_Odds_Calculator_3-way'!C575="","",'True_Odds_Calculator_3-way'!C575)</f>
        <v>3.92</v>
      </c>
      <c r="D574" s="9">
        <f t="shared" si="117"/>
        <v>0.44774829281763218</v>
      </c>
      <c r="E574" s="9">
        <f t="shared" si="118"/>
        <v>0.30389634332520971</v>
      </c>
      <c r="F574" s="9">
        <f t="shared" si="119"/>
        <v>0.24835536385715828</v>
      </c>
      <c r="G574" s="9">
        <f t="shared" si="120"/>
        <v>1.0364686416529818</v>
      </c>
      <c r="H574" s="9">
        <f t="shared" si="121"/>
        <v>2.2333976835670479</v>
      </c>
      <c r="I574" s="9">
        <f t="shared" si="122"/>
        <v>3.2905956980530902</v>
      </c>
      <c r="J574" s="9">
        <f t="shared" si="123"/>
        <v>4.0264884336267066</v>
      </c>
      <c r="K574" s="11">
        <f t="shared" si="124"/>
        <v>0.45662100456621008</v>
      </c>
      <c r="L574" s="11">
        <f t="shared" si="125"/>
        <v>0.3115264797507788</v>
      </c>
      <c r="M574" s="11">
        <f t="shared" si="126"/>
        <v>0.25510204081632654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-0.27866785343420863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0.22934108564263839</v>
      </c>
      <c r="Q574" s="11">
        <f>2*'OddsRatio_working_3-way'!K574*'OddsRatio_working_3-way'!L574*'OddsRatio_working_3-way'!M574</f>
        <v>7.2576292924885571E-2</v>
      </c>
      <c r="R574" s="11">
        <f t="shared" si="127"/>
        <v>0</v>
      </c>
      <c r="S574" s="11">
        <f t="shared" si="128"/>
        <v>-0.8229908215688182</v>
      </c>
      <c r="T574" s="11">
        <f t="shared" si="129"/>
        <v>-0.26044013340785388</v>
      </c>
      <c r="U574" s="11">
        <f>'OddsRatio_working_3-way'!S574-'OddsRatio_working_3-way'!R574^2/3</f>
        <v>-0.8229908215688182</v>
      </c>
      <c r="V574" s="11">
        <f>'OddsRatio_working_3-way'!S574*'OddsRatio_working_3-way'!R574/3-2*'OddsRatio_working_3-way'!R574^3/27-'OddsRatio_working_3-way'!T574</f>
        <v>0.26044013340785388</v>
      </c>
      <c r="W574" s="11">
        <f>'OddsRatio_working_3-way'!V574^2+4*'OddsRatio_working_3-way'!U574^3/27</f>
        <v>-1.4752139392744446E-2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0.14368472646931299</v>
      </c>
      <c r="Y574" s="11">
        <f>IF('OddsRatio_working_3-way'!W574&gt;=0,IF('OddsRatio_working_3-way'!V574+SQRT('OddsRatio_working_3-way'!W574)&gt;0,0,PI()),ACOS('OddsRatio_working_3-way'!V574/(2*'OddsRatio_working_3-way'!X574)))</f>
        <v>0.43637380680794702</v>
      </c>
      <c r="Z574" s="11">
        <f>'OddsRatio_working_3-way'!X574^(1/3)*COS('OddsRatio_working_3-way'!Y574/3)</f>
        <v>0.5182343208264909</v>
      </c>
      <c r="AA574" s="11">
        <f>'OddsRatio_working_3-way'!X574^(1/3)*COS(('OddsRatio_working_3-way'!Y574+2*PI())/3)</f>
        <v>-0.32486361986418322</v>
      </c>
      <c r="AB574" s="11">
        <f>'OddsRatio_working_3-way'!X574^(1/3)*COS(('OddsRatio_working_3-way'!Y574+4*PI())/3)</f>
        <v>-0.19337070096230782</v>
      </c>
      <c r="AC574" s="11">
        <f>'OddsRatio_working_3-way'!X574^(1/3)*SIN('OddsRatio_working_3-way'!Y574/3)</f>
        <v>7.5917472124527541E-2</v>
      </c>
      <c r="AD574" s="11">
        <f>'OddsRatio_working_3-way'!X574^(1/3)*SIN(('OddsRatio_working_3-way'!Y574+2*PI())/3)</f>
        <v>0.41084535088645241</v>
      </c>
      <c r="AE574" s="11">
        <f>'OddsRatio_working_3-way'!X574^(1/3)*SIN(('OddsRatio_working_3-way'!Y574+4*PI())/3)</f>
        <v>-0.48676282301097984</v>
      </c>
      <c r="AF574" s="11">
        <f>-'OddsRatio_working_3-way'!U574/(3*'OddsRatio_working_3-way'!X574^(1/3))*COS(('OddsRatio_working_3-way'!Y574)/3)</f>
        <v>0.5182343208264909</v>
      </c>
      <c r="AG574" s="11">
        <f>-'OddsRatio_working_3-way'!U574/(3*'OddsRatio_working_3-way'!X574^(1/3))*COS(('OddsRatio_working_3-way'!Y574+2*PI())/3)</f>
        <v>-0.32486361986418322</v>
      </c>
      <c r="AH574" s="11">
        <f>-'OddsRatio_working_3-way'!U574/(3*'OddsRatio_working_3-way'!X574^(1/3))*COS(('OddsRatio_working_3-way'!Y574+4*PI())/3)</f>
        <v>-0.19337070096230782</v>
      </c>
      <c r="AI574" s="11">
        <f>'OddsRatio_working_3-way'!U574/(3*'OddsRatio_working_3-way'!X574^(1/3))*SIN(('OddsRatio_working_3-way'!Y574)/3)</f>
        <v>-7.5917472124527541E-2</v>
      </c>
      <c r="AJ574" s="11">
        <f>'OddsRatio_working_3-way'!U574/(3*'OddsRatio_working_3-way'!X574^(1/3))*SIN(('OddsRatio_working_3-way'!Y574+2*PI())/3)</f>
        <v>-0.41084535088645241</v>
      </c>
      <c r="AK574" s="11">
        <f>'OddsRatio_working_3-way'!U574/(3*'OddsRatio_working_3-way'!X574^(1/3))*SIN(('OddsRatio_working_3-way'!Y574+4*PI())/3)</f>
        <v>0.48676282301097984</v>
      </c>
      <c r="AL574" s="11">
        <f>'OddsRatio_working_3-way'!Z574+'OddsRatio_working_3-way'!AF574</f>
        <v>1.0364686416529818</v>
      </c>
      <c r="AM574" s="11">
        <f>'OddsRatio_working_3-way'!AA574+'OddsRatio_working_3-way'!AG574</f>
        <v>-0.64972723972836643</v>
      </c>
      <c r="AN574" s="11">
        <f>'OddsRatio_working_3-way'!AB574+'OddsRatio_working_3-way'!AH574</f>
        <v>-0.38674140192461565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1.0364686416529818</v>
      </c>
      <c r="AS574" s="11">
        <f>IF(('OddsRatio_working_3-way'!X574=0),IF(Q574&gt;0,-Q574^(1/3),(-Q574)^(1/3)),'OddsRatio_working_3-way'!AM574-'OddsRatio_working_3-way'!R574/3)</f>
        <v>-0.64972723972836643</v>
      </c>
      <c r="AT574" s="11">
        <f>IF(('OddsRatio_working_3-way'!X574=0),IF(Q574&gt;0,-Q574^(1/3),(-Q574)^(1/3)),'OddsRatio_working_3-way'!AN574-'OddsRatio_working_3-way'!R574/3)</f>
        <v>-0.38674140192461565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1.2</v>
      </c>
      <c r="B575" s="4">
        <f>IF('True_Odds_Calculator_3-way'!B576="","",'True_Odds_Calculator_3-way'!B576)</f>
        <v>7.14</v>
      </c>
      <c r="C575" s="4">
        <f>IF('True_Odds_Calculator_3-way'!C576="","",'True_Odds_Calculator_3-way'!C576)</f>
        <v>16.48</v>
      </c>
      <c r="D575" s="9">
        <f t="shared" si="117"/>
        <v>0.81772012155377483</v>
      </c>
      <c r="E575" s="9">
        <f t="shared" si="118"/>
        <v>0.12749560189937537</v>
      </c>
      <c r="F575" s="9">
        <f t="shared" si="119"/>
        <v>5.4784276546849718E-2</v>
      </c>
      <c r="G575" s="9">
        <f t="shared" si="120"/>
        <v>1.1145615329843517</v>
      </c>
      <c r="H575" s="9">
        <f t="shared" si="121"/>
        <v>1.2229123065968703</v>
      </c>
      <c r="I575" s="9">
        <f t="shared" si="122"/>
        <v>7.8434078125239175</v>
      </c>
      <c r="J575" s="9">
        <f t="shared" si="123"/>
        <v>18.253412530597767</v>
      </c>
      <c r="K575" s="11">
        <f t="shared" si="124"/>
        <v>0.83333333333333337</v>
      </c>
      <c r="L575" s="11">
        <f t="shared" si="125"/>
        <v>0.14005602240896359</v>
      </c>
      <c r="M575" s="11">
        <f t="shared" si="126"/>
        <v>6.0679611650485438E-2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-0.13462715183160634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0.15453187747590946</v>
      </c>
      <c r="Q575" s="11">
        <f>2*'OddsRatio_working_3-way'!K575*'OddsRatio_working_3-way'!L575*'OddsRatio_working_3-way'!M575</f>
        <v>1.4164241748479328E-2</v>
      </c>
      <c r="R575" s="11">
        <f t="shared" si="127"/>
        <v>0</v>
      </c>
      <c r="S575" s="11">
        <f t="shared" si="128"/>
        <v>-1.1478507520474046</v>
      </c>
      <c r="T575" s="11">
        <f t="shared" si="129"/>
        <v>-0.10521088469728732</v>
      </c>
      <c r="U575" s="11">
        <f>'OddsRatio_working_3-way'!S575-'OddsRatio_working_3-way'!R575^2/3</f>
        <v>-1.1478507520474046</v>
      </c>
      <c r="V575" s="11">
        <f>'OddsRatio_working_3-way'!S575*'OddsRatio_working_3-way'!R575/3-2*'OddsRatio_working_3-way'!R575^3/27-'OddsRatio_working_3-way'!T575</f>
        <v>0.10521088469728732</v>
      </c>
      <c r="W575" s="11">
        <f>'OddsRatio_working_3-way'!V575^2+4*'OddsRatio_working_3-way'!U575^3/27</f>
        <v>-0.21298456385831871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0.23667165763833267</v>
      </c>
      <c r="Y575" s="11">
        <f>IF('OddsRatio_working_3-way'!W575&gt;=0,IF('OddsRatio_working_3-way'!V575+SQRT('OddsRatio_working_3-way'!W575)&gt;0,0,PI()),ACOS('OddsRatio_working_3-way'!V575/(2*'OddsRatio_working_3-way'!X575)))</f>
        <v>1.346652354669581</v>
      </c>
      <c r="Z575" s="11">
        <f>'OddsRatio_working_3-way'!X575^(1/3)*COS('OddsRatio_working_3-way'!Y575/3)</f>
        <v>0.55728076649217584</v>
      </c>
      <c r="AA575" s="11">
        <f>'OddsRatio_working_3-way'!X575^(1/3)*COS(('OddsRatio_working_3-way'!Y575+2*PI())/3)</f>
        <v>-0.5111082272272951</v>
      </c>
      <c r="AB575" s="11">
        <f>'OddsRatio_working_3-way'!X575^(1/3)*COS(('OddsRatio_working_3-way'!Y575+4*PI())/3)</f>
        <v>-4.6172539264880665E-2</v>
      </c>
      <c r="AC575" s="11">
        <f>'OddsRatio_working_3-way'!X575^(1/3)*SIN('OddsRatio_working_3-way'!Y575/3)</f>
        <v>0.26843074460096372</v>
      </c>
      <c r="AD575" s="11">
        <f>'OddsRatio_working_3-way'!X575^(1/3)*SIN(('OddsRatio_working_3-way'!Y575+2*PI())/3)</f>
        <v>0.34840392852220625</v>
      </c>
      <c r="AE575" s="11">
        <f>'OddsRatio_working_3-way'!X575^(1/3)*SIN(('OddsRatio_working_3-way'!Y575+4*PI())/3)</f>
        <v>-0.61683467312316997</v>
      </c>
      <c r="AF575" s="11">
        <f>-'OddsRatio_working_3-way'!U575/(3*'OddsRatio_working_3-way'!X575^(1/3))*COS(('OddsRatio_working_3-way'!Y575)/3)</f>
        <v>0.55728076649217584</v>
      </c>
      <c r="AG575" s="11">
        <f>-'OddsRatio_working_3-way'!U575/(3*'OddsRatio_working_3-way'!X575^(1/3))*COS(('OddsRatio_working_3-way'!Y575+2*PI())/3)</f>
        <v>-0.5111082272272951</v>
      </c>
      <c r="AH575" s="11">
        <f>-'OddsRatio_working_3-way'!U575/(3*'OddsRatio_working_3-way'!X575^(1/3))*COS(('OddsRatio_working_3-way'!Y575+4*PI())/3)</f>
        <v>-4.6172539264880665E-2</v>
      </c>
      <c r="AI575" s="11">
        <f>'OddsRatio_working_3-way'!U575/(3*'OddsRatio_working_3-way'!X575^(1/3))*SIN(('OddsRatio_working_3-way'!Y575)/3)</f>
        <v>-0.26843074460096372</v>
      </c>
      <c r="AJ575" s="11">
        <f>'OddsRatio_working_3-way'!U575/(3*'OddsRatio_working_3-way'!X575^(1/3))*SIN(('OddsRatio_working_3-way'!Y575+2*PI())/3)</f>
        <v>-0.34840392852220625</v>
      </c>
      <c r="AK575" s="11">
        <f>'OddsRatio_working_3-way'!U575/(3*'OddsRatio_working_3-way'!X575^(1/3))*SIN(('OddsRatio_working_3-way'!Y575+4*PI())/3)</f>
        <v>0.61683467312316997</v>
      </c>
      <c r="AL575" s="11">
        <f>'OddsRatio_working_3-way'!Z575+'OddsRatio_working_3-way'!AF575</f>
        <v>1.1145615329843517</v>
      </c>
      <c r="AM575" s="11">
        <f>'OddsRatio_working_3-way'!AA575+'OddsRatio_working_3-way'!AG575</f>
        <v>-1.0222164544545902</v>
      </c>
      <c r="AN575" s="11">
        <f>'OddsRatio_working_3-way'!AB575+'OddsRatio_working_3-way'!AH575</f>
        <v>-9.2345078529761329E-2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1.1145615329843517</v>
      </c>
      <c r="AS575" s="11">
        <f>IF(('OddsRatio_working_3-way'!X575=0),IF(Q575&gt;0,-Q575^(1/3),(-Q575)^(1/3)),'OddsRatio_working_3-way'!AM575-'OddsRatio_working_3-way'!R575/3)</f>
        <v>-1.0222164544545902</v>
      </c>
      <c r="AT575" s="11">
        <f>IF(('OddsRatio_working_3-way'!X575=0),IF(Q575&gt;0,-Q575^(1/3),(-Q575)^(1/3)),'OddsRatio_working_3-way'!AN575-'OddsRatio_working_3-way'!R575/3)</f>
        <v>-9.2345078529761329E-2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2.27</v>
      </c>
      <c r="B576" s="4">
        <f>IF('True_Odds_Calculator_3-way'!B577="","",'True_Odds_Calculator_3-way'!B577)</f>
        <v>3.14</v>
      </c>
      <c r="C576" s="4">
        <f>IF('True_Odds_Calculator_3-way'!C577="","",'True_Odds_Calculator_3-way'!C577)</f>
        <v>3.8</v>
      </c>
      <c r="D576" s="9">
        <f t="shared" si="117"/>
        <v>0.43219576738112009</v>
      </c>
      <c r="E576" s="9">
        <f t="shared" si="118"/>
        <v>0.31116317179017966</v>
      </c>
      <c r="F576" s="9">
        <f t="shared" si="119"/>
        <v>0.25664106082870025</v>
      </c>
      <c r="G576" s="9">
        <f t="shared" si="120"/>
        <v>1.0344616506846673</v>
      </c>
      <c r="H576" s="9">
        <f t="shared" si="121"/>
        <v>2.3137662963695274</v>
      </c>
      <c r="I576" s="9">
        <f t="shared" si="122"/>
        <v>3.2137479324651879</v>
      </c>
      <c r="J576" s="9">
        <f t="shared" si="123"/>
        <v>3.8964926219170679</v>
      </c>
      <c r="K576" s="11">
        <f t="shared" si="124"/>
        <v>0.44052863436123346</v>
      </c>
      <c r="L576" s="11">
        <f t="shared" si="125"/>
        <v>0.31847133757961782</v>
      </c>
      <c r="M576" s="11">
        <f t="shared" si="126"/>
        <v>0.26315789473684209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-0.28095477898990007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0.22927278070593859</v>
      </c>
      <c r="Q576" s="11">
        <f>2*'OddsRatio_working_3-way'!K576*'OddsRatio_working_3-way'!L576*'OddsRatio_working_3-way'!M576</f>
        <v>7.3839864961654941E-2</v>
      </c>
      <c r="R576" s="11">
        <f t="shared" si="127"/>
        <v>0</v>
      </c>
      <c r="S576" s="11">
        <f t="shared" si="128"/>
        <v>-0.81604869484772369</v>
      </c>
      <c r="T576" s="11">
        <f t="shared" si="129"/>
        <v>-0.26281761508783369</v>
      </c>
      <c r="U576" s="11">
        <f>'OddsRatio_working_3-way'!S576-'OddsRatio_working_3-way'!R576^2/3</f>
        <v>-0.81604869484772369</v>
      </c>
      <c r="V576" s="11">
        <f>'OddsRatio_working_3-way'!S576*'OddsRatio_working_3-way'!R576/3-2*'OddsRatio_working_3-way'!R576^3/27-'OddsRatio_working_3-way'!T576</f>
        <v>0.26281761508783369</v>
      </c>
      <c r="W576" s="11">
        <f>'OddsRatio_working_3-way'!V576^2+4*'OddsRatio_working_3-way'!U576^3/27</f>
        <v>-1.1435904617967285E-2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0.14187054258938323</v>
      </c>
      <c r="Y576" s="11">
        <f>IF('OddsRatio_working_3-way'!W576&gt;=0,IF('OddsRatio_working_3-way'!V576+SQRT('OddsRatio_working_3-way'!W576)&gt;0,0,PI()),ACOS('OddsRatio_working_3-way'!V576/(2*'OddsRatio_working_3-way'!X576)))</f>
        <v>0.38643491958988818</v>
      </c>
      <c r="Z576" s="11">
        <f>'OddsRatio_working_3-way'!X576^(1/3)*COS('OddsRatio_working_3-way'!Y576/3)</f>
        <v>0.51723082534233367</v>
      </c>
      <c r="AA576" s="11">
        <f>'OddsRatio_working_3-way'!X576^(1/3)*COS(('OddsRatio_working_3-way'!Y576+2*PI())/3)</f>
        <v>-0.31663591507072536</v>
      </c>
      <c r="AB576" s="11">
        <f>'OddsRatio_working_3-way'!X576^(1/3)*COS(('OddsRatio_working_3-way'!Y576+4*PI())/3)</f>
        <v>-0.20059491027160842</v>
      </c>
      <c r="AC576" s="11">
        <f>'OddsRatio_working_3-way'!X576^(1/3)*SIN('OddsRatio_working_3-way'!Y576/3)</f>
        <v>6.6996305357804847E-2</v>
      </c>
      <c r="AD576" s="11">
        <f>'OddsRatio_working_3-way'!X576^(1/3)*SIN(('OddsRatio_working_3-way'!Y576+2*PI())/3)</f>
        <v>0.41443688168795051</v>
      </c>
      <c r="AE576" s="11">
        <f>'OddsRatio_working_3-way'!X576^(1/3)*SIN(('OddsRatio_working_3-way'!Y576+4*PI())/3)</f>
        <v>-0.48143318704575538</v>
      </c>
      <c r="AF576" s="11">
        <f>-'OddsRatio_working_3-way'!U576/(3*'OddsRatio_working_3-way'!X576^(1/3))*COS(('OddsRatio_working_3-way'!Y576)/3)</f>
        <v>0.51723082534233367</v>
      </c>
      <c r="AG576" s="11">
        <f>-'OddsRatio_working_3-way'!U576/(3*'OddsRatio_working_3-way'!X576^(1/3))*COS(('OddsRatio_working_3-way'!Y576+2*PI())/3)</f>
        <v>-0.31663591507072536</v>
      </c>
      <c r="AH576" s="11">
        <f>-'OddsRatio_working_3-way'!U576/(3*'OddsRatio_working_3-way'!X576^(1/3))*COS(('OddsRatio_working_3-way'!Y576+4*PI())/3)</f>
        <v>-0.20059491027160842</v>
      </c>
      <c r="AI576" s="11">
        <f>'OddsRatio_working_3-way'!U576/(3*'OddsRatio_working_3-way'!X576^(1/3))*SIN(('OddsRatio_working_3-way'!Y576)/3)</f>
        <v>-6.6996305357804847E-2</v>
      </c>
      <c r="AJ576" s="11">
        <f>'OddsRatio_working_3-way'!U576/(3*'OddsRatio_working_3-way'!X576^(1/3))*SIN(('OddsRatio_working_3-way'!Y576+2*PI())/3)</f>
        <v>-0.41443688168795051</v>
      </c>
      <c r="AK576" s="11">
        <f>'OddsRatio_working_3-way'!U576/(3*'OddsRatio_working_3-way'!X576^(1/3))*SIN(('OddsRatio_working_3-way'!Y576+4*PI())/3)</f>
        <v>0.48143318704575538</v>
      </c>
      <c r="AL576" s="11">
        <f>'OddsRatio_working_3-way'!Z576+'OddsRatio_working_3-way'!AF576</f>
        <v>1.0344616506846673</v>
      </c>
      <c r="AM576" s="11">
        <f>'OddsRatio_working_3-way'!AA576+'OddsRatio_working_3-way'!AG576</f>
        <v>-0.63327183014145072</v>
      </c>
      <c r="AN576" s="11">
        <f>'OddsRatio_working_3-way'!AB576+'OddsRatio_working_3-way'!AH576</f>
        <v>-0.40118982054321684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1.0344616506846673</v>
      </c>
      <c r="AS576" s="11">
        <f>IF(('OddsRatio_working_3-way'!X576=0),IF(Q576&gt;0,-Q576^(1/3),(-Q576)^(1/3)),'OddsRatio_working_3-way'!AM576-'OddsRatio_working_3-way'!R576/3)</f>
        <v>-0.63327183014145072</v>
      </c>
      <c r="AT576" s="11">
        <f>IF(('OddsRatio_working_3-way'!X576=0),IF(Q576&gt;0,-Q576^(1/3),(-Q576)^(1/3)),'OddsRatio_working_3-way'!AN576-'OddsRatio_working_3-way'!R576/3)</f>
        <v>-0.40118982054321684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5.0599999999999996</v>
      </c>
      <c r="B577" s="4">
        <f>IF('True_Odds_Calculator_3-way'!B578="","",'True_Odds_Calculator_3-way'!B578)</f>
        <v>3.21</v>
      </c>
      <c r="C577" s="4">
        <f>IF('True_Odds_Calculator_3-way'!C578="","",'True_Odds_Calculator_3-way'!C578)</f>
        <v>1.94</v>
      </c>
      <c r="D577" s="9">
        <f t="shared" si="117"/>
        <v>0.19140153412946292</v>
      </c>
      <c r="E577" s="9">
        <f t="shared" si="118"/>
        <v>0.30306633870927713</v>
      </c>
      <c r="F577" s="9">
        <f t="shared" si="119"/>
        <v>0.50553212716125995</v>
      </c>
      <c r="G577" s="9">
        <f t="shared" si="120"/>
        <v>1.040546433537167</v>
      </c>
      <c r="H577" s="9">
        <f t="shared" si="121"/>
        <v>5.224618520160897</v>
      </c>
      <c r="I577" s="9">
        <f t="shared" si="122"/>
        <v>3.2996076181171392</v>
      </c>
      <c r="J577" s="9">
        <f t="shared" si="123"/>
        <v>1.9781136475249366</v>
      </c>
      <c r="K577" s="11">
        <f t="shared" si="124"/>
        <v>0.19762845849802374</v>
      </c>
      <c r="L577" s="11">
        <f t="shared" si="125"/>
        <v>0.3115264797507788</v>
      </c>
      <c r="M577" s="11">
        <f t="shared" si="126"/>
        <v>0.51546391752577325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-0.26766333306294832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0.22881157236900648</v>
      </c>
      <c r="Q577" s="11">
        <f>2*'OddsRatio_working_3-way'!K577*'OddsRatio_working_3-way'!L577*'OddsRatio_working_3-way'!M577</f>
        <v>6.347061646851776E-2</v>
      </c>
      <c r="R577" s="11">
        <f t="shared" si="127"/>
        <v>0</v>
      </c>
      <c r="S577" s="11">
        <f t="shared" si="128"/>
        <v>-0.85484840135049511</v>
      </c>
      <c r="T577" s="11">
        <f t="shared" si="129"/>
        <v>-0.23712854406393766</v>
      </c>
      <c r="U577" s="11">
        <f>'OddsRatio_working_3-way'!S577-'OddsRatio_working_3-way'!R577^2/3</f>
        <v>-0.85484840135049511</v>
      </c>
      <c r="V577" s="11">
        <f>'OddsRatio_working_3-way'!S577*'OddsRatio_working_3-way'!R577/3-2*'OddsRatio_working_3-way'!R577^3/27-'OddsRatio_working_3-way'!T577</f>
        <v>0.23712854406393766</v>
      </c>
      <c r="W577" s="11">
        <f>'OddsRatio_working_3-way'!V577^2+4*'OddsRatio_working_3-way'!U577^3/27</f>
        <v>-3.6317307921594086E-2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0.15210790111913722</v>
      </c>
      <c r="Y577" s="11">
        <f>IF('OddsRatio_working_3-way'!W577&gt;=0,IF('OddsRatio_working_3-way'!V577+SQRT('OddsRatio_working_3-way'!W577)&gt;0,0,PI()),ACOS('OddsRatio_working_3-way'!V577/(2*'OddsRatio_working_3-way'!X577)))</f>
        <v>0.67696938395086137</v>
      </c>
      <c r="Z577" s="11">
        <f>'OddsRatio_working_3-way'!X577^(1/3)*COS('OddsRatio_working_3-way'!Y577/3)</f>
        <v>0.52027321676858362</v>
      </c>
      <c r="AA577" s="11">
        <f>'OddsRatio_working_3-way'!X577^(1/3)*COS(('OddsRatio_working_3-way'!Y577+2*PI())/3)</f>
        <v>-0.36357226602988618</v>
      </c>
      <c r="AB577" s="11">
        <f>'OddsRatio_working_3-way'!X577^(1/3)*COS(('OddsRatio_working_3-way'!Y577+4*PI())/3)</f>
        <v>-0.15670095073869741</v>
      </c>
      <c r="AC577" s="11">
        <f>'OddsRatio_working_3-way'!X577^(1/3)*SIN('OddsRatio_working_3-way'!Y577/3)</f>
        <v>0.11943720957097982</v>
      </c>
      <c r="AD577" s="11">
        <f>'OddsRatio_working_3-way'!X577^(1/3)*SIN(('OddsRatio_working_3-way'!Y577+2*PI())/3)</f>
        <v>0.39085121784475158</v>
      </c>
      <c r="AE577" s="11">
        <f>'OddsRatio_working_3-way'!X577^(1/3)*SIN(('OddsRatio_working_3-way'!Y577+4*PI())/3)</f>
        <v>-0.51028842741573133</v>
      </c>
      <c r="AF577" s="11">
        <f>-'OddsRatio_working_3-way'!U577/(3*'OddsRatio_working_3-way'!X577^(1/3))*COS(('OddsRatio_working_3-way'!Y577)/3)</f>
        <v>0.52027321676858351</v>
      </c>
      <c r="AG577" s="11">
        <f>-'OddsRatio_working_3-way'!U577/(3*'OddsRatio_working_3-way'!X577^(1/3))*COS(('OddsRatio_working_3-way'!Y577+2*PI())/3)</f>
        <v>-0.36357226602988613</v>
      </c>
      <c r="AH577" s="11">
        <f>-'OddsRatio_working_3-way'!U577/(3*'OddsRatio_working_3-way'!X577^(1/3))*COS(('OddsRatio_working_3-way'!Y577+4*PI())/3)</f>
        <v>-0.15670095073869739</v>
      </c>
      <c r="AI577" s="11">
        <f>'OddsRatio_working_3-way'!U577/(3*'OddsRatio_working_3-way'!X577^(1/3))*SIN(('OddsRatio_working_3-way'!Y577)/3)</f>
        <v>-0.11943720957097979</v>
      </c>
      <c r="AJ577" s="11">
        <f>'OddsRatio_working_3-way'!U577/(3*'OddsRatio_working_3-way'!X577^(1/3))*SIN(('OddsRatio_working_3-way'!Y577+2*PI())/3)</f>
        <v>-0.39085121784475152</v>
      </c>
      <c r="AK577" s="11">
        <f>'OddsRatio_working_3-way'!U577/(3*'OddsRatio_working_3-way'!X577^(1/3))*SIN(('OddsRatio_working_3-way'!Y577+4*PI())/3)</f>
        <v>0.51028842741573122</v>
      </c>
      <c r="AL577" s="11">
        <f>'OddsRatio_working_3-way'!Z577+'OddsRatio_working_3-way'!AF577</f>
        <v>1.040546433537167</v>
      </c>
      <c r="AM577" s="11">
        <f>'OddsRatio_working_3-way'!AA577+'OddsRatio_working_3-way'!AG577</f>
        <v>-0.72714453205977225</v>
      </c>
      <c r="AN577" s="11">
        <f>'OddsRatio_working_3-way'!AB577+'OddsRatio_working_3-way'!AH577</f>
        <v>-0.31340190147739477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1.040546433537167</v>
      </c>
      <c r="AS577" s="11">
        <f>IF(('OddsRatio_working_3-way'!X577=0),IF(Q577&gt;0,-Q577^(1/3),(-Q577)^(1/3)),'OddsRatio_working_3-way'!AM577-'OddsRatio_working_3-way'!R577/3)</f>
        <v>-0.72714453205977225</v>
      </c>
      <c r="AT577" s="11">
        <f>IF(('OddsRatio_working_3-way'!X577=0),IF(Q577&gt;0,-Q577^(1/3),(-Q577)^(1/3)),'OddsRatio_working_3-way'!AN577-'OddsRatio_working_3-way'!R577/3)</f>
        <v>-0.31340190147739477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2.17</v>
      </c>
      <c r="B578" s="4">
        <f>IF('True_Odds_Calculator_3-way'!B579="","",'True_Odds_Calculator_3-way'!B579)</f>
        <v>3.07</v>
      </c>
      <c r="C578" s="4">
        <f>IF('True_Odds_Calculator_3-way'!C579="","",'True_Odds_Calculator_3-way'!C579)</f>
        <v>4.03</v>
      </c>
      <c r="D578" s="9">
        <f t="shared" si="117"/>
        <v>0.44758512687013974</v>
      </c>
      <c r="E578" s="9">
        <f t="shared" si="118"/>
        <v>0.3141092599564716</v>
      </c>
      <c r="F578" s="9">
        <f t="shared" si="119"/>
        <v>0.23830561317338872</v>
      </c>
      <c r="G578" s="9">
        <f t="shared" si="120"/>
        <v>1.0548819338908531</v>
      </c>
      <c r="H578" s="9">
        <f t="shared" si="121"/>
        <v>2.2342118626522978</v>
      </c>
      <c r="I578" s="9">
        <f t="shared" si="122"/>
        <v>3.1836056031540658</v>
      </c>
      <c r="J578" s="9">
        <f t="shared" si="123"/>
        <v>4.1962922596892849</v>
      </c>
      <c r="K578" s="11">
        <f t="shared" si="124"/>
        <v>0.46082949308755761</v>
      </c>
      <c r="L578" s="11">
        <f t="shared" si="125"/>
        <v>0.32573289902280134</v>
      </c>
      <c r="M578" s="11">
        <f t="shared" si="126"/>
        <v>0.24813895781637715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-0.27333527343018005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0.23354167212186985</v>
      </c>
      <c r="Q578" s="11">
        <f>2*'OddsRatio_working_3-way'!K578*'OddsRatio_working_3-way'!L578*'OddsRatio_working_3-way'!M578</f>
        <v>7.4494951235046208E-2</v>
      </c>
      <c r="R578" s="11">
        <f t="shared" si="127"/>
        <v>0</v>
      </c>
      <c r="S578" s="11">
        <f t="shared" si="128"/>
        <v>-0.85441468710230351</v>
      </c>
      <c r="T578" s="11">
        <f t="shared" si="129"/>
        <v>-0.27254057004858168</v>
      </c>
      <c r="U578" s="11">
        <f>'OddsRatio_working_3-way'!S578-'OddsRatio_working_3-way'!R578^2/3</f>
        <v>-0.85441468710230351</v>
      </c>
      <c r="V578" s="11">
        <f>'OddsRatio_working_3-way'!S578*'OddsRatio_working_3-way'!R578/3-2*'OddsRatio_working_3-way'!R578^3/27-'OddsRatio_working_3-way'!T578</f>
        <v>0.27254057004858168</v>
      </c>
      <c r="W578" s="11">
        <f>'OddsRatio_working_3-way'!V578^2+4*'OddsRatio_working_3-way'!U578^3/27</f>
        <v>-1.8128099672076958E-2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0.15199215604306923</v>
      </c>
      <c r="Y578" s="11">
        <f>IF('OddsRatio_working_3-way'!W578&gt;=0,IF('OddsRatio_working_3-way'!V578+SQRT('OddsRatio_working_3-way'!W578)&gt;0,0,PI()),ACOS('OddsRatio_working_3-way'!V578/(2*'OddsRatio_working_3-way'!X578)))</f>
        <v>0.45885258543951446</v>
      </c>
      <c r="Z578" s="11">
        <f>'OddsRatio_working_3-way'!X578^(1/3)*COS('OddsRatio_working_3-way'!Y578/3)</f>
        <v>0.52744096694542653</v>
      </c>
      <c r="AA578" s="11">
        <f>'OddsRatio_working_3-way'!X578^(1/3)*COS(('OddsRatio_working_3-way'!Y578+2*PI())/3)</f>
        <v>-0.33413491073255114</v>
      </c>
      <c r="AB578" s="11">
        <f>'OddsRatio_working_3-way'!X578^(1/3)*COS(('OddsRatio_working_3-way'!Y578+4*PI())/3)</f>
        <v>-0.1933060562128755</v>
      </c>
      <c r="AC578" s="11">
        <f>'OddsRatio_working_3-way'!X578^(1/3)*SIN('OddsRatio_working_3-way'!Y578/3)</f>
        <v>8.130757706660148E-2</v>
      </c>
      <c r="AD578" s="11">
        <f>'OddsRatio_working_3-way'!X578^(1/3)*SIN(('OddsRatio_working_3-way'!Y578+2*PI())/3)</f>
        <v>0.41612348783806702</v>
      </c>
      <c r="AE578" s="11">
        <f>'OddsRatio_working_3-way'!X578^(1/3)*SIN(('OddsRatio_working_3-way'!Y578+4*PI())/3)</f>
        <v>-0.49743106490466843</v>
      </c>
      <c r="AF578" s="11">
        <f>-'OddsRatio_working_3-way'!U578/(3*'OddsRatio_working_3-way'!X578^(1/3))*COS(('OddsRatio_working_3-way'!Y578)/3)</f>
        <v>0.52744096694542653</v>
      </c>
      <c r="AG578" s="11">
        <f>-'OddsRatio_working_3-way'!U578/(3*'OddsRatio_working_3-way'!X578^(1/3))*COS(('OddsRatio_working_3-way'!Y578+2*PI())/3)</f>
        <v>-0.33413491073255114</v>
      </c>
      <c r="AH578" s="11">
        <f>-'OddsRatio_working_3-way'!U578/(3*'OddsRatio_working_3-way'!X578^(1/3))*COS(('OddsRatio_working_3-way'!Y578+4*PI())/3)</f>
        <v>-0.1933060562128755</v>
      </c>
      <c r="AI578" s="11">
        <f>'OddsRatio_working_3-way'!U578/(3*'OddsRatio_working_3-way'!X578^(1/3))*SIN(('OddsRatio_working_3-way'!Y578)/3)</f>
        <v>-8.130757706660148E-2</v>
      </c>
      <c r="AJ578" s="11">
        <f>'OddsRatio_working_3-way'!U578/(3*'OddsRatio_working_3-way'!X578^(1/3))*SIN(('OddsRatio_working_3-way'!Y578+2*PI())/3)</f>
        <v>-0.41612348783806702</v>
      </c>
      <c r="AK578" s="11">
        <f>'OddsRatio_working_3-way'!U578/(3*'OddsRatio_working_3-way'!X578^(1/3))*SIN(('OddsRatio_working_3-way'!Y578+4*PI())/3)</f>
        <v>0.49743106490466843</v>
      </c>
      <c r="AL578" s="11">
        <f>'OddsRatio_working_3-way'!Z578+'OddsRatio_working_3-way'!AF578</f>
        <v>1.0548819338908531</v>
      </c>
      <c r="AM578" s="11">
        <f>'OddsRatio_working_3-way'!AA578+'OddsRatio_working_3-way'!AG578</f>
        <v>-0.66826982146510228</v>
      </c>
      <c r="AN578" s="11">
        <f>'OddsRatio_working_3-way'!AB578+'OddsRatio_working_3-way'!AH578</f>
        <v>-0.386612112425751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1.0548819338908531</v>
      </c>
      <c r="AS578" s="11">
        <f>IF(('OddsRatio_working_3-way'!X578=0),IF(Q578&gt;0,-Q578^(1/3),(-Q578)^(1/3)),'OddsRatio_working_3-way'!AM578-'OddsRatio_working_3-way'!R578/3)</f>
        <v>-0.66826982146510228</v>
      </c>
      <c r="AT578" s="11">
        <f>IF(('OddsRatio_working_3-way'!X578=0),IF(Q578&gt;0,-Q578^(1/3),(-Q578)^(1/3)),'OddsRatio_working_3-way'!AN578-'OddsRatio_working_3-way'!R578/3)</f>
        <v>-0.386612112425751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2.02</v>
      </c>
      <c r="B579" s="4">
        <f>IF('True_Odds_Calculator_3-way'!B580="","",'True_Odds_Calculator_3-way'!B580)</f>
        <v>3.19</v>
      </c>
      <c r="C579" s="4">
        <f>IF('True_Odds_Calculator_3-way'!C580="","",'True_Odds_Calculator_3-way'!C580)</f>
        <v>4.42</v>
      </c>
      <c r="D579" s="9">
        <f t="shared" si="117"/>
        <v>0.48137319945085694</v>
      </c>
      <c r="E579" s="9">
        <f t="shared" si="118"/>
        <v>0.30182116335490788</v>
      </c>
      <c r="F579" s="9">
        <f t="shared" si="119"/>
        <v>0.21680563719423496</v>
      </c>
      <c r="G579" s="9">
        <f t="shared" si="120"/>
        <v>1.0562649690037575</v>
      </c>
      <c r="H579" s="9">
        <f t="shared" si="121"/>
        <v>2.0773902683838328</v>
      </c>
      <c r="I579" s="9">
        <f t="shared" si="122"/>
        <v>3.3132202821182291</v>
      </c>
      <c r="J579" s="9">
        <f t="shared" si="123"/>
        <v>4.6124261939928513</v>
      </c>
      <c r="K579" s="11">
        <f t="shared" si="124"/>
        <v>0.49504950495049505</v>
      </c>
      <c r="L579" s="11">
        <f t="shared" si="125"/>
        <v>0.31347962382445144</v>
      </c>
      <c r="M579" s="11">
        <f t="shared" si="126"/>
        <v>0.22624434389140272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-0.26822921018892332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0.23278189887954315</v>
      </c>
      <c r="Q579" s="11">
        <f>2*'OddsRatio_working_3-way'!K579*'OddsRatio_working_3-way'!L579*'OddsRatio_working_3-way'!M579</f>
        <v>7.0220783975729451E-2</v>
      </c>
      <c r="R579" s="11">
        <f t="shared" si="127"/>
        <v>0</v>
      </c>
      <c r="S579" s="11">
        <f t="shared" si="128"/>
        <v>-0.86784693850303118</v>
      </c>
      <c r="T579" s="11">
        <f t="shared" si="129"/>
        <v>-0.26179394826637437</v>
      </c>
      <c r="U579" s="11">
        <f>'OddsRatio_working_3-way'!S579-'OddsRatio_working_3-way'!R579^2/3</f>
        <v>-0.86784693850303118</v>
      </c>
      <c r="V579" s="11">
        <f>'OddsRatio_working_3-way'!S579*'OddsRatio_working_3-way'!R579/3-2*'OddsRatio_working_3-way'!R579^3/27-'OddsRatio_working_3-way'!T579</f>
        <v>0.26179394826637437</v>
      </c>
      <c r="W579" s="11">
        <f>'OddsRatio_working_3-way'!V579^2+4*'OddsRatio_working_3-way'!U579^3/27</f>
        <v>-2.829742974541187E-2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0.15559040868118201</v>
      </c>
      <c r="Y579" s="11">
        <f>IF('OddsRatio_working_3-way'!W579&gt;=0,IF('OddsRatio_working_3-way'!V579+SQRT('OddsRatio_working_3-way'!W579)&gt;0,0,PI()),ACOS('OddsRatio_working_3-way'!V579/(2*'OddsRatio_working_3-way'!X579)))</f>
        <v>0.57112741378042964</v>
      </c>
      <c r="Z579" s="11">
        <f>'OddsRatio_working_3-way'!X579^(1/3)*COS('OddsRatio_working_3-way'!Y579/3)</f>
        <v>0.52813248450187877</v>
      </c>
      <c r="AA579" s="11">
        <f>'OddsRatio_working_3-way'!X579^(1/3)*COS(('OddsRatio_working_3-way'!Y579+2*PI())/3)</f>
        <v>-0.35220700317437598</v>
      </c>
      <c r="AB579" s="11">
        <f>'OddsRatio_working_3-way'!X579^(1/3)*COS(('OddsRatio_working_3-way'!Y579+4*PI())/3)</f>
        <v>-0.17592548132750288</v>
      </c>
      <c r="AC579" s="11">
        <f>'OddsRatio_working_3-way'!X579^(1/3)*SIN('OddsRatio_working_3-way'!Y579/3)</f>
        <v>0.10177618409144919</v>
      </c>
      <c r="AD579" s="11">
        <f>'OddsRatio_working_3-way'!X579^(1/3)*SIN(('OddsRatio_working_3-way'!Y579+2*PI())/3)</f>
        <v>0.40648805609669375</v>
      </c>
      <c r="AE579" s="11">
        <f>'OddsRatio_working_3-way'!X579^(1/3)*SIN(('OddsRatio_working_3-way'!Y579+4*PI())/3)</f>
        <v>-0.50826424018814287</v>
      </c>
      <c r="AF579" s="11">
        <f>-'OddsRatio_working_3-way'!U579/(3*'OddsRatio_working_3-way'!X579^(1/3))*COS(('OddsRatio_working_3-way'!Y579)/3)</f>
        <v>0.52813248450187877</v>
      </c>
      <c r="AG579" s="11">
        <f>-'OddsRatio_working_3-way'!U579/(3*'OddsRatio_working_3-way'!X579^(1/3))*COS(('OddsRatio_working_3-way'!Y579+2*PI())/3)</f>
        <v>-0.35220700317437598</v>
      </c>
      <c r="AH579" s="11">
        <f>-'OddsRatio_working_3-way'!U579/(3*'OddsRatio_working_3-way'!X579^(1/3))*COS(('OddsRatio_working_3-way'!Y579+4*PI())/3)</f>
        <v>-0.17592548132750288</v>
      </c>
      <c r="AI579" s="11">
        <f>'OddsRatio_working_3-way'!U579/(3*'OddsRatio_working_3-way'!X579^(1/3))*SIN(('OddsRatio_working_3-way'!Y579)/3)</f>
        <v>-0.10177618409144919</v>
      </c>
      <c r="AJ579" s="11">
        <f>'OddsRatio_working_3-way'!U579/(3*'OddsRatio_working_3-way'!X579^(1/3))*SIN(('OddsRatio_working_3-way'!Y579+2*PI())/3)</f>
        <v>-0.40648805609669375</v>
      </c>
      <c r="AK579" s="11">
        <f>'OddsRatio_working_3-way'!U579/(3*'OddsRatio_working_3-way'!X579^(1/3))*SIN(('OddsRatio_working_3-way'!Y579+4*PI())/3)</f>
        <v>0.50826424018814287</v>
      </c>
      <c r="AL579" s="11">
        <f>'OddsRatio_working_3-way'!Z579+'OddsRatio_working_3-way'!AF579</f>
        <v>1.0562649690037575</v>
      </c>
      <c r="AM579" s="11">
        <f>'OddsRatio_working_3-way'!AA579+'OddsRatio_working_3-way'!AG579</f>
        <v>-0.70441400634875195</v>
      </c>
      <c r="AN579" s="11">
        <f>'OddsRatio_working_3-way'!AB579+'OddsRatio_working_3-way'!AH579</f>
        <v>-0.35185096265500576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1.0562649690037575</v>
      </c>
      <c r="AS579" s="11">
        <f>IF(('OddsRatio_working_3-way'!X579=0),IF(Q579&gt;0,-Q579^(1/3),(-Q579)^(1/3)),'OddsRatio_working_3-way'!AM579-'OddsRatio_working_3-way'!R579/3)</f>
        <v>-0.70441400634875195</v>
      </c>
      <c r="AT579" s="11">
        <f>IF(('OddsRatio_working_3-way'!X579=0),IF(Q579&gt;0,-Q579^(1/3),(-Q579)^(1/3)),'OddsRatio_working_3-way'!AN579-'OddsRatio_working_3-way'!R579/3)</f>
        <v>-0.35185096265500576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2.38</v>
      </c>
      <c r="B580" s="4">
        <f>IF('True_Odds_Calculator_3-way'!B581="","",'True_Odds_Calculator_3-way'!B581)</f>
        <v>2.94</v>
      </c>
      <c r="C580" s="4">
        <f>IF('True_Odds_Calculator_3-way'!C581="","",'True_Odds_Calculator_3-way'!C581)</f>
        <v>3.66</v>
      </c>
      <c r="D580" s="9">
        <f t="shared" ref="D580:D643" si="130">(K580/(AR580+K580-(AR580*K580)))</f>
        <v>0.40787146865665763</v>
      </c>
      <c r="E580" s="9">
        <f t="shared" ref="E580:E643" si="131">(L580/(AR580+L580-(AR580*L580)))</f>
        <v>0.32885327468707287</v>
      </c>
      <c r="F580" s="9">
        <f t="shared" ref="F580:F643" si="132">(M580/(AR580+M580-(AR580*M580)))</f>
        <v>0.2632752566562695</v>
      </c>
      <c r="G580" s="9">
        <f t="shared" ref="G580:G643" si="133">AR580</f>
        <v>1.0519947553923346</v>
      </c>
      <c r="H580" s="9">
        <f t="shared" ref="H580:H643" si="134">IF(A580="","",1/D580)</f>
        <v>2.4517527624414215</v>
      </c>
      <c r="I580" s="9">
        <f t="shared" ref="I580:I643" si="135">IF(B580="","",1/E580)</f>
        <v>3.0408698254611291</v>
      </c>
      <c r="J580" s="9">
        <f t="shared" ref="J580:J643" si="136">IF(C580="","",1/F580)</f>
        <v>3.7983060493436103</v>
      </c>
      <c r="K580" s="11">
        <f t="shared" ref="K580:K643" si="137">1/A580</f>
        <v>0.42016806722689076</v>
      </c>
      <c r="L580" s="11">
        <f t="shared" ref="L580:L643" si="138">1/B580</f>
        <v>0.3401360544217687</v>
      </c>
      <c r="M580" s="11">
        <f t="shared" ref="M580:M643" si="139">1/C580</f>
        <v>0.27322404371584696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-0.27807188449150144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0.23350479926552975</v>
      </c>
      <c r="Q580" s="11">
        <f>2*'OddsRatio_working_3-way'!K580*'OddsRatio_working_3-way'!L580*'OddsRatio_working_3-way'!M580</f>
        <v>7.8095250590478171E-2</v>
      </c>
      <c r="R580" s="11">
        <f t="shared" ref="R580:R643" si="140">O580/N580</f>
        <v>0</v>
      </c>
      <c r="S580" s="11">
        <f t="shared" ref="S580:S643" si="141">P580/N580</f>
        <v>-0.83972818644549529</v>
      </c>
      <c r="T580" s="11">
        <f t="shared" ref="T580:T643" si="142">Q580/N580</f>
        <v>-0.28084554730618572</v>
      </c>
      <c r="U580" s="11">
        <f>'OddsRatio_working_3-way'!S580-'OddsRatio_working_3-way'!R580^2/3</f>
        <v>-0.83972818644549529</v>
      </c>
      <c r="V580" s="11">
        <f>'OddsRatio_working_3-way'!S580*'OddsRatio_working_3-way'!R580/3-2*'OddsRatio_working_3-way'!R580^3/27-'OddsRatio_working_3-way'!T580</f>
        <v>0.28084554730618572</v>
      </c>
      <c r="W580" s="11">
        <f>'OddsRatio_working_3-way'!V580^2+4*'OddsRatio_working_3-way'!U580^3/27</f>
        <v>-8.8485654074616366E-3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0.14809016413081982</v>
      </c>
      <c r="Y580" s="11">
        <f>IF('OddsRatio_working_3-way'!W580&gt;=0,IF('OddsRatio_working_3-way'!V580+SQRT('OddsRatio_working_3-way'!W580)&gt;0,0,PI()),ACOS('OddsRatio_working_3-way'!V580/(2*'OddsRatio_working_3-way'!X580)))</f>
        <v>0.32319715629333423</v>
      </c>
      <c r="Z580" s="11">
        <f>'OddsRatio_working_3-way'!X580^(1/3)*COS('OddsRatio_working_3-way'!Y580/3)</f>
        <v>0.52599737769616739</v>
      </c>
      <c r="AA580" s="11">
        <f>'OddsRatio_working_3-way'!X580^(1/3)*COS(('OddsRatio_working_3-way'!Y580+2*PI())/3)</f>
        <v>-0.3122644538775689</v>
      </c>
      <c r="AB580" s="11">
        <f>'OddsRatio_working_3-way'!X580^(1/3)*COS(('OddsRatio_working_3-way'!Y580+4*PI())/3)</f>
        <v>-0.21373292381859851</v>
      </c>
      <c r="AC580" s="11">
        <f>'OddsRatio_working_3-way'!X580^(1/3)*SIN('OddsRatio_working_3-way'!Y580/3)</f>
        <v>5.688720540321246E-2</v>
      </c>
      <c r="AD580" s="11">
        <f>'OddsRatio_working_3-way'!X580^(1/3)*SIN(('OddsRatio_working_3-way'!Y580+2*PI())/3)</f>
        <v>0.42708348870727297</v>
      </c>
      <c r="AE580" s="11">
        <f>'OddsRatio_working_3-way'!X580^(1/3)*SIN(('OddsRatio_working_3-way'!Y580+4*PI())/3)</f>
        <v>-0.48397069411048532</v>
      </c>
      <c r="AF580" s="11">
        <f>-'OddsRatio_working_3-way'!U580/(3*'OddsRatio_working_3-way'!X580^(1/3))*COS(('OddsRatio_working_3-way'!Y580)/3)</f>
        <v>0.52599737769616728</v>
      </c>
      <c r="AG580" s="11">
        <f>-'OddsRatio_working_3-way'!U580/(3*'OddsRatio_working_3-way'!X580^(1/3))*COS(('OddsRatio_working_3-way'!Y580+2*PI())/3)</f>
        <v>-0.31226445387756885</v>
      </c>
      <c r="AH580" s="11">
        <f>-'OddsRatio_working_3-way'!U580/(3*'OddsRatio_working_3-way'!X580^(1/3))*COS(('OddsRatio_working_3-way'!Y580+4*PI())/3)</f>
        <v>-0.21373292381859849</v>
      </c>
      <c r="AI580" s="11">
        <f>'OddsRatio_working_3-way'!U580/(3*'OddsRatio_working_3-way'!X580^(1/3))*SIN(('OddsRatio_working_3-way'!Y580)/3)</f>
        <v>-5.6887205403212446E-2</v>
      </c>
      <c r="AJ580" s="11">
        <f>'OddsRatio_working_3-way'!U580/(3*'OddsRatio_working_3-way'!X580^(1/3))*SIN(('OddsRatio_working_3-way'!Y580+2*PI())/3)</f>
        <v>-0.42708348870727292</v>
      </c>
      <c r="AK580" s="11">
        <f>'OddsRatio_working_3-way'!U580/(3*'OddsRatio_working_3-way'!X580^(1/3))*SIN(('OddsRatio_working_3-way'!Y580+4*PI())/3)</f>
        <v>0.48397069411048521</v>
      </c>
      <c r="AL580" s="11">
        <f>'OddsRatio_working_3-way'!Z580+'OddsRatio_working_3-way'!AF580</f>
        <v>1.0519947553923346</v>
      </c>
      <c r="AM580" s="11">
        <f>'OddsRatio_working_3-way'!AA580+'OddsRatio_working_3-way'!AG580</f>
        <v>-0.6245289077551377</v>
      </c>
      <c r="AN580" s="11">
        <f>'OddsRatio_working_3-way'!AB580+'OddsRatio_working_3-way'!AH580</f>
        <v>-0.42746584763719697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1.0519947553923346</v>
      </c>
      <c r="AS580" s="11">
        <f>IF(('OddsRatio_working_3-way'!X580=0),IF(Q580&gt;0,-Q580^(1/3),(-Q580)^(1/3)),'OddsRatio_working_3-way'!AM580-'OddsRatio_working_3-way'!R580/3)</f>
        <v>-0.6245289077551377</v>
      </c>
      <c r="AT580" s="11">
        <f>IF(('OddsRatio_working_3-way'!X580=0),IF(Q580&gt;0,-Q580^(1/3),(-Q580)^(1/3)),'OddsRatio_working_3-way'!AN580-'OddsRatio_working_3-way'!R580/3)</f>
        <v>-0.42746584763719697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4.7300000000000004</v>
      </c>
      <c r="B581" s="4">
        <f>IF('True_Odds_Calculator_3-way'!B582="","",'True_Odds_Calculator_3-way'!B582)</f>
        <v>3.18</v>
      </c>
      <c r="C581" s="4">
        <f>IF('True_Odds_Calculator_3-way'!C582="","",'True_Odds_Calculator_3-way'!C582)</f>
        <v>1.96</v>
      </c>
      <c r="D581" s="9">
        <f t="shared" si="130"/>
        <v>0.20198301428489779</v>
      </c>
      <c r="E581" s="9">
        <f t="shared" si="131"/>
        <v>0.3021959004667073</v>
      </c>
      <c r="F581" s="9">
        <f t="shared" si="132"/>
        <v>0.49582108524839491</v>
      </c>
      <c r="G581" s="9">
        <f t="shared" si="133"/>
        <v>1.0592255657498226</v>
      </c>
      <c r="H581" s="9">
        <f t="shared" si="134"/>
        <v>4.9509113602468391</v>
      </c>
      <c r="I581" s="9">
        <f t="shared" si="135"/>
        <v>3.3091117333346132</v>
      </c>
      <c r="J581" s="9">
        <f t="shared" si="136"/>
        <v>2.0168565431198293</v>
      </c>
      <c r="K581" s="11">
        <f t="shared" si="137"/>
        <v>0.21141649048625791</v>
      </c>
      <c r="L581" s="11">
        <f t="shared" si="138"/>
        <v>0.31446540880503143</v>
      </c>
      <c r="M581" s="11">
        <f t="shared" si="139"/>
        <v>0.51020408163265307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-0.26478429738004738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0.23303030574390188</v>
      </c>
      <c r="Q581" s="11">
        <f>2*'OddsRatio_working_3-way'!K581*'OddsRatio_working_3-way'!L581*'OddsRatio_working_3-way'!M581</f>
        <v>6.7839972560087891E-2</v>
      </c>
      <c r="R581" s="11">
        <f t="shared" si="140"/>
        <v>0</v>
      </c>
      <c r="S581" s="11">
        <f t="shared" si="141"/>
        <v>-0.88007600167252853</v>
      </c>
      <c r="T581" s="11">
        <f t="shared" si="142"/>
        <v>-0.2562084429905469</v>
      </c>
      <c r="U581" s="11">
        <f>'OddsRatio_working_3-way'!S581-'OddsRatio_working_3-way'!R581^2/3</f>
        <v>-0.88007600167252853</v>
      </c>
      <c r="V581" s="11">
        <f>'OddsRatio_working_3-way'!S581*'OddsRatio_working_3-way'!R581/3-2*'OddsRatio_working_3-way'!R581^3/27-'OddsRatio_working_3-way'!T581</f>
        <v>0.2562084429905469</v>
      </c>
      <c r="W581" s="11">
        <f>'OddsRatio_working_3-way'!V581^2+4*'OddsRatio_working_3-way'!U581^3/27</f>
        <v>-3.5342208901154984E-2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0.1588906661519135</v>
      </c>
      <c r="Y581" s="11">
        <f>IF('OddsRatio_working_3-way'!W581&gt;=0,IF('OddsRatio_working_3-way'!V581+SQRT('OddsRatio_working_3-way'!W581)&gt;0,0,PI()),ACOS('OddsRatio_working_3-way'!V581/(2*'OddsRatio_working_3-way'!X581)))</f>
        <v>0.6330255482826791</v>
      </c>
      <c r="Z581" s="11">
        <f>'OddsRatio_working_3-way'!X581^(1/3)*COS('OddsRatio_working_3-way'!Y581/3)</f>
        <v>0.5296127828749112</v>
      </c>
      <c r="AA581" s="11">
        <f>'OddsRatio_working_3-way'!X581^(1/3)*COS(('OddsRatio_working_3-way'!Y581+2*PI())/3)</f>
        <v>-0.36304958753647942</v>
      </c>
      <c r="AB581" s="11">
        <f>'OddsRatio_working_3-way'!X581^(1/3)*COS(('OddsRatio_working_3-way'!Y581+4*PI())/3)</f>
        <v>-0.16656319533843186</v>
      </c>
      <c r="AC581" s="11">
        <f>'OddsRatio_working_3-way'!X581^(1/3)*SIN('OddsRatio_working_3-way'!Y581/3)</f>
        <v>0.1134414714276412</v>
      </c>
      <c r="AD581" s="11">
        <f>'OddsRatio_working_3-way'!X581^(1/3)*SIN(('OddsRatio_working_3-way'!Y581+2*PI())/3)</f>
        <v>0.40193738842482457</v>
      </c>
      <c r="AE581" s="11">
        <f>'OddsRatio_working_3-way'!X581^(1/3)*SIN(('OddsRatio_working_3-way'!Y581+4*PI())/3)</f>
        <v>-0.51537885985246579</v>
      </c>
      <c r="AF581" s="11">
        <f>-'OddsRatio_working_3-way'!U581/(3*'OddsRatio_working_3-way'!X581^(1/3))*COS(('OddsRatio_working_3-way'!Y581)/3)</f>
        <v>0.52961278287491131</v>
      </c>
      <c r="AG581" s="11">
        <f>-'OddsRatio_working_3-way'!U581/(3*'OddsRatio_working_3-way'!X581^(1/3))*COS(('OddsRatio_working_3-way'!Y581+2*PI())/3)</f>
        <v>-0.36304958753647948</v>
      </c>
      <c r="AH581" s="11">
        <f>-'OddsRatio_working_3-way'!U581/(3*'OddsRatio_working_3-way'!X581^(1/3))*COS(('OddsRatio_working_3-way'!Y581+4*PI())/3)</f>
        <v>-0.16656319533843189</v>
      </c>
      <c r="AI581" s="11">
        <f>'OddsRatio_working_3-way'!U581/(3*'OddsRatio_working_3-way'!X581^(1/3))*SIN(('OddsRatio_working_3-way'!Y581)/3)</f>
        <v>-0.11344147142764123</v>
      </c>
      <c r="AJ581" s="11">
        <f>'OddsRatio_working_3-way'!U581/(3*'OddsRatio_working_3-way'!X581^(1/3))*SIN(('OddsRatio_working_3-way'!Y581+2*PI())/3)</f>
        <v>-0.40193738842482463</v>
      </c>
      <c r="AK581" s="11">
        <f>'OddsRatio_working_3-way'!U581/(3*'OddsRatio_working_3-way'!X581^(1/3))*SIN(('OddsRatio_working_3-way'!Y581+4*PI())/3)</f>
        <v>0.5153788598524659</v>
      </c>
      <c r="AL581" s="11">
        <f>'OddsRatio_working_3-way'!Z581+'OddsRatio_working_3-way'!AF581</f>
        <v>1.0592255657498226</v>
      </c>
      <c r="AM581" s="11">
        <f>'OddsRatio_working_3-way'!AA581+'OddsRatio_working_3-way'!AG581</f>
        <v>-0.72609917507295885</v>
      </c>
      <c r="AN581" s="11">
        <f>'OddsRatio_working_3-way'!AB581+'OddsRatio_working_3-way'!AH581</f>
        <v>-0.33312639067686378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1.0592255657498226</v>
      </c>
      <c r="AS581" s="11">
        <f>IF(('OddsRatio_working_3-way'!X581=0),IF(Q581&gt;0,-Q581^(1/3),(-Q581)^(1/3)),'OddsRatio_working_3-way'!AM581-'OddsRatio_working_3-way'!R581/3)</f>
        <v>-0.72609917507295885</v>
      </c>
      <c r="AT581" s="11">
        <f>IF(('OddsRatio_working_3-way'!X581=0),IF(Q581&gt;0,-Q581^(1/3),(-Q581)^(1/3)),'OddsRatio_working_3-way'!AN581-'OddsRatio_working_3-way'!R581/3)</f>
        <v>-0.33312639067686378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2.31</v>
      </c>
      <c r="B582" s="4">
        <f>IF('True_Odds_Calculator_3-way'!B583="","",'True_Odds_Calculator_3-way'!B583)</f>
        <v>3.42</v>
      </c>
      <c r="C582" s="4">
        <f>IF('True_Odds_Calculator_3-way'!C583="","",'True_Odds_Calculator_3-way'!C583)</f>
        <v>3.31</v>
      </c>
      <c r="D582" s="9">
        <f t="shared" si="130"/>
        <v>0.42271771069539371</v>
      </c>
      <c r="E582" s="9">
        <f t="shared" si="131"/>
        <v>0.28386555766399635</v>
      </c>
      <c r="F582" s="9">
        <f t="shared" si="132"/>
        <v>0.29341673164061005</v>
      </c>
      <c r="G582" s="9">
        <f t="shared" si="133"/>
        <v>1.0424770293182819</v>
      </c>
      <c r="H582" s="9">
        <f t="shared" si="134"/>
        <v>2.3656449084069493</v>
      </c>
      <c r="I582" s="9">
        <f t="shared" si="135"/>
        <v>3.522794410950242</v>
      </c>
      <c r="J582" s="9">
        <f t="shared" si="136"/>
        <v>3.4081219377252308</v>
      </c>
      <c r="K582" s="11">
        <f t="shared" si="137"/>
        <v>0.4329004329004329</v>
      </c>
      <c r="L582" s="11">
        <f t="shared" si="138"/>
        <v>0.29239766081871343</v>
      </c>
      <c r="M582" s="11">
        <f t="shared" si="139"/>
        <v>0.30211480362537763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-0.28004805568806201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0.23097812889512676</v>
      </c>
      <c r="Q582" s="11">
        <f>2*'OddsRatio_working_3-way'!K582*'OddsRatio_working_3-way'!L582*'OddsRatio_working_3-way'!M582</f>
        <v>7.6482824137459202E-2</v>
      </c>
      <c r="R582" s="11">
        <f t="shared" si="140"/>
        <v>0</v>
      </c>
      <c r="S582" s="11">
        <f t="shared" si="141"/>
        <v>-0.8247803339595654</v>
      </c>
      <c r="T582" s="11">
        <f t="shared" si="142"/>
        <v>-0.27310607084753824</v>
      </c>
      <c r="U582" s="11">
        <f>'OddsRatio_working_3-way'!S582-'OddsRatio_working_3-way'!R582^2/3</f>
        <v>-0.8247803339595654</v>
      </c>
      <c r="V582" s="11">
        <f>'OddsRatio_working_3-way'!S582*'OddsRatio_working_3-way'!R582/3-2*'OddsRatio_working_3-way'!R582^3/27-'OddsRatio_working_3-way'!T582</f>
        <v>0.27310607084753824</v>
      </c>
      <c r="W582" s="11">
        <f>'OddsRatio_working_3-way'!V582^2+4*'OddsRatio_working_3-way'!U582^3/27</f>
        <v>-8.5341427802464037E-3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0.1441536235358194</v>
      </c>
      <c r="Y582" s="11">
        <f>IF('OddsRatio_working_3-way'!W582&gt;=0,IF('OddsRatio_working_3-way'!V582+SQRT('OddsRatio_working_3-way'!W582)&gt;0,0,PI()),ACOS('OddsRatio_working_3-way'!V582/(2*'OddsRatio_working_3-way'!X582)))</f>
        <v>0.32617655145280433</v>
      </c>
      <c r="Z582" s="11">
        <f>'OddsRatio_working_3-way'!X582^(1/3)*COS('OddsRatio_working_3-way'!Y582/3)</f>
        <v>0.52123851465914106</v>
      </c>
      <c r="AA582" s="11">
        <f>'OddsRatio_working_3-way'!X582^(1/3)*COS(('OddsRatio_working_3-way'!Y582+2*PI())/3)</f>
        <v>-0.30989289751213361</v>
      </c>
      <c r="AB582" s="11">
        <f>'OddsRatio_working_3-way'!X582^(1/3)*COS(('OddsRatio_working_3-way'!Y582+4*PI())/3)</f>
        <v>-0.2113456171470075</v>
      </c>
      <c r="AC582" s="11">
        <f>'OddsRatio_working_3-way'!X582^(1/3)*SIN('OddsRatio_working_3-way'!Y582/3)</f>
        <v>5.6896298846711074E-2</v>
      </c>
      <c r="AD582" s="11">
        <f>'OddsRatio_working_3-way'!X582^(1/3)*SIN(('OddsRatio_working_3-way'!Y582+2*PI())/3)</f>
        <v>0.42295764570232808</v>
      </c>
      <c r="AE582" s="11">
        <f>'OddsRatio_working_3-way'!X582^(1/3)*SIN(('OddsRatio_working_3-way'!Y582+4*PI())/3)</f>
        <v>-0.47985394454903918</v>
      </c>
      <c r="AF582" s="11">
        <f>-'OddsRatio_working_3-way'!U582/(3*'OddsRatio_working_3-way'!X582^(1/3))*COS(('OddsRatio_working_3-way'!Y582)/3)</f>
        <v>0.52123851465914095</v>
      </c>
      <c r="AG582" s="11">
        <f>-'OddsRatio_working_3-way'!U582/(3*'OddsRatio_working_3-way'!X582^(1/3))*COS(('OddsRatio_working_3-way'!Y582+2*PI())/3)</f>
        <v>-0.30989289751213356</v>
      </c>
      <c r="AH582" s="11">
        <f>-'OddsRatio_working_3-way'!U582/(3*'OddsRatio_working_3-way'!X582^(1/3))*COS(('OddsRatio_working_3-way'!Y582+4*PI())/3)</f>
        <v>-0.21134561714700748</v>
      </c>
      <c r="AI582" s="11">
        <f>'OddsRatio_working_3-way'!U582/(3*'OddsRatio_working_3-way'!X582^(1/3))*SIN(('OddsRatio_working_3-way'!Y582)/3)</f>
        <v>-5.689629884671106E-2</v>
      </c>
      <c r="AJ582" s="11">
        <f>'OddsRatio_working_3-way'!U582/(3*'OddsRatio_working_3-way'!X582^(1/3))*SIN(('OddsRatio_working_3-way'!Y582+2*PI())/3)</f>
        <v>-0.42295764570232797</v>
      </c>
      <c r="AK582" s="11">
        <f>'OddsRatio_working_3-way'!U582/(3*'OddsRatio_working_3-way'!X582^(1/3))*SIN(('OddsRatio_working_3-way'!Y582+4*PI())/3)</f>
        <v>0.47985394454903907</v>
      </c>
      <c r="AL582" s="11">
        <f>'OddsRatio_working_3-way'!Z582+'OddsRatio_working_3-way'!AF582</f>
        <v>1.0424770293182819</v>
      </c>
      <c r="AM582" s="11">
        <f>'OddsRatio_working_3-way'!AA582+'OddsRatio_working_3-way'!AG582</f>
        <v>-0.61978579502426712</v>
      </c>
      <c r="AN582" s="11">
        <f>'OddsRatio_working_3-way'!AB582+'OddsRatio_working_3-way'!AH582</f>
        <v>-0.42269123429401501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1.0424770293182819</v>
      </c>
      <c r="AS582" s="11">
        <f>IF(('OddsRatio_working_3-way'!X582=0),IF(Q582&gt;0,-Q582^(1/3),(-Q582)^(1/3)),'OddsRatio_working_3-way'!AM582-'OddsRatio_working_3-way'!R582/3)</f>
        <v>-0.61978579502426712</v>
      </c>
      <c r="AT582" s="11">
        <f>IF(('OddsRatio_working_3-way'!X582=0),IF(Q582&gt;0,-Q582^(1/3),(-Q582)^(1/3)),'OddsRatio_working_3-way'!AN582-'OddsRatio_working_3-way'!R582/3)</f>
        <v>-0.42269123429401501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1.76</v>
      </c>
      <c r="B583" s="4">
        <f>IF('True_Odds_Calculator_3-way'!B584="","",'True_Odds_Calculator_3-way'!B584)</f>
        <v>3.7</v>
      </c>
      <c r="C583" s="4">
        <f>IF('True_Odds_Calculator_3-way'!C584="","",'True_Odds_Calculator_3-way'!C584)</f>
        <v>5.23</v>
      </c>
      <c r="D583" s="9">
        <f t="shared" si="130"/>
        <v>0.55587931923280731</v>
      </c>
      <c r="E583" s="9">
        <f t="shared" si="131"/>
        <v>0.2605265258593803</v>
      </c>
      <c r="F583" s="9">
        <f t="shared" si="132"/>
        <v>0.18359415490781211</v>
      </c>
      <c r="G583" s="9">
        <f t="shared" si="133"/>
        <v>1.0512521271801418</v>
      </c>
      <c r="H583" s="9">
        <f t="shared" si="134"/>
        <v>1.7989516166569077</v>
      </c>
      <c r="I583" s="9">
        <f t="shared" si="135"/>
        <v>3.8383807433863835</v>
      </c>
      <c r="J583" s="9">
        <f t="shared" si="136"/>
        <v>5.4467964979720005</v>
      </c>
      <c r="K583" s="11">
        <f t="shared" si="137"/>
        <v>0.56818181818181823</v>
      </c>
      <c r="L583" s="11">
        <f t="shared" si="138"/>
        <v>0.27027027027027023</v>
      </c>
      <c r="M583" s="11">
        <f t="shared" si="139"/>
        <v>0.19120458891013384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-0.25485997904735935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0.2257928883167889</v>
      </c>
      <c r="Q583" s="11">
        <f>2*'OddsRatio_working_3-way'!K583*'OddsRatio_working_3-way'!L583*'OddsRatio_working_3-way'!M583</f>
        <v>5.8723768092792943E-2</v>
      </c>
      <c r="R583" s="11">
        <f t="shared" si="140"/>
        <v>0</v>
      </c>
      <c r="S583" s="11">
        <f t="shared" si="141"/>
        <v>-0.88594878317411674</v>
      </c>
      <c r="T583" s="11">
        <f t="shared" si="142"/>
        <v>-0.23041580836778064</v>
      </c>
      <c r="U583" s="11">
        <f>'OddsRatio_working_3-way'!S583-'OddsRatio_working_3-way'!R583^2/3</f>
        <v>-0.88594878317411674</v>
      </c>
      <c r="V583" s="11">
        <f>'OddsRatio_working_3-way'!S583*'OddsRatio_working_3-way'!R583/3-2*'OddsRatio_working_3-way'!R583^3/27-'OddsRatio_working_3-way'!T583</f>
        <v>0.23041580836778064</v>
      </c>
      <c r="W583" s="11">
        <f>'OddsRatio_working_3-way'!V583^2+4*'OddsRatio_working_3-way'!U583^3/27</f>
        <v>-4.9928680878204477E-2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0.16048374187435802</v>
      </c>
      <c r="Y583" s="11">
        <f>IF('OddsRatio_working_3-way'!W583&gt;=0,IF('OddsRatio_working_3-way'!V583+SQRT('OddsRatio_working_3-way'!W583)&gt;0,0,PI()),ACOS('OddsRatio_working_3-way'!V583/(2*'OddsRatio_working_3-way'!X583)))</f>
        <v>0.77004552775500723</v>
      </c>
      <c r="Z583" s="11">
        <f>'OddsRatio_working_3-way'!X583^(1/3)*COS('OddsRatio_working_3-way'!Y583/3)</f>
        <v>0.52562606359007091</v>
      </c>
      <c r="AA583" s="11">
        <f>'OddsRatio_working_3-way'!X583^(1/3)*COS(('OddsRatio_working_3-way'!Y583+2*PI())/3)</f>
        <v>-0.38229159367805382</v>
      </c>
      <c r="AB583" s="11">
        <f>'OddsRatio_working_3-way'!X583^(1/3)*COS(('OddsRatio_working_3-way'!Y583+4*PI())/3)</f>
        <v>-0.14333446991201698</v>
      </c>
      <c r="AC583" s="11">
        <f>'OddsRatio_working_3-way'!X583^(1/3)*SIN('OddsRatio_working_3-way'!Y583/3)</f>
        <v>0.13796195973110004</v>
      </c>
      <c r="AD583" s="11">
        <f>'OddsRatio_working_3-way'!X583^(1/3)*SIN(('OddsRatio_working_3-way'!Y583+2*PI())/3)</f>
        <v>0.38622454409466617</v>
      </c>
      <c r="AE583" s="11">
        <f>'OddsRatio_working_3-way'!X583^(1/3)*SIN(('OddsRatio_working_3-way'!Y583+4*PI())/3)</f>
        <v>-0.52418650382576626</v>
      </c>
      <c r="AF583" s="11">
        <f>-'OddsRatio_working_3-way'!U583/(3*'OddsRatio_working_3-way'!X583^(1/3))*COS(('OddsRatio_working_3-way'!Y583)/3)</f>
        <v>0.52562606359007091</v>
      </c>
      <c r="AG583" s="11">
        <f>-'OddsRatio_working_3-way'!U583/(3*'OddsRatio_working_3-way'!X583^(1/3))*COS(('OddsRatio_working_3-way'!Y583+2*PI())/3)</f>
        <v>-0.38229159367805382</v>
      </c>
      <c r="AH583" s="11">
        <f>-'OddsRatio_working_3-way'!U583/(3*'OddsRatio_working_3-way'!X583^(1/3))*COS(('OddsRatio_working_3-way'!Y583+4*PI())/3)</f>
        <v>-0.14333446991201698</v>
      </c>
      <c r="AI583" s="11">
        <f>'OddsRatio_working_3-way'!U583/(3*'OddsRatio_working_3-way'!X583^(1/3))*SIN(('OddsRatio_working_3-way'!Y583)/3)</f>
        <v>-0.13796195973110004</v>
      </c>
      <c r="AJ583" s="11">
        <f>'OddsRatio_working_3-way'!U583/(3*'OddsRatio_working_3-way'!X583^(1/3))*SIN(('OddsRatio_working_3-way'!Y583+2*PI())/3)</f>
        <v>-0.38622454409466617</v>
      </c>
      <c r="AK583" s="11">
        <f>'OddsRatio_working_3-way'!U583/(3*'OddsRatio_working_3-way'!X583^(1/3))*SIN(('OddsRatio_working_3-way'!Y583+4*PI())/3)</f>
        <v>0.52418650382576626</v>
      </c>
      <c r="AL583" s="11">
        <f>'OddsRatio_working_3-way'!Z583+'OddsRatio_working_3-way'!AF583</f>
        <v>1.0512521271801418</v>
      </c>
      <c r="AM583" s="11">
        <f>'OddsRatio_working_3-way'!AA583+'OddsRatio_working_3-way'!AG583</f>
        <v>-0.76458318735610764</v>
      </c>
      <c r="AN583" s="11">
        <f>'OddsRatio_working_3-way'!AB583+'OddsRatio_working_3-way'!AH583</f>
        <v>-0.28666893982403396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1.0512521271801418</v>
      </c>
      <c r="AS583" s="11">
        <f>IF(('OddsRatio_working_3-way'!X583=0),IF(Q583&gt;0,-Q583^(1/3),(-Q583)^(1/3)),'OddsRatio_working_3-way'!AM583-'OddsRatio_working_3-way'!R583/3)</f>
        <v>-0.76458318735610764</v>
      </c>
      <c r="AT583" s="11">
        <f>IF(('OddsRatio_working_3-way'!X583=0),IF(Q583&gt;0,-Q583^(1/3),(-Q583)^(1/3)),'OddsRatio_working_3-way'!AN583-'OddsRatio_working_3-way'!R583/3)</f>
        <v>-0.28666893982403396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3.12</v>
      </c>
      <c r="B584" s="4">
        <f>IF('True_Odds_Calculator_3-way'!B585="","",'True_Odds_Calculator_3-way'!B585)</f>
        <v>3.43</v>
      </c>
      <c r="C584" s="4">
        <f>IF('True_Odds_Calculator_3-way'!C585="","",'True_Odds_Calculator_3-way'!C585)</f>
        <v>2.41</v>
      </c>
      <c r="D584" s="9">
        <f t="shared" si="130"/>
        <v>0.31170869204038582</v>
      </c>
      <c r="E584" s="9">
        <f t="shared" si="131"/>
        <v>0.28320512418333232</v>
      </c>
      <c r="F584" s="9">
        <f t="shared" si="132"/>
        <v>0.40508618377628175</v>
      </c>
      <c r="G584" s="9">
        <f t="shared" si="133"/>
        <v>1.0415677188098438</v>
      </c>
      <c r="H584" s="9">
        <f t="shared" si="134"/>
        <v>3.2081235638768693</v>
      </c>
      <c r="I584" s="9">
        <f t="shared" si="135"/>
        <v>3.5310095567079212</v>
      </c>
      <c r="J584" s="9">
        <f t="shared" si="136"/>
        <v>2.4686104835218798</v>
      </c>
      <c r="K584" s="11">
        <f t="shared" si="137"/>
        <v>0.32051282051282048</v>
      </c>
      <c r="L584" s="11">
        <f t="shared" si="138"/>
        <v>0.29154518950437314</v>
      </c>
      <c r="M584" s="11">
        <f t="shared" si="139"/>
        <v>0.41493775933609955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-0.2816407489538153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0.23108965441085011</v>
      </c>
      <c r="Q584" s="11">
        <f>2*'OddsRatio_working_3-way'!K584*'OddsRatio_working_3-way'!L584*'OddsRatio_working_3-way'!M584</f>
        <v>7.7546863896258408E-2</v>
      </c>
      <c r="R584" s="11">
        <f t="shared" si="140"/>
        <v>0</v>
      </c>
      <c r="S584" s="11">
        <f t="shared" si="141"/>
        <v>-0.82051214275369366</v>
      </c>
      <c r="T584" s="11">
        <f t="shared" si="142"/>
        <v>-0.27533964521936022</v>
      </c>
      <c r="U584" s="11">
        <f>'OddsRatio_working_3-way'!S584-'OddsRatio_working_3-way'!R584^2/3</f>
        <v>-0.82051214275369366</v>
      </c>
      <c r="V584" s="11">
        <f>'OddsRatio_working_3-way'!S584*'OddsRatio_working_3-way'!R584/3-2*'OddsRatio_working_3-way'!R584^3/27-'OddsRatio_working_3-way'!T584</f>
        <v>0.27533964521936022</v>
      </c>
      <c r="W584" s="11">
        <f>'OddsRatio_working_3-way'!V584^2+4*'OddsRatio_working_3-way'!U584^3/27</f>
        <v>-6.0253745454358493E-3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0.14303609227652911</v>
      </c>
      <c r="Y584" s="11">
        <f>IF('OddsRatio_working_3-way'!W584&gt;=0,IF('OddsRatio_working_3-way'!V584+SQRT('OddsRatio_working_3-way'!W584)&gt;0,0,PI()),ACOS('OddsRatio_working_3-way'!V584/(2*'OddsRatio_working_3-way'!X584)))</f>
        <v>0.27478665939095759</v>
      </c>
      <c r="Z584" s="11">
        <f>'OddsRatio_working_3-way'!X584^(1/3)*COS('OddsRatio_working_3-way'!Y584/3)</f>
        <v>0.52078385940492189</v>
      </c>
      <c r="AA584" s="11">
        <f>'OddsRatio_working_3-way'!X584^(1/3)*COS(('OddsRatio_working_3-way'!Y584+2*PI())/3)</f>
        <v>-0.30181854585571877</v>
      </c>
      <c r="AB584" s="11">
        <f>'OddsRatio_working_3-way'!X584^(1/3)*COS(('OddsRatio_working_3-way'!Y584+4*PI())/3)</f>
        <v>-0.21896531354920282</v>
      </c>
      <c r="AC584" s="11">
        <f>'OddsRatio_working_3-way'!X584^(1/3)*SIN('OddsRatio_working_3-way'!Y584/3)</f>
        <v>4.7835335975397519E-2</v>
      </c>
      <c r="AD584" s="11">
        <f>'OddsRatio_working_3-way'!X584^(1/3)*SIN(('OddsRatio_working_3-way'!Y584+2*PI())/3)</f>
        <v>0.42709438413786716</v>
      </c>
      <c r="AE584" s="11">
        <f>'OddsRatio_working_3-way'!X584^(1/3)*SIN(('OddsRatio_working_3-way'!Y584+4*PI())/3)</f>
        <v>-0.47492972011326468</v>
      </c>
      <c r="AF584" s="11">
        <f>-'OddsRatio_working_3-way'!U584/(3*'OddsRatio_working_3-way'!X584^(1/3))*COS(('OddsRatio_working_3-way'!Y584)/3)</f>
        <v>0.52078385940492178</v>
      </c>
      <c r="AG584" s="11">
        <f>-'OddsRatio_working_3-way'!U584/(3*'OddsRatio_working_3-way'!X584^(1/3))*COS(('OddsRatio_working_3-way'!Y584+2*PI())/3)</f>
        <v>-0.30181854585571871</v>
      </c>
      <c r="AH584" s="11">
        <f>-'OddsRatio_working_3-way'!U584/(3*'OddsRatio_working_3-way'!X584^(1/3))*COS(('OddsRatio_working_3-way'!Y584+4*PI())/3)</f>
        <v>-0.21896531354920279</v>
      </c>
      <c r="AI584" s="11">
        <f>'OddsRatio_working_3-way'!U584/(3*'OddsRatio_working_3-way'!X584^(1/3))*SIN(('OddsRatio_working_3-way'!Y584)/3)</f>
        <v>-4.7835335975397505E-2</v>
      </c>
      <c r="AJ584" s="11">
        <f>'OddsRatio_working_3-way'!U584/(3*'OddsRatio_working_3-way'!X584^(1/3))*SIN(('OddsRatio_working_3-way'!Y584+2*PI())/3)</f>
        <v>-0.42709438413786704</v>
      </c>
      <c r="AK584" s="11">
        <f>'OddsRatio_working_3-way'!U584/(3*'OddsRatio_working_3-way'!X584^(1/3))*SIN(('OddsRatio_working_3-way'!Y584+4*PI())/3)</f>
        <v>0.47492972011326456</v>
      </c>
      <c r="AL584" s="11">
        <f>'OddsRatio_working_3-way'!Z584+'OddsRatio_working_3-way'!AF584</f>
        <v>1.0415677188098438</v>
      </c>
      <c r="AM584" s="11">
        <f>'OddsRatio_working_3-way'!AA584+'OddsRatio_working_3-way'!AG584</f>
        <v>-0.60363709171143753</v>
      </c>
      <c r="AN584" s="11">
        <f>'OddsRatio_working_3-way'!AB584+'OddsRatio_working_3-way'!AH584</f>
        <v>-0.43793062709840558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1.0415677188098438</v>
      </c>
      <c r="AS584" s="11">
        <f>IF(('OddsRatio_working_3-way'!X584=0),IF(Q584&gt;0,-Q584^(1/3),(-Q584)^(1/3)),'OddsRatio_working_3-way'!AM584-'OddsRatio_working_3-way'!R584/3)</f>
        <v>-0.60363709171143753</v>
      </c>
      <c r="AT584" s="11">
        <f>IF(('OddsRatio_working_3-way'!X584=0),IF(Q584&gt;0,-Q584^(1/3),(-Q584)^(1/3)),'OddsRatio_working_3-way'!AN584-'OddsRatio_working_3-way'!R584/3)</f>
        <v>-0.43793062709840558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5.28</v>
      </c>
      <c r="B585" s="4">
        <f>IF('True_Odds_Calculator_3-way'!B586="","",'True_Odds_Calculator_3-way'!B586)</f>
        <v>4.0999999999999996</v>
      </c>
      <c r="C585" s="4">
        <f>IF('True_Odds_Calculator_3-way'!C586="","",'True_Odds_Calculator_3-way'!C586)</f>
        <v>1.68</v>
      </c>
      <c r="D585" s="9">
        <f t="shared" si="130"/>
        <v>0.18189568186563834</v>
      </c>
      <c r="E585" s="9">
        <f t="shared" si="131"/>
        <v>0.2348714326157964</v>
      </c>
      <c r="F585" s="9">
        <f t="shared" si="132"/>
        <v>0.58323288551856534</v>
      </c>
      <c r="G585" s="9">
        <f t="shared" si="133"/>
        <v>1.0508543510349861</v>
      </c>
      <c r="H585" s="9">
        <f t="shared" si="134"/>
        <v>5.4976566224297407</v>
      </c>
      <c r="I585" s="9">
        <f t="shared" si="135"/>
        <v>4.2576484882084564</v>
      </c>
      <c r="J585" s="9">
        <f t="shared" si="136"/>
        <v>1.7145809587037908</v>
      </c>
      <c r="K585" s="11">
        <f t="shared" si="137"/>
        <v>0.18939393939393939</v>
      </c>
      <c r="L585" s="11">
        <f t="shared" si="138"/>
        <v>0.24390243902439027</v>
      </c>
      <c r="M585" s="11">
        <f t="shared" si="139"/>
        <v>0.59523809523809523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-0.2480774645408792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0.22161950515609052</v>
      </c>
      <c r="Q585" s="11">
        <f>2*'OddsRatio_working_3-way'!K585*'OddsRatio_working_3-way'!L585*'OddsRatio_working_3-way'!M585</f>
        <v>5.4992433041213533E-2</v>
      </c>
      <c r="R585" s="11">
        <f t="shared" si="140"/>
        <v>0</v>
      </c>
      <c r="S585" s="11">
        <f t="shared" si="141"/>
        <v>-0.89334799340296855</v>
      </c>
      <c r="T585" s="11">
        <f t="shared" si="142"/>
        <v>-0.22167444005036444</v>
      </c>
      <c r="U585" s="11">
        <f>'OddsRatio_working_3-way'!S585-'OddsRatio_working_3-way'!R585^2/3</f>
        <v>-0.89334799340296855</v>
      </c>
      <c r="V585" s="11">
        <f>'OddsRatio_working_3-way'!S585*'OddsRatio_working_3-way'!R585/3-2*'OddsRatio_working_3-way'!R585^3/27-'OddsRatio_working_3-way'!T585</f>
        <v>0.22167444005036444</v>
      </c>
      <c r="W585" s="11">
        <f>'OddsRatio_working_3-way'!V585^2+4*'OddsRatio_working_3-way'!U585^3/27</f>
        <v>-5.6483376323330538E-2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0.16249841052682112</v>
      </c>
      <c r="Y585" s="11">
        <f>IF('OddsRatio_working_3-way'!W585&gt;=0,IF('OddsRatio_working_3-way'!V585+SQRT('OddsRatio_working_3-way'!W585)&gt;0,0,PI()),ACOS('OddsRatio_working_3-way'!V585/(2*'OddsRatio_working_3-way'!X585)))</f>
        <v>0.82019055439322996</v>
      </c>
      <c r="Z585" s="11">
        <f>'OddsRatio_working_3-way'!X585^(1/3)*COS('OddsRatio_working_3-way'!Y585/3)</f>
        <v>0.52542717551749318</v>
      </c>
      <c r="AA585" s="11">
        <f>'OddsRatio_working_3-way'!X585^(1/3)*COS(('OddsRatio_working_3-way'!Y585+2*PI())/3)</f>
        <v>-0.3903133948570498</v>
      </c>
      <c r="AB585" s="11">
        <f>'OddsRatio_working_3-way'!X585^(1/3)*COS(('OddsRatio_working_3-way'!Y585+4*PI())/3)</f>
        <v>-0.13511378066044361</v>
      </c>
      <c r="AC585" s="11">
        <f>'OddsRatio_working_3-way'!X585^(1/3)*SIN('OddsRatio_working_3-way'!Y585/3)</f>
        <v>0.14733956595349937</v>
      </c>
      <c r="AD585" s="11">
        <f>'OddsRatio_working_3-way'!X585^(1/3)*SIN(('OddsRatio_working_3-way'!Y585+2*PI())/3)</f>
        <v>0.38136349886010457</v>
      </c>
      <c r="AE585" s="11">
        <f>'OddsRatio_working_3-way'!X585^(1/3)*SIN(('OddsRatio_working_3-way'!Y585+4*PI())/3)</f>
        <v>-0.52870306481360385</v>
      </c>
      <c r="AF585" s="11">
        <f>-'OddsRatio_working_3-way'!U585/(3*'OddsRatio_working_3-way'!X585^(1/3))*COS(('OddsRatio_working_3-way'!Y585)/3)</f>
        <v>0.52542717551749307</v>
      </c>
      <c r="AG585" s="11">
        <f>-'OddsRatio_working_3-way'!U585/(3*'OddsRatio_working_3-way'!X585^(1/3))*COS(('OddsRatio_working_3-way'!Y585+2*PI())/3)</f>
        <v>-0.39031339485704974</v>
      </c>
      <c r="AH585" s="11">
        <f>-'OddsRatio_working_3-way'!U585/(3*'OddsRatio_working_3-way'!X585^(1/3))*COS(('OddsRatio_working_3-way'!Y585+4*PI())/3)</f>
        <v>-0.13511378066044358</v>
      </c>
      <c r="AI585" s="11">
        <f>'OddsRatio_working_3-way'!U585/(3*'OddsRatio_working_3-way'!X585^(1/3))*SIN(('OddsRatio_working_3-way'!Y585)/3)</f>
        <v>-0.14733956595349934</v>
      </c>
      <c r="AJ585" s="11">
        <f>'OddsRatio_working_3-way'!U585/(3*'OddsRatio_working_3-way'!X585^(1/3))*SIN(('OddsRatio_working_3-way'!Y585+2*PI())/3)</f>
        <v>-0.38136349886010451</v>
      </c>
      <c r="AK585" s="11">
        <f>'OddsRatio_working_3-way'!U585/(3*'OddsRatio_working_3-way'!X585^(1/3))*SIN(('OddsRatio_working_3-way'!Y585+4*PI())/3)</f>
        <v>0.52870306481360374</v>
      </c>
      <c r="AL585" s="11">
        <f>'OddsRatio_working_3-way'!Z585+'OddsRatio_working_3-way'!AF585</f>
        <v>1.0508543510349861</v>
      </c>
      <c r="AM585" s="11">
        <f>'OddsRatio_working_3-way'!AA585+'OddsRatio_working_3-way'!AG585</f>
        <v>-0.78062678971409949</v>
      </c>
      <c r="AN585" s="11">
        <f>'OddsRatio_working_3-way'!AB585+'OddsRatio_working_3-way'!AH585</f>
        <v>-0.27022756132088721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1.0508543510349861</v>
      </c>
      <c r="AS585" s="11">
        <f>IF(('OddsRatio_working_3-way'!X585=0),IF(Q585&gt;0,-Q585^(1/3),(-Q585)^(1/3)),'OddsRatio_working_3-way'!AM585-'OddsRatio_working_3-way'!R585/3)</f>
        <v>-0.78062678971409949</v>
      </c>
      <c r="AT585" s="11">
        <f>IF(('OddsRatio_working_3-way'!X585=0),IF(Q585&gt;0,-Q585^(1/3),(-Q585)^(1/3)),'OddsRatio_working_3-way'!AN585-'OddsRatio_working_3-way'!R585/3)</f>
        <v>-0.27022756132088721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1.41</v>
      </c>
      <c r="B586" s="4">
        <f>IF('True_Odds_Calculator_3-way'!B587="","",'True_Odds_Calculator_3-way'!B587)</f>
        <v>5.05</v>
      </c>
      <c r="C586" s="4">
        <f>IF('True_Odds_Calculator_3-way'!C587="","",'True_Odds_Calculator_3-way'!C587)</f>
        <v>8.56</v>
      </c>
      <c r="D586" s="9">
        <f t="shared" si="130"/>
        <v>0.69845547001514285</v>
      </c>
      <c r="E586" s="9">
        <f t="shared" si="131"/>
        <v>0.18994597171804192</v>
      </c>
      <c r="F586" s="9">
        <f t="shared" si="132"/>
        <v>0.11159855826681511</v>
      </c>
      <c r="G586" s="9">
        <f t="shared" si="133"/>
        <v>1.0530012219129086</v>
      </c>
      <c r="H586" s="9">
        <f t="shared" si="134"/>
        <v>1.4317305009842924</v>
      </c>
      <c r="I586" s="9">
        <f t="shared" si="135"/>
        <v>5.2646549487472782</v>
      </c>
      <c r="J586" s="9">
        <f t="shared" si="136"/>
        <v>8.9606892376615903</v>
      </c>
      <c r="K586" s="11">
        <f t="shared" si="137"/>
        <v>0.70921985815602839</v>
      </c>
      <c r="L586" s="11">
        <f t="shared" si="138"/>
        <v>0.19801980198019803</v>
      </c>
      <c r="M586" s="11">
        <f t="shared" si="139"/>
        <v>0.11682242990654206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-0.20595693492594425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0.19720603995177804</v>
      </c>
      <c r="Q586" s="11">
        <f>2*'OddsRatio_working_3-way'!K586*'OddsRatio_working_3-way'!L586*'OddsRatio_working_3-way'!M586</f>
        <v>3.2812985016934783E-2</v>
      </c>
      <c r="R586" s="11">
        <f t="shared" si="140"/>
        <v>0</v>
      </c>
      <c r="S586" s="11">
        <f t="shared" si="141"/>
        <v>-0.95751104483414096</v>
      </c>
      <c r="T586" s="11">
        <f t="shared" si="142"/>
        <v>-0.15931964140335123</v>
      </c>
      <c r="U586" s="11">
        <f>'OddsRatio_working_3-way'!S586-'OddsRatio_working_3-way'!R586^2/3</f>
        <v>-0.95751104483414096</v>
      </c>
      <c r="V586" s="11">
        <f>'OddsRatio_working_3-way'!S586*'OddsRatio_working_3-way'!R586/3-2*'OddsRatio_working_3-way'!R586^3/27-'OddsRatio_working_3-way'!T586</f>
        <v>0.15931964140335123</v>
      </c>
      <c r="W586" s="11">
        <f>'OddsRatio_working_3-way'!V586^2+4*'OddsRatio_working_3-way'!U586^3/27</f>
        <v>-0.10467241669930386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0.18031580964809787</v>
      </c>
      <c r="Y586" s="11">
        <f>IF('OddsRatio_working_3-way'!W586&gt;=0,IF('OddsRatio_working_3-way'!V586+SQRT('OddsRatio_working_3-way'!W586)&gt;0,0,PI()),ACOS('OddsRatio_working_3-way'!V586/(2*'OddsRatio_working_3-way'!X586)))</f>
        <v>1.1132151049034609</v>
      </c>
      <c r="Z586" s="11">
        <f>'OddsRatio_working_3-way'!X586^(1/3)*COS('OddsRatio_working_3-way'!Y586/3)</f>
        <v>0.52650061095645428</v>
      </c>
      <c r="AA586" s="11">
        <f>'OddsRatio_working_3-way'!X586^(1/3)*COS(('OddsRatio_working_3-way'!Y586+2*PI())/3)</f>
        <v>-0.44066392165634205</v>
      </c>
      <c r="AB586" s="11">
        <f>'OddsRatio_working_3-way'!X586^(1/3)*COS(('OddsRatio_working_3-way'!Y586+4*PI())/3)</f>
        <v>-8.5836689300112359E-2</v>
      </c>
      <c r="AC586" s="11">
        <f>'OddsRatio_working_3-way'!X586^(1/3)*SIN('OddsRatio_working_3-way'!Y586/3)</f>
        <v>0.20485959811667925</v>
      </c>
      <c r="AD586" s="11">
        <f>'OddsRatio_working_3-way'!X586^(1/3)*SIN(('OddsRatio_working_3-way'!Y586+2*PI())/3)</f>
        <v>0.35353310513797742</v>
      </c>
      <c r="AE586" s="11">
        <f>'OddsRatio_working_3-way'!X586^(1/3)*SIN(('OddsRatio_working_3-way'!Y586+4*PI())/3)</f>
        <v>-0.55839270325465651</v>
      </c>
      <c r="AF586" s="11">
        <f>-'OddsRatio_working_3-way'!U586/(3*'OddsRatio_working_3-way'!X586^(1/3))*COS(('OddsRatio_working_3-way'!Y586)/3)</f>
        <v>0.52650061095645428</v>
      </c>
      <c r="AG586" s="11">
        <f>-'OddsRatio_working_3-way'!U586/(3*'OddsRatio_working_3-way'!X586^(1/3))*COS(('OddsRatio_working_3-way'!Y586+2*PI())/3)</f>
        <v>-0.44066392165634205</v>
      </c>
      <c r="AH586" s="11">
        <f>-'OddsRatio_working_3-way'!U586/(3*'OddsRatio_working_3-way'!X586^(1/3))*COS(('OddsRatio_working_3-way'!Y586+4*PI())/3)</f>
        <v>-8.5836689300112359E-2</v>
      </c>
      <c r="AI586" s="11">
        <f>'OddsRatio_working_3-way'!U586/(3*'OddsRatio_working_3-way'!X586^(1/3))*SIN(('OddsRatio_working_3-way'!Y586)/3)</f>
        <v>-0.20485959811667925</v>
      </c>
      <c r="AJ586" s="11">
        <f>'OddsRatio_working_3-way'!U586/(3*'OddsRatio_working_3-way'!X586^(1/3))*SIN(('OddsRatio_working_3-way'!Y586+2*PI())/3)</f>
        <v>-0.35353310513797742</v>
      </c>
      <c r="AK586" s="11">
        <f>'OddsRatio_working_3-way'!U586/(3*'OddsRatio_working_3-way'!X586^(1/3))*SIN(('OddsRatio_working_3-way'!Y586+4*PI())/3)</f>
        <v>0.55839270325465651</v>
      </c>
      <c r="AL586" s="11">
        <f>'OddsRatio_working_3-way'!Z586+'OddsRatio_working_3-way'!AF586</f>
        <v>1.0530012219129086</v>
      </c>
      <c r="AM586" s="11">
        <f>'OddsRatio_working_3-way'!AA586+'OddsRatio_working_3-way'!AG586</f>
        <v>-0.8813278433126841</v>
      </c>
      <c r="AN586" s="11">
        <f>'OddsRatio_working_3-way'!AB586+'OddsRatio_working_3-way'!AH586</f>
        <v>-0.17167337860022472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1.0530012219129086</v>
      </c>
      <c r="AS586" s="11">
        <f>IF(('OddsRatio_working_3-way'!X586=0),IF(Q586&gt;0,-Q586^(1/3),(-Q586)^(1/3)),'OddsRatio_working_3-way'!AM586-'OddsRatio_working_3-way'!R586/3)</f>
        <v>-0.8813278433126841</v>
      </c>
      <c r="AT586" s="11">
        <f>IF(('OddsRatio_working_3-way'!X586=0),IF(Q586&gt;0,-Q586^(1/3),(-Q586)^(1/3)),'OddsRatio_working_3-way'!AN586-'OddsRatio_working_3-way'!R586/3)</f>
        <v>-0.17167337860022472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1.84</v>
      </c>
      <c r="B587" s="4">
        <f>IF('True_Odds_Calculator_3-way'!B588="","",'True_Odds_Calculator_3-way'!B588)</f>
        <v>3.89</v>
      </c>
      <c r="C587" s="4">
        <f>IF('True_Odds_Calculator_3-way'!C588="","",'True_Odds_Calculator_3-way'!C588)</f>
        <v>4.46</v>
      </c>
      <c r="D587" s="9">
        <f t="shared" si="130"/>
        <v>0.53338320388180904</v>
      </c>
      <c r="E587" s="9">
        <f t="shared" si="131"/>
        <v>0.24938815623294752</v>
      </c>
      <c r="F587" s="9">
        <f t="shared" si="132"/>
        <v>0.21722863988524341</v>
      </c>
      <c r="G587" s="9">
        <f t="shared" si="133"/>
        <v>1.0414579645782776</v>
      </c>
      <c r="H587" s="9">
        <f t="shared" si="134"/>
        <v>1.874824690245753</v>
      </c>
      <c r="I587" s="9">
        <f t="shared" si="135"/>
        <v>4.0098135176312217</v>
      </c>
      <c r="J587" s="9">
        <f t="shared" si="136"/>
        <v>4.6034445574408407</v>
      </c>
      <c r="K587" s="11">
        <f t="shared" si="137"/>
        <v>0.54347826086956519</v>
      </c>
      <c r="L587" s="11">
        <f t="shared" si="138"/>
        <v>0.25706940874035988</v>
      </c>
      <c r="M587" s="11">
        <f t="shared" si="139"/>
        <v>0.22421524663677131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-0.26311823338333706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0.22523019214798057</v>
      </c>
      <c r="Q587" s="11">
        <f>2*'OddsRatio_working_3-way'!K587*'OddsRatio_working_3-way'!L587*'OddsRatio_working_3-way'!M587</f>
        <v>6.2650957482053002E-2</v>
      </c>
      <c r="R587" s="11">
        <f t="shared" si="140"/>
        <v>0</v>
      </c>
      <c r="S587" s="11">
        <f t="shared" si="141"/>
        <v>-0.85600374117685185</v>
      </c>
      <c r="T587" s="11">
        <f t="shared" si="142"/>
        <v>-0.23810952466671817</v>
      </c>
      <c r="U587" s="11">
        <f>'OddsRatio_working_3-way'!S587-'OddsRatio_working_3-way'!R587^2/3</f>
        <v>-0.85600374117685185</v>
      </c>
      <c r="V587" s="11">
        <f>'OddsRatio_working_3-way'!S587*'OddsRatio_working_3-way'!R587/3-2*'OddsRatio_working_3-way'!R587^3/27-'OddsRatio_working_3-way'!T587</f>
        <v>0.23810952466671817</v>
      </c>
      <c r="W587" s="11">
        <f>'OddsRatio_working_3-way'!V587^2+4*'OddsRatio_working_3-way'!U587^3/27</f>
        <v>-3.6226852769778856E-2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0.15241636928721708</v>
      </c>
      <c r="Y587" s="11">
        <f>IF('OddsRatio_working_3-way'!W587&gt;=0,IF('OddsRatio_working_3-way'!V587+SQRT('OddsRatio_working_3-way'!W587)&gt;0,0,PI()),ACOS('OddsRatio_working_3-way'!V587/(2*'OddsRatio_working_3-way'!X587)))</f>
        <v>0.6743462221263774</v>
      </c>
      <c r="Z587" s="11">
        <f>'OddsRatio_working_3-way'!X587^(1/3)*COS('OddsRatio_working_3-way'!Y587/3)</f>
        <v>0.52072898228913878</v>
      </c>
      <c r="AA587" s="11">
        <f>'OddsRatio_working_3-way'!X587^(1/3)*COS(('OddsRatio_working_3-way'!Y587+2*PI())/3)</f>
        <v>-0.36347574439706992</v>
      </c>
      <c r="AB587" s="11">
        <f>'OddsRatio_working_3-way'!X587^(1/3)*COS(('OddsRatio_working_3-way'!Y587+4*PI())/3)</f>
        <v>-0.1572532378920688</v>
      </c>
      <c r="AC587" s="11">
        <f>'OddsRatio_working_3-way'!X587^(1/3)*SIN('OddsRatio_working_3-way'!Y587/3)</f>
        <v>0.11906261964362169</v>
      </c>
      <c r="AD587" s="11">
        <f>'OddsRatio_working_3-way'!X587^(1/3)*SIN(('OddsRatio_working_3-way'!Y587+2*PI())/3)</f>
        <v>0.39143321732740044</v>
      </c>
      <c r="AE587" s="11">
        <f>'OddsRatio_working_3-way'!X587^(1/3)*SIN(('OddsRatio_working_3-way'!Y587+4*PI())/3)</f>
        <v>-0.51049583697102208</v>
      </c>
      <c r="AF587" s="11">
        <f>-'OddsRatio_working_3-way'!U587/(3*'OddsRatio_working_3-way'!X587^(1/3))*COS(('OddsRatio_working_3-way'!Y587)/3)</f>
        <v>0.52072898228913866</v>
      </c>
      <c r="AG587" s="11">
        <f>-'OddsRatio_working_3-way'!U587/(3*'OddsRatio_working_3-way'!X587^(1/3))*COS(('OddsRatio_working_3-way'!Y587+2*PI())/3)</f>
        <v>-0.36347574439706987</v>
      </c>
      <c r="AH587" s="11">
        <f>-'OddsRatio_working_3-way'!U587/(3*'OddsRatio_working_3-way'!X587^(1/3))*COS(('OddsRatio_working_3-way'!Y587+4*PI())/3)</f>
        <v>-0.15725323789206877</v>
      </c>
      <c r="AI587" s="11">
        <f>'OddsRatio_working_3-way'!U587/(3*'OddsRatio_working_3-way'!X587^(1/3))*SIN(('OddsRatio_working_3-way'!Y587)/3)</f>
        <v>-0.11906261964362168</v>
      </c>
      <c r="AJ587" s="11">
        <f>'OddsRatio_working_3-way'!U587/(3*'OddsRatio_working_3-way'!X587^(1/3))*SIN(('OddsRatio_working_3-way'!Y587+2*PI())/3)</f>
        <v>-0.39143321732740033</v>
      </c>
      <c r="AK587" s="11">
        <f>'OddsRatio_working_3-way'!U587/(3*'OddsRatio_working_3-way'!X587^(1/3))*SIN(('OddsRatio_working_3-way'!Y587+4*PI())/3)</f>
        <v>0.51049583697102197</v>
      </c>
      <c r="AL587" s="11">
        <f>'OddsRatio_working_3-way'!Z587+'OddsRatio_working_3-way'!AF587</f>
        <v>1.0414579645782776</v>
      </c>
      <c r="AM587" s="11">
        <f>'OddsRatio_working_3-way'!AA587+'OddsRatio_working_3-way'!AG587</f>
        <v>-0.72695148879413973</v>
      </c>
      <c r="AN587" s="11">
        <f>'OddsRatio_working_3-way'!AB587+'OddsRatio_working_3-way'!AH587</f>
        <v>-0.3145064757841376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1.0414579645782776</v>
      </c>
      <c r="AS587" s="11">
        <f>IF(('OddsRatio_working_3-way'!X587=0),IF(Q587&gt;0,-Q587^(1/3),(-Q587)^(1/3)),'OddsRatio_working_3-way'!AM587-'OddsRatio_working_3-way'!R587/3)</f>
        <v>-0.72695148879413973</v>
      </c>
      <c r="AT587" s="11">
        <f>IF(('OddsRatio_working_3-way'!X587=0),IF(Q587&gt;0,-Q587^(1/3),(-Q587)^(1/3)),'OddsRatio_working_3-way'!AN587-'OddsRatio_working_3-way'!R587/3)</f>
        <v>-0.3145064757841376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2.5299999999999998</v>
      </c>
      <c r="B588" s="4">
        <f>IF('True_Odds_Calculator_3-way'!B589="","",'True_Odds_Calculator_3-way'!B589)</f>
        <v>3.86</v>
      </c>
      <c r="C588" s="4">
        <f>IF('True_Odds_Calculator_3-way'!C589="","",'True_Odds_Calculator_3-way'!C589)</f>
        <v>2.71</v>
      </c>
      <c r="D588" s="9">
        <f t="shared" si="130"/>
        <v>0.38684263314406286</v>
      </c>
      <c r="E588" s="9">
        <f t="shared" si="131"/>
        <v>0.25234253075057117</v>
      </c>
      <c r="F588" s="9">
        <f t="shared" si="132"/>
        <v>0.36081483610536602</v>
      </c>
      <c r="G588" s="9">
        <f t="shared" si="133"/>
        <v>1.0359676379728415</v>
      </c>
      <c r="H588" s="9">
        <f t="shared" si="134"/>
        <v>2.585030486098447</v>
      </c>
      <c r="I588" s="9">
        <f t="shared" si="135"/>
        <v>3.9628674446023266</v>
      </c>
      <c r="J588" s="9">
        <f t="shared" si="136"/>
        <v>2.7715046609335587</v>
      </c>
      <c r="K588" s="11">
        <f t="shared" si="137"/>
        <v>0.39525691699604748</v>
      </c>
      <c r="L588" s="11">
        <f t="shared" si="138"/>
        <v>0.2590673575129534</v>
      </c>
      <c r="M588" s="11">
        <f t="shared" si="139"/>
        <v>0.36900369003690037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-0.28273297150633137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0.23049033455785417</v>
      </c>
      <c r="Q588" s="11">
        <f>2*'OddsRatio_working_3-way'!K588*'OddsRatio_working_3-way'!L588*'OddsRatio_working_3-way'!M588</f>
        <v>7.5570601494378428E-2</v>
      </c>
      <c r="R588" s="11">
        <f t="shared" si="140"/>
        <v>0</v>
      </c>
      <c r="S588" s="11">
        <f t="shared" si="141"/>
        <v>-0.81522269344766785</v>
      </c>
      <c r="T588" s="11">
        <f t="shared" si="142"/>
        <v>-0.26728612899923537</v>
      </c>
      <c r="U588" s="11">
        <f>'OddsRatio_working_3-way'!S588-'OddsRatio_working_3-way'!R588^2/3</f>
        <v>-0.81522269344766785</v>
      </c>
      <c r="V588" s="11">
        <f>'OddsRatio_working_3-way'!S588*'OddsRatio_working_3-way'!R588/3-2*'OddsRatio_working_3-way'!R588^3/27-'OddsRatio_working_3-way'!T588</f>
        <v>0.26728612899923537</v>
      </c>
      <c r="W588" s="11">
        <f>'OddsRatio_working_3-way'!V588^2+4*'OddsRatio_working_3-way'!U588^3/27</f>
        <v>-8.8229033083410263E-3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0.14165519586635086</v>
      </c>
      <c r="Y588" s="11">
        <f>IF('OddsRatio_working_3-way'!W588&gt;=0,IF('OddsRatio_working_3-way'!V588+SQRT('OddsRatio_working_3-way'!W588)&gt;0,0,PI()),ACOS('OddsRatio_working_3-way'!V588/(2*'OddsRatio_working_3-way'!X588)))</f>
        <v>0.33794135509989243</v>
      </c>
      <c r="Z588" s="11">
        <f>'OddsRatio_working_3-way'!X588^(1/3)*COS('OddsRatio_working_3-way'!Y588/3)</f>
        <v>0.51798381898642076</v>
      </c>
      <c r="AA588" s="11">
        <f>'OddsRatio_working_3-way'!X588^(1/3)*COS(('OddsRatio_working_3-way'!Y588+2*PI())/3)</f>
        <v>-0.3097387893293061</v>
      </c>
      <c r="AB588" s="11">
        <f>'OddsRatio_working_3-way'!X588^(1/3)*COS(('OddsRatio_working_3-way'!Y588+4*PI())/3)</f>
        <v>-0.20824502965711478</v>
      </c>
      <c r="AC588" s="11">
        <f>'OddsRatio_working_3-way'!X588^(1/3)*SIN('OddsRatio_working_3-way'!Y588/3)</f>
        <v>5.8597449467806886E-2</v>
      </c>
      <c r="AD588" s="11">
        <f>'OddsRatio_working_3-way'!X588^(1/3)*SIN(('OddsRatio_working_3-way'!Y588+2*PI())/3)</f>
        <v>0.41928842125761712</v>
      </c>
      <c r="AE588" s="11">
        <f>'OddsRatio_working_3-way'!X588^(1/3)*SIN(('OddsRatio_working_3-way'!Y588+4*PI())/3)</f>
        <v>-0.47788587072542404</v>
      </c>
      <c r="AF588" s="11">
        <f>-'OddsRatio_working_3-way'!U588/(3*'OddsRatio_working_3-way'!X588^(1/3))*COS(('OddsRatio_working_3-way'!Y588)/3)</f>
        <v>0.51798381898642076</v>
      </c>
      <c r="AG588" s="11">
        <f>-'OddsRatio_working_3-way'!U588/(3*'OddsRatio_working_3-way'!X588^(1/3))*COS(('OddsRatio_working_3-way'!Y588+2*PI())/3)</f>
        <v>-0.3097387893293061</v>
      </c>
      <c r="AH588" s="11">
        <f>-'OddsRatio_working_3-way'!U588/(3*'OddsRatio_working_3-way'!X588^(1/3))*COS(('OddsRatio_working_3-way'!Y588+4*PI())/3)</f>
        <v>-0.20824502965711478</v>
      </c>
      <c r="AI588" s="11">
        <f>'OddsRatio_working_3-way'!U588/(3*'OddsRatio_working_3-way'!X588^(1/3))*SIN(('OddsRatio_working_3-way'!Y588)/3)</f>
        <v>-5.8597449467806886E-2</v>
      </c>
      <c r="AJ588" s="11">
        <f>'OddsRatio_working_3-way'!U588/(3*'OddsRatio_working_3-way'!X588^(1/3))*SIN(('OddsRatio_working_3-way'!Y588+2*PI())/3)</f>
        <v>-0.41928842125761712</v>
      </c>
      <c r="AK588" s="11">
        <f>'OddsRatio_working_3-way'!U588/(3*'OddsRatio_working_3-way'!X588^(1/3))*SIN(('OddsRatio_working_3-way'!Y588+4*PI())/3)</f>
        <v>0.47788587072542404</v>
      </c>
      <c r="AL588" s="11">
        <f>'OddsRatio_working_3-way'!Z588+'OddsRatio_working_3-way'!AF588</f>
        <v>1.0359676379728415</v>
      </c>
      <c r="AM588" s="11">
        <f>'OddsRatio_working_3-way'!AA588+'OddsRatio_working_3-way'!AG588</f>
        <v>-0.61947757865861219</v>
      </c>
      <c r="AN588" s="11">
        <f>'OddsRatio_working_3-way'!AB588+'OddsRatio_working_3-way'!AH588</f>
        <v>-0.41649005931422955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1.0359676379728415</v>
      </c>
      <c r="AS588" s="11">
        <f>IF(('OddsRatio_working_3-way'!X588=0),IF(Q588&gt;0,-Q588^(1/3),(-Q588)^(1/3)),'OddsRatio_working_3-way'!AM588-'OddsRatio_working_3-way'!R588/3)</f>
        <v>-0.61947757865861219</v>
      </c>
      <c r="AT588" s="11">
        <f>IF(('OddsRatio_working_3-way'!X588=0),IF(Q588&gt;0,-Q588^(1/3),(-Q588)^(1/3)),'OddsRatio_working_3-way'!AN588-'OddsRatio_working_3-way'!R588/3)</f>
        <v>-0.41649005931422955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1.69</v>
      </c>
      <c r="B589" s="4">
        <f>IF('True_Odds_Calculator_3-way'!B590="","",'True_Odds_Calculator_3-way'!B590)</f>
        <v>4.12</v>
      </c>
      <c r="C589" s="4">
        <f>IF('True_Odds_Calculator_3-way'!C590="","",'True_Odds_Calculator_3-way'!C590)</f>
        <v>5.03</v>
      </c>
      <c r="D589" s="9">
        <f t="shared" si="130"/>
        <v>0.57781072497780239</v>
      </c>
      <c r="E589" s="9">
        <f t="shared" si="131"/>
        <v>0.23234732071984585</v>
      </c>
      <c r="F589" s="9">
        <f t="shared" si="132"/>
        <v>0.18984195430235146</v>
      </c>
      <c r="G589" s="9">
        <f t="shared" si="133"/>
        <v>1.0589428130611973</v>
      </c>
      <c r="H589" s="9">
        <f t="shared" si="134"/>
        <v>1.7306705410122263</v>
      </c>
      <c r="I589" s="9">
        <f t="shared" si="135"/>
        <v>4.3039015767509365</v>
      </c>
      <c r="J589" s="9">
        <f t="shared" si="136"/>
        <v>5.267539536636626</v>
      </c>
      <c r="K589" s="11">
        <f t="shared" si="137"/>
        <v>0.59171597633136097</v>
      </c>
      <c r="L589" s="11">
        <f t="shared" si="138"/>
        <v>0.24271844660194175</v>
      </c>
      <c r="M589" s="11">
        <f t="shared" si="139"/>
        <v>0.19880715705765406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-0.24771757802698358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0.22385363809559486</v>
      </c>
      <c r="Q589" s="11">
        <f>2*'OddsRatio_working_3-way'!K589*'OddsRatio_working_3-way'!L589*'OddsRatio_working_3-way'!M589</f>
        <v>5.7105519922345624E-2</v>
      </c>
      <c r="R589" s="11">
        <f t="shared" si="140"/>
        <v>0</v>
      </c>
      <c r="S589" s="11">
        <f t="shared" si="141"/>
        <v>-0.9036647293201403</v>
      </c>
      <c r="T589" s="11">
        <f t="shared" si="142"/>
        <v>-0.2305267166633011</v>
      </c>
      <c r="U589" s="11">
        <f>'OddsRatio_working_3-way'!S589-'OddsRatio_working_3-way'!R589^2/3</f>
        <v>-0.9036647293201403</v>
      </c>
      <c r="V589" s="11">
        <f>'OddsRatio_working_3-way'!S589*'OddsRatio_working_3-way'!R589/3-2*'OddsRatio_working_3-way'!R589^3/27-'OddsRatio_working_3-way'!T589</f>
        <v>0.2305267166633011</v>
      </c>
      <c r="W589" s="11">
        <f>'OddsRatio_working_3-way'!V589^2+4*'OddsRatio_working_3-way'!U589^3/27</f>
        <v>-5.618211484766944E-2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0.16532141569018768</v>
      </c>
      <c r="Y589" s="11">
        <f>IF('OddsRatio_working_3-way'!W589&gt;=0,IF('OddsRatio_working_3-way'!V589+SQRT('OddsRatio_working_3-way'!W589)&gt;0,0,PI()),ACOS('OddsRatio_working_3-way'!V589/(2*'OddsRatio_working_3-way'!X589)))</f>
        <v>0.79930142582285624</v>
      </c>
      <c r="Z589" s="11">
        <f>'OddsRatio_working_3-way'!X589^(1/3)*COS('OddsRatio_working_3-way'!Y589/3)</f>
        <v>0.52947140653059865</v>
      </c>
      <c r="AA589" s="11">
        <f>'OddsRatio_working_3-way'!X589^(1/3)*COS(('OddsRatio_working_3-way'!Y589+2*PI())/3)</f>
        <v>-0.38988043779263459</v>
      </c>
      <c r="AB589" s="11">
        <f>'OddsRatio_working_3-way'!X589^(1/3)*COS(('OddsRatio_working_3-way'!Y589+4*PI())/3)</f>
        <v>-0.13959096873796401</v>
      </c>
      <c r="AC589" s="11">
        <f>'OddsRatio_working_3-way'!X589^(1/3)*SIN('OddsRatio_working_3-way'!Y589/3)</f>
        <v>0.14450469233404259</v>
      </c>
      <c r="AD589" s="11">
        <f>'OddsRatio_working_3-way'!X589^(1/3)*SIN(('OddsRatio_working_3-way'!Y589+2*PI())/3)</f>
        <v>0.38628334246595514</v>
      </c>
      <c r="AE589" s="11">
        <f>'OddsRatio_working_3-way'!X589^(1/3)*SIN(('OddsRatio_working_3-way'!Y589+4*PI())/3)</f>
        <v>-0.5307880347999977</v>
      </c>
      <c r="AF589" s="11">
        <f>-'OddsRatio_working_3-way'!U589/(3*'OddsRatio_working_3-way'!X589^(1/3))*COS(('OddsRatio_working_3-way'!Y589)/3)</f>
        <v>0.52947140653059865</v>
      </c>
      <c r="AG589" s="11">
        <f>-'OddsRatio_working_3-way'!U589/(3*'OddsRatio_working_3-way'!X589^(1/3))*COS(('OddsRatio_working_3-way'!Y589+2*PI())/3)</f>
        <v>-0.38988043779263459</v>
      </c>
      <c r="AH589" s="11">
        <f>-'OddsRatio_working_3-way'!U589/(3*'OddsRatio_working_3-way'!X589^(1/3))*COS(('OddsRatio_working_3-way'!Y589+4*PI())/3)</f>
        <v>-0.13959096873796401</v>
      </c>
      <c r="AI589" s="11">
        <f>'OddsRatio_working_3-way'!U589/(3*'OddsRatio_working_3-way'!X589^(1/3))*SIN(('OddsRatio_working_3-way'!Y589)/3)</f>
        <v>-0.14450469233404259</v>
      </c>
      <c r="AJ589" s="11">
        <f>'OddsRatio_working_3-way'!U589/(3*'OddsRatio_working_3-way'!X589^(1/3))*SIN(('OddsRatio_working_3-way'!Y589+2*PI())/3)</f>
        <v>-0.38628334246595514</v>
      </c>
      <c r="AK589" s="11">
        <f>'OddsRatio_working_3-way'!U589/(3*'OddsRatio_working_3-way'!X589^(1/3))*SIN(('OddsRatio_working_3-way'!Y589+4*PI())/3)</f>
        <v>0.5307880347999977</v>
      </c>
      <c r="AL589" s="11">
        <f>'OddsRatio_working_3-way'!Z589+'OddsRatio_working_3-way'!AF589</f>
        <v>1.0589428130611973</v>
      </c>
      <c r="AM589" s="11">
        <f>'OddsRatio_working_3-way'!AA589+'OddsRatio_working_3-way'!AG589</f>
        <v>-0.77976087558526919</v>
      </c>
      <c r="AN589" s="11">
        <f>'OddsRatio_working_3-way'!AB589+'OddsRatio_working_3-way'!AH589</f>
        <v>-0.27918193747592801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1.0589428130611973</v>
      </c>
      <c r="AS589" s="11">
        <f>IF(('OddsRatio_working_3-way'!X589=0),IF(Q589&gt;0,-Q589^(1/3),(-Q589)^(1/3)),'OddsRatio_working_3-way'!AM589-'OddsRatio_working_3-way'!R589/3)</f>
        <v>-0.77976087558526919</v>
      </c>
      <c r="AT589" s="11">
        <f>IF(('OddsRatio_working_3-way'!X589=0),IF(Q589&gt;0,-Q589^(1/3),(-Q589)^(1/3)),'OddsRatio_working_3-way'!AN589-'OddsRatio_working_3-way'!R589/3)</f>
        <v>-0.27918193747592801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1.97</v>
      </c>
      <c r="B590" s="4">
        <f>IF('True_Odds_Calculator_3-way'!B591="","",'True_Odds_Calculator_3-way'!B591)</f>
        <v>3.71</v>
      </c>
      <c r="C590" s="4">
        <f>IF('True_Odds_Calculator_3-way'!C591="","",'True_Odds_Calculator_3-way'!C591)</f>
        <v>3.97</v>
      </c>
      <c r="D590" s="9">
        <f t="shared" si="130"/>
        <v>0.49610828908358101</v>
      </c>
      <c r="E590" s="9">
        <f t="shared" si="131"/>
        <v>0.26057637360556413</v>
      </c>
      <c r="F590" s="9">
        <f t="shared" si="132"/>
        <v>0.24331533731085489</v>
      </c>
      <c r="G590" s="9">
        <f t="shared" si="133"/>
        <v>1.0471020179789123</v>
      </c>
      <c r="H590" s="9">
        <f t="shared" si="134"/>
        <v>2.0156889574395453</v>
      </c>
      <c r="I590" s="9">
        <f t="shared" si="135"/>
        <v>3.8376464687228529</v>
      </c>
      <c r="J590" s="9">
        <f t="shared" si="136"/>
        <v>4.1098929933973691</v>
      </c>
      <c r="K590" s="11">
        <f t="shared" si="137"/>
        <v>0.50761421319796951</v>
      </c>
      <c r="L590" s="11">
        <f t="shared" si="138"/>
        <v>0.26954177897574122</v>
      </c>
      <c r="M590" s="11">
        <f t="shared" si="139"/>
        <v>0.25188916876574308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-0.26907096228679406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0.22918753982133502</v>
      </c>
      <c r="Q590" s="11">
        <f>2*'OddsRatio_working_3-way'!K590*'OddsRatio_working_3-way'!L590*'OddsRatio_working_3-way'!M590</f>
        <v>6.8928583404912785E-2</v>
      </c>
      <c r="R590" s="11">
        <f t="shared" si="140"/>
        <v>0</v>
      </c>
      <c r="S590" s="11">
        <f t="shared" si="141"/>
        <v>-0.85177359115046913</v>
      </c>
      <c r="T590" s="11">
        <f t="shared" si="142"/>
        <v>-0.25617250861668245</v>
      </c>
      <c r="U590" s="11">
        <f>'OddsRatio_working_3-way'!S590-'OddsRatio_working_3-way'!R590^2/3</f>
        <v>-0.85177359115046913</v>
      </c>
      <c r="V590" s="11">
        <f>'OddsRatio_working_3-way'!S590*'OddsRatio_working_3-way'!R590/3-2*'OddsRatio_working_3-way'!R590^3/27-'OddsRatio_working_3-way'!T590</f>
        <v>0.25617250861668245</v>
      </c>
      <c r="W590" s="11">
        <f>'OddsRatio_working_3-way'!V590^2+4*'OddsRatio_working_3-way'!U590^3/27</f>
        <v>-2.592783630946488E-2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0.1512879625750419</v>
      </c>
      <c r="Y590" s="11">
        <f>IF('OddsRatio_working_3-way'!W590&gt;=0,IF('OddsRatio_working_3-way'!V590+SQRT('OddsRatio_working_3-way'!W590)&gt;0,0,PI()),ACOS('OddsRatio_working_3-way'!V590/(2*'OddsRatio_working_3-way'!X590)))</f>
        <v>0.56115924221050917</v>
      </c>
      <c r="Z590" s="11">
        <f>'OddsRatio_working_3-way'!X590^(1/3)*COS('OddsRatio_working_3-way'!Y590/3)</f>
        <v>0.52355100898945617</v>
      </c>
      <c r="AA590" s="11">
        <f>'OddsRatio_working_3-way'!X590^(1/3)*COS(('OddsRatio_working_3-way'!Y590+2*PI())/3)</f>
        <v>-0.34759015083909661</v>
      </c>
      <c r="AB590" s="11">
        <f>'OddsRatio_working_3-way'!X590^(1/3)*COS(('OddsRatio_working_3-way'!Y590+4*PI())/3)</f>
        <v>-0.17596085815035972</v>
      </c>
      <c r="AC590" s="11">
        <f>'OddsRatio_working_3-way'!X590^(1/3)*SIN('OddsRatio_working_3-way'!Y590/3)</f>
        <v>9.9090218334667454E-2</v>
      </c>
      <c r="AD590" s="11">
        <f>'OddsRatio_working_3-way'!X590^(1/3)*SIN(('OddsRatio_working_3-way'!Y590+2*PI())/3)</f>
        <v>0.40386336479451035</v>
      </c>
      <c r="AE590" s="11">
        <f>'OddsRatio_working_3-way'!X590^(1/3)*SIN(('OddsRatio_working_3-way'!Y590+4*PI())/3)</f>
        <v>-0.50295358312917771</v>
      </c>
      <c r="AF590" s="11">
        <f>-'OddsRatio_working_3-way'!U590/(3*'OddsRatio_working_3-way'!X590^(1/3))*COS(('OddsRatio_working_3-way'!Y590)/3)</f>
        <v>0.52355100898945617</v>
      </c>
      <c r="AG590" s="11">
        <f>-'OddsRatio_working_3-way'!U590/(3*'OddsRatio_working_3-way'!X590^(1/3))*COS(('OddsRatio_working_3-way'!Y590+2*PI())/3)</f>
        <v>-0.34759015083909661</v>
      </c>
      <c r="AH590" s="11">
        <f>-'OddsRatio_working_3-way'!U590/(3*'OddsRatio_working_3-way'!X590^(1/3))*COS(('OddsRatio_working_3-way'!Y590+4*PI())/3)</f>
        <v>-0.17596085815035972</v>
      </c>
      <c r="AI590" s="11">
        <f>'OddsRatio_working_3-way'!U590/(3*'OddsRatio_working_3-way'!X590^(1/3))*SIN(('OddsRatio_working_3-way'!Y590)/3)</f>
        <v>-9.9090218334667454E-2</v>
      </c>
      <c r="AJ590" s="11">
        <f>'OddsRatio_working_3-way'!U590/(3*'OddsRatio_working_3-way'!X590^(1/3))*SIN(('OddsRatio_working_3-way'!Y590+2*PI())/3)</f>
        <v>-0.40386336479451035</v>
      </c>
      <c r="AK590" s="11">
        <f>'OddsRatio_working_3-way'!U590/(3*'OddsRatio_working_3-way'!X590^(1/3))*SIN(('OddsRatio_working_3-way'!Y590+4*PI())/3)</f>
        <v>0.50295358312917771</v>
      </c>
      <c r="AL590" s="11">
        <f>'OddsRatio_working_3-way'!Z590+'OddsRatio_working_3-way'!AF590</f>
        <v>1.0471020179789123</v>
      </c>
      <c r="AM590" s="11">
        <f>'OddsRatio_working_3-way'!AA590+'OddsRatio_working_3-way'!AG590</f>
        <v>-0.69518030167819322</v>
      </c>
      <c r="AN590" s="11">
        <f>'OddsRatio_working_3-way'!AB590+'OddsRatio_working_3-way'!AH590</f>
        <v>-0.35192171630071944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1.0471020179789123</v>
      </c>
      <c r="AS590" s="11">
        <f>IF(('OddsRatio_working_3-way'!X590=0),IF(Q590&gt;0,-Q590^(1/3),(-Q590)^(1/3)),'OddsRatio_working_3-way'!AM590-'OddsRatio_working_3-way'!R590/3)</f>
        <v>-0.69518030167819322</v>
      </c>
      <c r="AT590" s="11">
        <f>IF(('OddsRatio_working_3-way'!X590=0),IF(Q590&gt;0,-Q590^(1/3),(-Q590)^(1/3)),'OddsRatio_working_3-way'!AN590-'OddsRatio_working_3-way'!R590/3)</f>
        <v>-0.35192171630071944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1.92</v>
      </c>
      <c r="B591" s="4">
        <f>IF('True_Odds_Calculator_3-way'!B592="","",'True_Odds_Calculator_3-way'!B592)</f>
        <v>3.46</v>
      </c>
      <c r="C591" s="4">
        <f>IF('True_Odds_Calculator_3-way'!C592="","",'True_Odds_Calculator_3-way'!C592)</f>
        <v>4.55</v>
      </c>
      <c r="D591" s="9">
        <f t="shared" si="130"/>
        <v>0.50894179406911089</v>
      </c>
      <c r="E591" s="9">
        <f t="shared" si="131"/>
        <v>0.2793331177130785</v>
      </c>
      <c r="F591" s="9">
        <f t="shared" si="132"/>
        <v>0.21172508821781033</v>
      </c>
      <c r="G591" s="9">
        <f t="shared" si="133"/>
        <v>1.0487622076044629</v>
      </c>
      <c r="H591" s="9">
        <f t="shared" si="134"/>
        <v>1.9648612309961062</v>
      </c>
      <c r="I591" s="9">
        <f t="shared" si="135"/>
        <v>3.5799550307069783</v>
      </c>
      <c r="J591" s="9">
        <f t="shared" si="136"/>
        <v>4.7231058369958445</v>
      </c>
      <c r="K591" s="11">
        <f t="shared" si="137"/>
        <v>0.52083333333333337</v>
      </c>
      <c r="L591" s="11">
        <f t="shared" si="138"/>
        <v>0.28901734104046245</v>
      </c>
      <c r="M591" s="11">
        <f t="shared" si="139"/>
        <v>0.21978021978021978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-0.26580464333354492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0.22926856380613603</v>
      </c>
      <c r="Q591" s="11">
        <f>2*'OddsRatio_working_3-way'!K591*'OddsRatio_working_3-way'!L591*'OddsRatio_working_3-way'!M591</f>
        <v>6.6166973681424546E-2</v>
      </c>
      <c r="R591" s="11">
        <f t="shared" si="140"/>
        <v>0</v>
      </c>
      <c r="S591" s="11">
        <f t="shared" si="141"/>
        <v>-0.8625453676459609</v>
      </c>
      <c r="T591" s="11">
        <f t="shared" si="142"/>
        <v>-0.24893084203346638</v>
      </c>
      <c r="U591" s="11">
        <f>'OddsRatio_working_3-way'!S591-'OddsRatio_working_3-way'!R591^2/3</f>
        <v>-0.8625453676459609</v>
      </c>
      <c r="V591" s="11">
        <f>'OddsRatio_working_3-way'!S591*'OddsRatio_working_3-way'!R591/3-2*'OddsRatio_working_3-way'!R591^3/27-'OddsRatio_working_3-way'!T591</f>
        <v>0.24893084203346638</v>
      </c>
      <c r="W591" s="11">
        <f>'OddsRatio_working_3-way'!V591^2+4*'OddsRatio_working_3-way'!U591^3/27</f>
        <v>-3.3103123851454669E-2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0.15416686411721656</v>
      </c>
      <c r="Y591" s="11">
        <f>IF('OddsRatio_working_3-way'!W591&gt;=0,IF('OddsRatio_working_3-way'!V591+SQRT('OddsRatio_working_3-way'!W591)&gt;0,0,PI()),ACOS('OddsRatio_working_3-way'!V591/(2*'OddsRatio_working_3-way'!X591)))</f>
        <v>0.63116223605547073</v>
      </c>
      <c r="Z591" s="11">
        <f>'OddsRatio_working_3-way'!X591^(1/3)*COS('OddsRatio_working_3-way'!Y591/3)</f>
        <v>0.52438110380223135</v>
      </c>
      <c r="AA591" s="11">
        <f>'OddsRatio_working_3-way'!X591^(1/3)*COS(('OddsRatio_working_3-way'!Y591+2*PI())/3)</f>
        <v>-0.35916830910788594</v>
      </c>
      <c r="AB591" s="11">
        <f>'OddsRatio_working_3-way'!X591^(1/3)*COS(('OddsRatio_working_3-way'!Y591+4*PI())/3)</f>
        <v>-0.1652127946943456</v>
      </c>
      <c r="AC591" s="11">
        <f>'OddsRatio_working_3-way'!X591^(1/3)*SIN('OddsRatio_working_3-way'!Y591/3)</f>
        <v>0.11198026845746997</v>
      </c>
      <c r="AD591" s="11">
        <f>'OddsRatio_working_3-way'!X591^(1/3)*SIN(('OddsRatio_working_3-way'!Y591+2*PI())/3)</f>
        <v>0.39813722292852211</v>
      </c>
      <c r="AE591" s="11">
        <f>'OddsRatio_working_3-way'!X591^(1/3)*SIN(('OddsRatio_working_3-way'!Y591+4*PI())/3)</f>
        <v>-0.51011749138599194</v>
      </c>
      <c r="AF591" s="11">
        <f>-'OddsRatio_working_3-way'!U591/(3*'OddsRatio_working_3-way'!X591^(1/3))*COS(('OddsRatio_working_3-way'!Y591)/3)</f>
        <v>0.52438110380223146</v>
      </c>
      <c r="AG591" s="11">
        <f>-'OddsRatio_working_3-way'!U591/(3*'OddsRatio_working_3-way'!X591^(1/3))*COS(('OddsRatio_working_3-way'!Y591+2*PI())/3)</f>
        <v>-0.359168309107886</v>
      </c>
      <c r="AH591" s="11">
        <f>-'OddsRatio_working_3-way'!U591/(3*'OddsRatio_working_3-way'!X591^(1/3))*COS(('OddsRatio_working_3-way'!Y591+4*PI())/3)</f>
        <v>-0.16521279469434563</v>
      </c>
      <c r="AI591" s="11">
        <f>'OddsRatio_working_3-way'!U591/(3*'OddsRatio_working_3-way'!X591^(1/3))*SIN(('OddsRatio_working_3-way'!Y591)/3)</f>
        <v>-0.11198026845747</v>
      </c>
      <c r="AJ591" s="11">
        <f>'OddsRatio_working_3-way'!U591/(3*'OddsRatio_working_3-way'!X591^(1/3))*SIN(('OddsRatio_working_3-way'!Y591+2*PI())/3)</f>
        <v>-0.39813722292852222</v>
      </c>
      <c r="AK591" s="11">
        <f>'OddsRatio_working_3-way'!U591/(3*'OddsRatio_working_3-way'!X591^(1/3))*SIN(('OddsRatio_working_3-way'!Y591+4*PI())/3)</f>
        <v>0.51011749138599205</v>
      </c>
      <c r="AL591" s="11">
        <f>'OddsRatio_working_3-way'!Z591+'OddsRatio_working_3-way'!AF591</f>
        <v>1.0487622076044629</v>
      </c>
      <c r="AM591" s="11">
        <f>'OddsRatio_working_3-way'!AA591+'OddsRatio_working_3-way'!AG591</f>
        <v>-0.71833661821577199</v>
      </c>
      <c r="AN591" s="11">
        <f>'OddsRatio_working_3-way'!AB591+'OddsRatio_working_3-way'!AH591</f>
        <v>-0.33042558938869127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1.0487622076044629</v>
      </c>
      <c r="AS591" s="11">
        <f>IF(('OddsRatio_working_3-way'!X591=0),IF(Q591&gt;0,-Q591^(1/3),(-Q591)^(1/3)),'OddsRatio_working_3-way'!AM591-'OddsRatio_working_3-way'!R591/3)</f>
        <v>-0.71833661821577199</v>
      </c>
      <c r="AT591" s="11">
        <f>IF(('OddsRatio_working_3-way'!X591=0),IF(Q591&gt;0,-Q591^(1/3),(-Q591)^(1/3)),'OddsRatio_working_3-way'!AN591-'OddsRatio_working_3-way'!R591/3)</f>
        <v>-0.33042558938869127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3.03</v>
      </c>
      <c r="B592" s="4">
        <f>IF('True_Odds_Calculator_3-way'!B593="","",'True_Odds_Calculator_3-way'!B593)</f>
        <v>3.14</v>
      </c>
      <c r="C592" s="4">
        <f>IF('True_Odds_Calculator_3-way'!C593="","",'True_Odds_Calculator_3-way'!C593)</f>
        <v>2.68</v>
      </c>
      <c r="D592" s="9">
        <f t="shared" si="130"/>
        <v>0.32291639375352726</v>
      </c>
      <c r="E592" s="9">
        <f t="shared" si="131"/>
        <v>0.31148812511503354</v>
      </c>
      <c r="F592" s="9">
        <f t="shared" si="132"/>
        <v>0.36559548113143914</v>
      </c>
      <c r="G592" s="9">
        <f t="shared" si="133"/>
        <v>1.0328949806849486</v>
      </c>
      <c r="H592" s="9">
        <f t="shared" si="134"/>
        <v>3.0967768107904456</v>
      </c>
      <c r="I592" s="9">
        <f t="shared" si="135"/>
        <v>3.2103952586657898</v>
      </c>
      <c r="J592" s="9">
        <f t="shared" si="136"/>
        <v>2.7352635675507142</v>
      </c>
      <c r="K592" s="11">
        <f t="shared" si="137"/>
        <v>0.33003300330033003</v>
      </c>
      <c r="L592" s="11">
        <f t="shared" si="138"/>
        <v>0.31847133757961782</v>
      </c>
      <c r="M592" s="11">
        <f t="shared" si="139"/>
        <v>0.37313432835820892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-0.28622793831812132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0.22942925531264027</v>
      </c>
      <c r="Q592" s="11">
        <f>2*'OddsRatio_working_3-way'!K592*'OddsRatio_working_3-way'!L592*'OddsRatio_working_3-way'!M592</f>
        <v>7.8437352243637695E-2</v>
      </c>
      <c r="R592" s="11">
        <f t="shared" si="140"/>
        <v>0</v>
      </c>
      <c r="S592" s="11">
        <f t="shared" si="141"/>
        <v>-0.80156135931652661</v>
      </c>
      <c r="T592" s="11">
        <f t="shared" si="142"/>
        <v>-0.27403807156120569</v>
      </c>
      <c r="U592" s="11">
        <f>'OddsRatio_working_3-way'!S592-'OddsRatio_working_3-way'!R592^2/3</f>
        <v>-0.80156135931652661</v>
      </c>
      <c r="V592" s="11">
        <f>'OddsRatio_working_3-way'!S592*'OddsRatio_working_3-way'!R592/3-2*'OddsRatio_working_3-way'!R592^3/27-'OddsRatio_working_3-way'!T592</f>
        <v>0.27403807156120569</v>
      </c>
      <c r="W592" s="11">
        <f>'OddsRatio_working_3-way'!V592^2+4*'OddsRatio_working_3-way'!U592^3/27</f>
        <v>-1.1999745227305597E-3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0.13810941241250996</v>
      </c>
      <c r="Y592" s="11">
        <f>IF('OddsRatio_working_3-way'!W592&gt;=0,IF('OddsRatio_working_3-way'!V592+SQRT('OddsRatio_working_3-way'!W592)&gt;0,0,PI()),ACOS('OddsRatio_working_3-way'!V592/(2*'OddsRatio_working_3-way'!X592)))</f>
        <v>0.12574124947842091</v>
      </c>
      <c r="Z592" s="11">
        <f>'OddsRatio_working_3-way'!X592^(1/3)*COS('OddsRatio_working_3-way'!Y592/3)</f>
        <v>0.51644749034247417</v>
      </c>
      <c r="AA592" s="11">
        <f>'OddsRatio_working_3-way'!X592^(1/3)*COS(('OddsRatio_working_3-way'!Y592+2*PI())/3)</f>
        <v>-0.27698093361598253</v>
      </c>
      <c r="AB592" s="11">
        <f>'OddsRatio_working_3-way'!X592^(1/3)*COS(('OddsRatio_working_3-way'!Y592+4*PI())/3)</f>
        <v>-0.23946655672649148</v>
      </c>
      <c r="AC592" s="11">
        <f>'OddsRatio_working_3-way'!X592^(1/3)*SIN('OddsRatio_working_3-way'!Y592/3)</f>
        <v>2.1658935595628755E-2</v>
      </c>
      <c r="AD592" s="11">
        <f>'OddsRatio_working_3-way'!X592^(1/3)*SIN(('OddsRatio_working_3-way'!Y592+2*PI())/3)</f>
        <v>0.43642717855948676</v>
      </c>
      <c r="AE592" s="11">
        <f>'OddsRatio_working_3-way'!X592^(1/3)*SIN(('OddsRatio_working_3-way'!Y592+4*PI())/3)</f>
        <v>-0.45808611415511552</v>
      </c>
      <c r="AF592" s="11">
        <f>-'OddsRatio_working_3-way'!U592/(3*'OddsRatio_working_3-way'!X592^(1/3))*COS(('OddsRatio_working_3-way'!Y592)/3)</f>
        <v>0.51644749034247428</v>
      </c>
      <c r="AG592" s="11">
        <f>-'OddsRatio_working_3-way'!U592/(3*'OddsRatio_working_3-way'!X592^(1/3))*COS(('OddsRatio_working_3-way'!Y592+2*PI())/3)</f>
        <v>-0.27698093361598258</v>
      </c>
      <c r="AH592" s="11">
        <f>-'OddsRatio_working_3-way'!U592/(3*'OddsRatio_working_3-way'!X592^(1/3))*COS(('OddsRatio_working_3-way'!Y592+4*PI())/3)</f>
        <v>-0.2394665567264915</v>
      </c>
      <c r="AI592" s="11">
        <f>'OddsRatio_working_3-way'!U592/(3*'OddsRatio_working_3-way'!X592^(1/3))*SIN(('OddsRatio_working_3-way'!Y592)/3)</f>
        <v>-2.1658935595628759E-2</v>
      </c>
      <c r="AJ592" s="11">
        <f>'OddsRatio_working_3-way'!U592/(3*'OddsRatio_working_3-way'!X592^(1/3))*SIN(('OddsRatio_working_3-way'!Y592+2*PI())/3)</f>
        <v>-0.43642717855948687</v>
      </c>
      <c r="AK592" s="11">
        <f>'OddsRatio_working_3-way'!U592/(3*'OddsRatio_working_3-way'!X592^(1/3))*SIN(('OddsRatio_working_3-way'!Y592+4*PI())/3)</f>
        <v>0.45808611415511563</v>
      </c>
      <c r="AL592" s="11">
        <f>'OddsRatio_working_3-way'!Z592+'OddsRatio_working_3-way'!AF592</f>
        <v>1.0328949806849486</v>
      </c>
      <c r="AM592" s="11">
        <f>'OddsRatio_working_3-way'!AA592+'OddsRatio_working_3-way'!AG592</f>
        <v>-0.55396186723196505</v>
      </c>
      <c r="AN592" s="11">
        <f>'OddsRatio_working_3-way'!AB592+'OddsRatio_working_3-way'!AH592</f>
        <v>-0.47893311345298295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1.0328949806849486</v>
      </c>
      <c r="AS592" s="11">
        <f>IF(('OddsRatio_working_3-way'!X592=0),IF(Q592&gt;0,-Q592^(1/3),(-Q592)^(1/3)),'OddsRatio_working_3-way'!AM592-'OddsRatio_working_3-way'!R592/3)</f>
        <v>-0.55396186723196505</v>
      </c>
      <c r="AT592" s="11">
        <f>IF(('OddsRatio_working_3-way'!X592=0),IF(Q592&gt;0,-Q592^(1/3),(-Q592)^(1/3)),'OddsRatio_working_3-way'!AN592-'OddsRatio_working_3-way'!R592/3)</f>
        <v>-0.47893311345298295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1.56</v>
      </c>
      <c r="B593" s="4">
        <f>IF('True_Odds_Calculator_3-way'!B594="","",'True_Odds_Calculator_3-way'!B594)</f>
        <v>4.16</v>
      </c>
      <c r="C593" s="4">
        <f>IF('True_Odds_Calculator_3-way'!C594="","",'True_Odds_Calculator_3-way'!C594)</f>
        <v>6.87</v>
      </c>
      <c r="D593" s="9">
        <f t="shared" si="130"/>
        <v>0.62932413170994039</v>
      </c>
      <c r="E593" s="9">
        <f t="shared" si="131"/>
        <v>0.23128455140108908</v>
      </c>
      <c r="F593" s="9">
        <f t="shared" si="132"/>
        <v>0.13939131688897041</v>
      </c>
      <c r="G593" s="9">
        <f t="shared" si="133"/>
        <v>1.0517969358279595</v>
      </c>
      <c r="H593" s="9">
        <f t="shared" si="134"/>
        <v>1.5890062840636572</v>
      </c>
      <c r="I593" s="9">
        <f t="shared" si="135"/>
        <v>4.3236783172163529</v>
      </c>
      <c r="J593" s="9">
        <f t="shared" si="136"/>
        <v>7.1740480133101228</v>
      </c>
      <c r="K593" s="11">
        <f t="shared" si="137"/>
        <v>0.64102564102564097</v>
      </c>
      <c r="L593" s="11">
        <f t="shared" si="138"/>
        <v>0.24038461538461536</v>
      </c>
      <c r="M593" s="11">
        <f t="shared" si="139"/>
        <v>0.14556040756914118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-0.23299067781768479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0.21510174873460061</v>
      </c>
      <c r="Q593" s="11">
        <f>2*'OddsRatio_working_3-way'!K593*'OddsRatio_working_3-way'!L593*'OddsRatio_working_3-way'!M593</f>
        <v>4.485959306248187E-2</v>
      </c>
      <c r="R593" s="11">
        <f t="shared" si="140"/>
        <v>0</v>
      </c>
      <c r="S593" s="11">
        <f t="shared" si="141"/>
        <v>-0.92322040842731801</v>
      </c>
      <c r="T593" s="11">
        <f t="shared" si="142"/>
        <v>-0.1925381456574177</v>
      </c>
      <c r="U593" s="11">
        <f>'OddsRatio_working_3-way'!S593-'OddsRatio_working_3-way'!R593^2/3</f>
        <v>-0.92322040842731801</v>
      </c>
      <c r="V593" s="11">
        <f>'OddsRatio_working_3-way'!S593*'OddsRatio_working_3-way'!R593/3-2*'OddsRatio_working_3-way'!R593^3/27-'OddsRatio_working_3-way'!T593</f>
        <v>0.1925381456574177</v>
      </c>
      <c r="W593" s="11">
        <f>'OddsRatio_working_3-way'!V593^2+4*'OddsRatio_working_3-way'!U593^3/27</f>
        <v>-7.9505939284819388E-2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0.17071678067637081</v>
      </c>
      <c r="Y593" s="11">
        <f>IF('OddsRatio_working_3-way'!W593&gt;=0,IF('OddsRatio_working_3-way'!V593+SQRT('OddsRatio_working_3-way'!W593)&gt;0,0,PI()),ACOS('OddsRatio_working_3-way'!V593/(2*'OddsRatio_working_3-way'!X593)))</f>
        <v>0.97168231580108111</v>
      </c>
      <c r="Z593" s="11">
        <f>'OddsRatio_working_3-way'!X593^(1/3)*COS('OddsRatio_working_3-way'!Y593/3)</f>
        <v>0.52589846791397976</v>
      </c>
      <c r="AA593" s="11">
        <f>'OddsRatio_working_3-way'!X593^(1/3)*COS(('OddsRatio_working_3-way'!Y593+2*PI())/3)</f>
        <v>-0.41584855766748269</v>
      </c>
      <c r="AB593" s="11">
        <f>'OddsRatio_working_3-way'!X593^(1/3)*COS(('OddsRatio_working_3-way'!Y593+4*PI())/3)</f>
        <v>-0.11004991024649724</v>
      </c>
      <c r="AC593" s="11">
        <f>'OddsRatio_working_3-way'!X593^(1/3)*SIN('OddsRatio_working_3-way'!Y593/3)</f>
        <v>0.17655293140632952</v>
      </c>
      <c r="AD593" s="11">
        <f>'OddsRatio_working_3-way'!X593^(1/3)*SIN(('OddsRatio_working_3-way'!Y593+2*PI())/3)</f>
        <v>0.36716496732165727</v>
      </c>
      <c r="AE593" s="11">
        <f>'OddsRatio_working_3-way'!X593^(1/3)*SIN(('OddsRatio_working_3-way'!Y593+4*PI())/3)</f>
        <v>-0.5437178987279867</v>
      </c>
      <c r="AF593" s="11">
        <f>-'OddsRatio_working_3-way'!U593/(3*'OddsRatio_working_3-way'!X593^(1/3))*COS(('OddsRatio_working_3-way'!Y593)/3)</f>
        <v>0.52589846791397976</v>
      </c>
      <c r="AG593" s="11">
        <f>-'OddsRatio_working_3-way'!U593/(3*'OddsRatio_working_3-way'!X593^(1/3))*COS(('OddsRatio_working_3-way'!Y593+2*PI())/3)</f>
        <v>-0.41584855766748269</v>
      </c>
      <c r="AH593" s="11">
        <f>-'OddsRatio_working_3-way'!U593/(3*'OddsRatio_working_3-way'!X593^(1/3))*COS(('OddsRatio_working_3-way'!Y593+4*PI())/3)</f>
        <v>-0.11004991024649724</v>
      </c>
      <c r="AI593" s="11">
        <f>'OddsRatio_working_3-way'!U593/(3*'OddsRatio_working_3-way'!X593^(1/3))*SIN(('OddsRatio_working_3-way'!Y593)/3)</f>
        <v>-0.17655293140632952</v>
      </c>
      <c r="AJ593" s="11">
        <f>'OddsRatio_working_3-way'!U593/(3*'OddsRatio_working_3-way'!X593^(1/3))*SIN(('OddsRatio_working_3-way'!Y593+2*PI())/3)</f>
        <v>-0.36716496732165727</v>
      </c>
      <c r="AK593" s="11">
        <f>'OddsRatio_working_3-way'!U593/(3*'OddsRatio_working_3-way'!X593^(1/3))*SIN(('OddsRatio_working_3-way'!Y593+4*PI())/3)</f>
        <v>0.5437178987279867</v>
      </c>
      <c r="AL593" s="11">
        <f>'OddsRatio_working_3-way'!Z593+'OddsRatio_working_3-way'!AF593</f>
        <v>1.0517969358279595</v>
      </c>
      <c r="AM593" s="11">
        <f>'OddsRatio_working_3-way'!AA593+'OddsRatio_working_3-way'!AG593</f>
        <v>-0.83169711533496538</v>
      </c>
      <c r="AN593" s="11">
        <f>'OddsRatio_working_3-way'!AB593+'OddsRatio_working_3-way'!AH593</f>
        <v>-0.22009982049299448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1.0517969358279595</v>
      </c>
      <c r="AS593" s="11">
        <f>IF(('OddsRatio_working_3-way'!X593=0),IF(Q593&gt;0,-Q593^(1/3),(-Q593)^(1/3)),'OddsRatio_working_3-way'!AM593-'OddsRatio_working_3-way'!R593/3)</f>
        <v>-0.83169711533496538</v>
      </c>
      <c r="AT593" s="11">
        <f>IF(('OddsRatio_working_3-way'!X593=0),IF(Q593&gt;0,-Q593^(1/3),(-Q593)^(1/3)),'OddsRatio_working_3-way'!AN593-'OddsRatio_working_3-way'!R593/3)</f>
        <v>-0.22009982049299448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2.65</v>
      </c>
      <c r="B594" s="4">
        <f>IF('True_Odds_Calculator_3-way'!B595="","",'True_Odds_Calculator_3-way'!B595)</f>
        <v>3.38</v>
      </c>
      <c r="C594" s="4">
        <f>IF('True_Odds_Calculator_3-way'!C595="","",'True_Odds_Calculator_3-way'!C595)</f>
        <v>2.87</v>
      </c>
      <c r="D594" s="9">
        <f t="shared" si="130"/>
        <v>0.36976159775185652</v>
      </c>
      <c r="E594" s="9">
        <f t="shared" si="131"/>
        <v>0.28913991953057822</v>
      </c>
      <c r="F594" s="9">
        <f t="shared" si="132"/>
        <v>0.34109848271756515</v>
      </c>
      <c r="G594" s="9">
        <f t="shared" si="133"/>
        <v>1.0329971266662188</v>
      </c>
      <c r="H594" s="9">
        <f t="shared" si="134"/>
        <v>2.7044452589992605</v>
      </c>
      <c r="I594" s="9">
        <f t="shared" si="135"/>
        <v>3.4585331614656005</v>
      </c>
      <c r="J594" s="9">
        <f t="shared" si="136"/>
        <v>2.9317046268658298</v>
      </c>
      <c r="K594" s="11">
        <f t="shared" si="137"/>
        <v>0.37735849056603776</v>
      </c>
      <c r="L594" s="11">
        <f t="shared" si="138"/>
        <v>0.29585798816568049</v>
      </c>
      <c r="M594" s="11">
        <f t="shared" si="139"/>
        <v>0.34843205574912889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-0.28566566005059402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0.22951313262474721</v>
      </c>
      <c r="Q594" s="11">
        <f>2*'OddsRatio_working_3-way'!K594*'OddsRatio_working_3-way'!L594*'OddsRatio_working_3-way'!M594</f>
        <v>7.7801061906693961E-2</v>
      </c>
      <c r="R594" s="11">
        <f t="shared" si="140"/>
        <v>0</v>
      </c>
      <c r="S594" s="11">
        <f t="shared" si="141"/>
        <v>-0.80343270025560065</v>
      </c>
      <c r="T594" s="11">
        <f t="shared" si="142"/>
        <v>-0.27235006788325444</v>
      </c>
      <c r="U594" s="11">
        <f>'OddsRatio_working_3-way'!S594-'OddsRatio_working_3-way'!R594^2/3</f>
        <v>-0.80343270025560065</v>
      </c>
      <c r="V594" s="11">
        <f>'OddsRatio_working_3-way'!S594*'OddsRatio_working_3-way'!R594/3-2*'OddsRatio_working_3-way'!R594^3/27-'OddsRatio_working_3-way'!T594</f>
        <v>0.27235006788325444</v>
      </c>
      <c r="W594" s="11">
        <f>'OddsRatio_working_3-way'!V594^2+4*'OddsRatio_working_3-way'!U594^3/27</f>
        <v>-2.6579005498011538E-3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0.13859334401930568</v>
      </c>
      <c r="Y594" s="11">
        <f>IF('OddsRatio_working_3-way'!W594&gt;=0,IF('OddsRatio_working_3-way'!V594+SQRT('OddsRatio_working_3-way'!W594)&gt;0,0,PI()),ACOS('OddsRatio_working_3-way'!V594/(2*'OddsRatio_working_3-way'!X594)))</f>
        <v>0.18708257236281067</v>
      </c>
      <c r="Z594" s="11">
        <f>'OddsRatio_working_3-way'!X594^(1/3)*COS('OddsRatio_working_3-way'!Y594/3)</f>
        <v>0.51649856333310928</v>
      </c>
      <c r="AA594" s="11">
        <f>'OddsRatio_working_3-way'!X594^(1/3)*COS(('OddsRatio_working_3-way'!Y594+2*PI())/3)</f>
        <v>-0.28617956308342724</v>
      </c>
      <c r="AB594" s="11">
        <f>'OddsRatio_working_3-way'!X594^(1/3)*COS(('OddsRatio_working_3-way'!Y594+4*PI())/3)</f>
        <v>-0.23031900024968174</v>
      </c>
      <c r="AC594" s="11">
        <f>'OddsRatio_working_3-way'!X594^(1/3)*SIN('OddsRatio_working_3-way'!Y594/3)</f>
        <v>3.225111098914691E-2</v>
      </c>
      <c r="AD594" s="11">
        <f>'OddsRatio_working_3-way'!X594^(1/3)*SIN(('OddsRatio_working_3-way'!Y594+2*PI())/3)</f>
        <v>0.43117532137006503</v>
      </c>
      <c r="AE594" s="11">
        <f>'OddsRatio_working_3-way'!X594^(1/3)*SIN(('OddsRatio_working_3-way'!Y594+4*PI())/3)</f>
        <v>-0.46342643235921199</v>
      </c>
      <c r="AF594" s="11">
        <f>-'OddsRatio_working_3-way'!U594/(3*'OddsRatio_working_3-way'!X594^(1/3))*COS(('OddsRatio_working_3-way'!Y594)/3)</f>
        <v>0.5164985633331094</v>
      </c>
      <c r="AG594" s="11">
        <f>-'OddsRatio_working_3-way'!U594/(3*'OddsRatio_working_3-way'!X594^(1/3))*COS(('OddsRatio_working_3-way'!Y594+2*PI())/3)</f>
        <v>-0.28617956308342729</v>
      </c>
      <c r="AH594" s="11">
        <f>-'OddsRatio_working_3-way'!U594/(3*'OddsRatio_working_3-way'!X594^(1/3))*COS(('OddsRatio_working_3-way'!Y594+4*PI())/3)</f>
        <v>-0.23031900024968177</v>
      </c>
      <c r="AI594" s="11">
        <f>'OddsRatio_working_3-way'!U594/(3*'OddsRatio_working_3-way'!X594^(1/3))*SIN(('OddsRatio_working_3-way'!Y594)/3)</f>
        <v>-3.2251110989146917E-2</v>
      </c>
      <c r="AJ594" s="11">
        <f>'OddsRatio_working_3-way'!U594/(3*'OddsRatio_working_3-way'!X594^(1/3))*SIN(('OddsRatio_working_3-way'!Y594+2*PI())/3)</f>
        <v>-0.43117532137006515</v>
      </c>
      <c r="AK594" s="11">
        <f>'OddsRatio_working_3-way'!U594/(3*'OddsRatio_working_3-way'!X594^(1/3))*SIN(('OddsRatio_working_3-way'!Y594+4*PI())/3)</f>
        <v>0.4634264323592121</v>
      </c>
      <c r="AL594" s="11">
        <f>'OddsRatio_working_3-way'!Z594+'OddsRatio_working_3-way'!AF594</f>
        <v>1.0329971266662188</v>
      </c>
      <c r="AM594" s="11">
        <f>'OddsRatio_working_3-way'!AA594+'OddsRatio_working_3-way'!AG594</f>
        <v>-0.57235912616685458</v>
      </c>
      <c r="AN594" s="11">
        <f>'OddsRatio_working_3-way'!AB594+'OddsRatio_working_3-way'!AH594</f>
        <v>-0.46063800049936354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1.0329971266662188</v>
      </c>
      <c r="AS594" s="11">
        <f>IF(('OddsRatio_working_3-way'!X594=0),IF(Q594&gt;0,-Q594^(1/3),(-Q594)^(1/3)),'OddsRatio_working_3-way'!AM594-'OddsRatio_working_3-way'!R594/3)</f>
        <v>-0.57235912616685458</v>
      </c>
      <c r="AT594" s="11">
        <f>IF(('OddsRatio_working_3-way'!X594=0),IF(Q594&gt;0,-Q594^(1/3),(-Q594)^(1/3)),'OddsRatio_working_3-way'!AN594-'OddsRatio_working_3-way'!R594/3)</f>
        <v>-0.46063800049936354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1.88</v>
      </c>
      <c r="B595" s="4">
        <f>IF('True_Odds_Calculator_3-way'!B596="","",'True_Odds_Calculator_3-way'!B596)</f>
        <v>3.63</v>
      </c>
      <c r="C595" s="4">
        <f>IF('True_Odds_Calculator_3-way'!C596="","",'True_Odds_Calculator_3-way'!C596)</f>
        <v>4.59</v>
      </c>
      <c r="D595" s="9">
        <f t="shared" si="130"/>
        <v>0.52168301146780782</v>
      </c>
      <c r="E595" s="9">
        <f t="shared" si="131"/>
        <v>0.26736541479375514</v>
      </c>
      <c r="F595" s="9">
        <f t="shared" si="132"/>
        <v>0.21095157373843723</v>
      </c>
      <c r="G595" s="9">
        <f t="shared" si="133"/>
        <v>1.0419009637550498</v>
      </c>
      <c r="H595" s="9">
        <f t="shared" si="134"/>
        <v>1.9168728481044439</v>
      </c>
      <c r="I595" s="9">
        <f t="shared" si="135"/>
        <v>3.7401995346757806</v>
      </c>
      <c r="J595" s="9">
        <f t="shared" si="136"/>
        <v>4.7404244598806287</v>
      </c>
      <c r="K595" s="11">
        <f t="shared" si="137"/>
        <v>0.53191489361702127</v>
      </c>
      <c r="L595" s="11">
        <f t="shared" si="138"/>
        <v>0.27548209366391185</v>
      </c>
      <c r="M595" s="11">
        <f t="shared" si="139"/>
        <v>0.2178649237472767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-0.26525019349383161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0.22666329034137284</v>
      </c>
      <c r="Q595" s="11">
        <f>2*'OddsRatio_working_3-way'!K595*'OddsRatio_working_3-way'!L595*'OddsRatio_working_3-way'!M595</f>
        <v>6.3848814180668401E-2</v>
      </c>
      <c r="R595" s="11">
        <f t="shared" si="140"/>
        <v>0</v>
      </c>
      <c r="S595" s="11">
        <f t="shared" si="141"/>
        <v>-0.85452639018204479</v>
      </c>
      <c r="T595" s="11">
        <f t="shared" si="142"/>
        <v>-0.24071165920620979</v>
      </c>
      <c r="U595" s="11">
        <f>'OddsRatio_working_3-way'!S595-'OddsRatio_working_3-way'!R595^2/3</f>
        <v>-0.85452639018204479</v>
      </c>
      <c r="V595" s="11">
        <f>'OddsRatio_working_3-way'!S595*'OddsRatio_working_3-way'!R595/3-2*'OddsRatio_working_3-way'!R595^3/27-'OddsRatio_working_3-way'!T595</f>
        <v>0.24071165920620979</v>
      </c>
      <c r="W595" s="11">
        <f>'OddsRatio_working_3-way'!V595^2+4*'OddsRatio_working_3-way'!U595^3/27</f>
        <v>-3.4500606512980224E-2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0.15202196337272017</v>
      </c>
      <c r="Y595" s="11">
        <f>IF('OddsRatio_working_3-way'!W595&gt;=0,IF('OddsRatio_working_3-way'!V595+SQRT('OddsRatio_working_3-way'!W595)&gt;0,0,PI()),ACOS('OddsRatio_working_3-way'!V595/(2*'OddsRatio_working_3-way'!X595)))</f>
        <v>0.65720914813698694</v>
      </c>
      <c r="Z595" s="11">
        <f>'OddsRatio_working_3-way'!X595^(1/3)*COS('OddsRatio_working_3-way'!Y595/3)</f>
        <v>0.52095048187752491</v>
      </c>
      <c r="AA595" s="11">
        <f>'OddsRatio_working_3-way'!X595^(1/3)*COS(('OddsRatio_working_3-way'!Y595+2*PI())/3)</f>
        <v>-0.36092196372846908</v>
      </c>
      <c r="AB595" s="11">
        <f>'OddsRatio_working_3-way'!X595^(1/3)*COS(('OddsRatio_working_3-way'!Y595+4*PI())/3)</f>
        <v>-0.16002851814905572</v>
      </c>
      <c r="AC595" s="11">
        <f>'OddsRatio_working_3-way'!X595^(1/3)*SIN('OddsRatio_working_3-way'!Y595/3)</f>
        <v>0.11598588488370568</v>
      </c>
      <c r="AD595" s="11">
        <f>'OddsRatio_working_3-way'!X595^(1/3)*SIN(('OddsRatio_working_3-way'!Y595+2*PI())/3)</f>
        <v>0.39316340897782853</v>
      </c>
      <c r="AE595" s="11">
        <f>'OddsRatio_working_3-way'!X595^(1/3)*SIN(('OddsRatio_working_3-way'!Y595+4*PI())/3)</f>
        <v>-0.50914929386153418</v>
      </c>
      <c r="AF595" s="11">
        <f>-'OddsRatio_working_3-way'!U595/(3*'OddsRatio_working_3-way'!X595^(1/3))*COS(('OddsRatio_working_3-way'!Y595)/3)</f>
        <v>0.52095048187752491</v>
      </c>
      <c r="AG595" s="11">
        <f>-'OddsRatio_working_3-way'!U595/(3*'OddsRatio_working_3-way'!X595^(1/3))*COS(('OddsRatio_working_3-way'!Y595+2*PI())/3)</f>
        <v>-0.36092196372846908</v>
      </c>
      <c r="AH595" s="11">
        <f>-'OddsRatio_working_3-way'!U595/(3*'OddsRatio_working_3-way'!X595^(1/3))*COS(('OddsRatio_working_3-way'!Y595+4*PI())/3)</f>
        <v>-0.16002851814905572</v>
      </c>
      <c r="AI595" s="11">
        <f>'OddsRatio_working_3-way'!U595/(3*'OddsRatio_working_3-way'!X595^(1/3))*SIN(('OddsRatio_working_3-way'!Y595)/3)</f>
        <v>-0.11598588488370568</v>
      </c>
      <c r="AJ595" s="11">
        <f>'OddsRatio_working_3-way'!U595/(3*'OddsRatio_working_3-way'!X595^(1/3))*SIN(('OddsRatio_working_3-way'!Y595+2*PI())/3)</f>
        <v>-0.39316340897782853</v>
      </c>
      <c r="AK595" s="11">
        <f>'OddsRatio_working_3-way'!U595/(3*'OddsRatio_working_3-way'!X595^(1/3))*SIN(('OddsRatio_working_3-way'!Y595+4*PI())/3)</f>
        <v>0.50914929386153418</v>
      </c>
      <c r="AL595" s="11">
        <f>'OddsRatio_working_3-way'!Z595+'OddsRatio_working_3-way'!AF595</f>
        <v>1.0419009637550498</v>
      </c>
      <c r="AM595" s="11">
        <f>'OddsRatio_working_3-way'!AA595+'OddsRatio_working_3-way'!AG595</f>
        <v>-0.72184392745693815</v>
      </c>
      <c r="AN595" s="11">
        <f>'OddsRatio_working_3-way'!AB595+'OddsRatio_working_3-way'!AH595</f>
        <v>-0.32005703629811144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1.0419009637550498</v>
      </c>
      <c r="AS595" s="11">
        <f>IF(('OddsRatio_working_3-way'!X595=0),IF(Q595&gt;0,-Q595^(1/3),(-Q595)^(1/3)),'OddsRatio_working_3-way'!AM595-'OddsRatio_working_3-way'!R595/3)</f>
        <v>-0.72184392745693815</v>
      </c>
      <c r="AT595" s="11">
        <f>IF(('OddsRatio_working_3-way'!X595=0),IF(Q595&gt;0,-Q595^(1/3),(-Q595)^(1/3)),'OddsRatio_working_3-way'!AN595-'OddsRatio_working_3-way'!R595/3)</f>
        <v>-0.32005703629811144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6.63</v>
      </c>
      <c r="B596" s="4">
        <f>IF('True_Odds_Calculator_3-way'!B597="","",'True_Odds_Calculator_3-way'!B597)</f>
        <v>3.86</v>
      </c>
      <c r="C596" s="4">
        <f>IF('True_Odds_Calculator_3-way'!C597="","",'True_Odds_Calculator_3-way'!C597)</f>
        <v>1.61</v>
      </c>
      <c r="D596" s="9">
        <f t="shared" si="130"/>
        <v>0.14377098604956917</v>
      </c>
      <c r="E596" s="9">
        <f t="shared" si="131"/>
        <v>0.2484253009254816</v>
      </c>
      <c r="F596" s="9">
        <f t="shared" si="132"/>
        <v>0.6078037130249494</v>
      </c>
      <c r="G596" s="9">
        <f t="shared" si="133"/>
        <v>1.0578163952736381</v>
      </c>
      <c r="H596" s="9">
        <f t="shared" si="134"/>
        <v>6.9555063053905837</v>
      </c>
      <c r="I596" s="9">
        <f t="shared" si="135"/>
        <v>4.0253548904826042</v>
      </c>
      <c r="J596" s="9">
        <f t="shared" si="136"/>
        <v>1.645268001116919</v>
      </c>
      <c r="K596" s="11">
        <f t="shared" si="137"/>
        <v>0.15082956259426847</v>
      </c>
      <c r="L596" s="11">
        <f t="shared" si="138"/>
        <v>0.2590673575129534</v>
      </c>
      <c r="M596" s="11">
        <f t="shared" si="139"/>
        <v>0.6211180124223602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-0.23838424759405907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0.22085878730857067</v>
      </c>
      <c r="Q596" s="11">
        <f>2*'OddsRatio_working_3-way'!K596*'OddsRatio_working_3-way'!L596*'OddsRatio_working_3-way'!M596</f>
        <v>4.8540392815070471E-2</v>
      </c>
      <c r="R596" s="11">
        <f t="shared" si="140"/>
        <v>0</v>
      </c>
      <c r="S596" s="11">
        <f t="shared" si="141"/>
        <v>-0.92648230551151078</v>
      </c>
      <c r="T596" s="11">
        <f t="shared" si="142"/>
        <v>-0.20362248472780456</v>
      </c>
      <c r="U596" s="11">
        <f>'OddsRatio_working_3-way'!S596-'OddsRatio_working_3-way'!R596^2/3</f>
        <v>-0.92648230551151078</v>
      </c>
      <c r="V596" s="11">
        <f>'OddsRatio_working_3-way'!S596*'OddsRatio_working_3-way'!R596/3-2*'OddsRatio_working_3-way'!R596^3/27-'OddsRatio_working_3-way'!T596</f>
        <v>0.20362248472780456</v>
      </c>
      <c r="W596" s="11">
        <f>'OddsRatio_working_3-way'!V596^2+4*'OddsRatio_working_3-way'!U596^3/27</f>
        <v>-7.6354790162022637E-2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0.17162233715978498</v>
      </c>
      <c r="Y596" s="11">
        <f>IF('OddsRatio_working_3-way'!W596&gt;=0,IF('OddsRatio_working_3-way'!V596+SQRT('OddsRatio_working_3-way'!W596)&gt;0,0,PI()),ACOS('OddsRatio_working_3-way'!V596/(2*'OddsRatio_working_3-way'!X596)))</f>
        <v>0.93573313427047677</v>
      </c>
      <c r="Z596" s="11">
        <f>'OddsRatio_working_3-way'!X596^(1/3)*COS('OddsRatio_working_3-way'!Y596/3)</f>
        <v>0.52890819763681907</v>
      </c>
      <c r="AA596" s="11">
        <f>'OddsRatio_working_3-way'!X596^(1/3)*COS(('OddsRatio_working_3-way'!Y596+2*PI())/3)</f>
        <v>-0.41214521308161189</v>
      </c>
      <c r="AB596" s="11">
        <f>'OddsRatio_working_3-way'!X596^(1/3)*COS(('OddsRatio_working_3-way'!Y596+4*PI())/3)</f>
        <v>-0.11676298455520707</v>
      </c>
      <c r="AC596" s="11">
        <f>'OddsRatio_working_3-way'!X596^(1/3)*SIN('OddsRatio_working_3-way'!Y596/3)</f>
        <v>0.17053900915355141</v>
      </c>
      <c r="AD596" s="11">
        <f>'OddsRatio_working_3-way'!X596^(1/3)*SIN(('OddsRatio_working_3-way'!Y596+2*PI())/3)</f>
        <v>0.37277843084655027</v>
      </c>
      <c r="AE596" s="11">
        <f>'OddsRatio_working_3-way'!X596^(1/3)*SIN(('OddsRatio_working_3-way'!Y596+4*PI())/3)</f>
        <v>-0.54331744000010163</v>
      </c>
      <c r="AF596" s="11">
        <f>-'OddsRatio_working_3-way'!U596/(3*'OddsRatio_working_3-way'!X596^(1/3))*COS(('OddsRatio_working_3-way'!Y596)/3)</f>
        <v>0.52890819763681907</v>
      </c>
      <c r="AG596" s="11">
        <f>-'OddsRatio_working_3-way'!U596/(3*'OddsRatio_working_3-way'!X596^(1/3))*COS(('OddsRatio_working_3-way'!Y596+2*PI())/3)</f>
        <v>-0.41214521308161189</v>
      </c>
      <c r="AH596" s="11">
        <f>-'OddsRatio_working_3-way'!U596/(3*'OddsRatio_working_3-way'!X596^(1/3))*COS(('OddsRatio_working_3-way'!Y596+4*PI())/3)</f>
        <v>-0.11676298455520707</v>
      </c>
      <c r="AI596" s="11">
        <f>'OddsRatio_working_3-way'!U596/(3*'OddsRatio_working_3-way'!X596^(1/3))*SIN(('OddsRatio_working_3-way'!Y596)/3)</f>
        <v>-0.17053900915355141</v>
      </c>
      <c r="AJ596" s="11">
        <f>'OddsRatio_working_3-way'!U596/(3*'OddsRatio_working_3-way'!X596^(1/3))*SIN(('OddsRatio_working_3-way'!Y596+2*PI())/3)</f>
        <v>-0.37277843084655027</v>
      </c>
      <c r="AK596" s="11">
        <f>'OddsRatio_working_3-way'!U596/(3*'OddsRatio_working_3-way'!X596^(1/3))*SIN(('OddsRatio_working_3-way'!Y596+4*PI())/3)</f>
        <v>0.54331744000010163</v>
      </c>
      <c r="AL596" s="11">
        <f>'OddsRatio_working_3-way'!Z596+'OddsRatio_working_3-way'!AF596</f>
        <v>1.0578163952736381</v>
      </c>
      <c r="AM596" s="11">
        <f>'OddsRatio_working_3-way'!AA596+'OddsRatio_working_3-way'!AG596</f>
        <v>-0.82429042616322379</v>
      </c>
      <c r="AN596" s="11">
        <f>'OddsRatio_working_3-way'!AB596+'OddsRatio_working_3-way'!AH596</f>
        <v>-0.23352596911041415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1.0578163952736381</v>
      </c>
      <c r="AS596" s="11">
        <f>IF(('OddsRatio_working_3-way'!X596=0),IF(Q596&gt;0,-Q596^(1/3),(-Q596)^(1/3)),'OddsRatio_working_3-way'!AM596-'OddsRatio_working_3-way'!R596/3)</f>
        <v>-0.82429042616322379</v>
      </c>
      <c r="AT596" s="11">
        <f>IF(('OddsRatio_working_3-way'!X596=0),IF(Q596&gt;0,-Q596^(1/3),(-Q596)^(1/3)),'OddsRatio_working_3-way'!AN596-'OddsRatio_working_3-way'!R596/3)</f>
        <v>-0.23352596911041415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3.39</v>
      </c>
      <c r="B597" s="4">
        <f>IF('True_Odds_Calculator_3-way'!B598="","",'True_Odds_Calculator_3-way'!B598)</f>
        <v>3.74</v>
      </c>
      <c r="C597" s="4">
        <f>IF('True_Odds_Calculator_3-way'!C598="","",'True_Odds_Calculator_3-way'!C598)</f>
        <v>2.17</v>
      </c>
      <c r="D597" s="9">
        <f t="shared" si="130"/>
        <v>0.28760503712782587</v>
      </c>
      <c r="E597" s="9">
        <f t="shared" si="131"/>
        <v>0.26043499430957301</v>
      </c>
      <c r="F597" s="9">
        <f t="shared" si="132"/>
        <v>0.45195996856260123</v>
      </c>
      <c r="G597" s="9">
        <f t="shared" si="133"/>
        <v>1.0363977251559353</v>
      </c>
      <c r="H597" s="9">
        <f t="shared" si="134"/>
        <v>3.4769905631226852</v>
      </c>
      <c r="I597" s="9">
        <f t="shared" si="135"/>
        <v>3.8397297669272636</v>
      </c>
      <c r="J597" s="9">
        <f t="shared" si="136"/>
        <v>2.2125853384324445</v>
      </c>
      <c r="K597" s="11">
        <f t="shared" si="137"/>
        <v>0.29498525073746312</v>
      </c>
      <c r="L597" s="11">
        <f t="shared" si="138"/>
        <v>0.26737967914438499</v>
      </c>
      <c r="M597" s="11">
        <f t="shared" si="139"/>
        <v>0.46082949308755761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-0.27848595125383091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0.22898630814534832</v>
      </c>
      <c r="Q597" s="11">
        <f>2*'OddsRatio_working_3-way'!K597*'OddsRatio_working_3-way'!L597*'OddsRatio_working_3-way'!M597</f>
        <v>7.2694066077888336E-2</v>
      </c>
      <c r="R597" s="11">
        <f t="shared" si="140"/>
        <v>0</v>
      </c>
      <c r="S597" s="11">
        <f t="shared" si="141"/>
        <v>-0.82225443371337148</v>
      </c>
      <c r="T597" s="11">
        <f t="shared" si="142"/>
        <v>-0.26103315355980039</v>
      </c>
      <c r="U597" s="11">
        <f>'OddsRatio_working_3-way'!S597-'OddsRatio_working_3-way'!R597^2/3</f>
        <v>-0.82225443371337148</v>
      </c>
      <c r="V597" s="11">
        <f>'OddsRatio_working_3-way'!S597*'OddsRatio_working_3-way'!R597/3-2*'OddsRatio_working_3-way'!R597^3/27-'OddsRatio_working_3-way'!T597</f>
        <v>0.26103315355980039</v>
      </c>
      <c r="W597" s="11">
        <f>'OddsRatio_working_3-way'!V597^2+4*'OddsRatio_working_3-way'!U597^3/27</f>
        <v>-1.4221419857332787E-2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0.14349192234644004</v>
      </c>
      <c r="Y597" s="11">
        <f>IF('OddsRatio_working_3-way'!W597&gt;=0,IF('OddsRatio_working_3-way'!V597+SQRT('OddsRatio_working_3-way'!W597)&gt;0,0,PI()),ACOS('OddsRatio_working_3-way'!V597/(2*'OddsRatio_working_3-way'!X597)))</f>
        <v>0.42853766265147586</v>
      </c>
      <c r="Z597" s="11">
        <f>'OddsRatio_working_3-way'!X597^(1/3)*COS('OddsRatio_working_3-way'!Y597/3)</f>
        <v>0.51819886257796777</v>
      </c>
      <c r="AA597" s="11">
        <f>'OddsRatio_working_3-way'!X597^(1/3)*COS(('OddsRatio_working_3-way'!Y597+2*PI())/3)</f>
        <v>-0.32364447405384866</v>
      </c>
      <c r="AB597" s="11">
        <f>'OddsRatio_working_3-way'!X597^(1/3)*COS(('OddsRatio_working_3-way'!Y597+4*PI())/3)</f>
        <v>-0.19455438852411924</v>
      </c>
      <c r="AC597" s="11">
        <f>'OddsRatio_working_3-way'!X597^(1/3)*SIN('OddsRatio_working_3-way'!Y597/3)</f>
        <v>7.4530195630301208E-2</v>
      </c>
      <c r="AD597" s="11">
        <f>'OddsRatio_working_3-way'!X597^(1/3)*SIN(('OddsRatio_working_3-way'!Y597+2*PI())/3)</f>
        <v>0.41150828138957085</v>
      </c>
      <c r="AE597" s="11">
        <f>'OddsRatio_working_3-way'!X597^(1/3)*SIN(('OddsRatio_working_3-way'!Y597+4*PI())/3)</f>
        <v>-0.48603847701987196</v>
      </c>
      <c r="AF597" s="11">
        <f>-'OddsRatio_working_3-way'!U597/(3*'OddsRatio_working_3-way'!X597^(1/3))*COS(('OddsRatio_working_3-way'!Y597)/3)</f>
        <v>0.51819886257796766</v>
      </c>
      <c r="AG597" s="11">
        <f>-'OddsRatio_working_3-way'!U597/(3*'OddsRatio_working_3-way'!X597^(1/3))*COS(('OddsRatio_working_3-way'!Y597+2*PI())/3)</f>
        <v>-0.32364447405384861</v>
      </c>
      <c r="AH597" s="11">
        <f>-'OddsRatio_working_3-way'!U597/(3*'OddsRatio_working_3-way'!X597^(1/3))*COS(('OddsRatio_working_3-way'!Y597+4*PI())/3)</f>
        <v>-0.19455438852411919</v>
      </c>
      <c r="AI597" s="11">
        <f>'OddsRatio_working_3-way'!U597/(3*'OddsRatio_working_3-way'!X597^(1/3))*SIN(('OddsRatio_working_3-way'!Y597)/3)</f>
        <v>-7.4530195630301194E-2</v>
      </c>
      <c r="AJ597" s="11">
        <f>'OddsRatio_working_3-way'!U597/(3*'OddsRatio_working_3-way'!X597^(1/3))*SIN(('OddsRatio_working_3-way'!Y597+2*PI())/3)</f>
        <v>-0.41150828138957074</v>
      </c>
      <c r="AK597" s="11">
        <f>'OddsRatio_working_3-way'!U597/(3*'OddsRatio_working_3-way'!X597^(1/3))*SIN(('OddsRatio_working_3-way'!Y597+4*PI())/3)</f>
        <v>0.48603847701987185</v>
      </c>
      <c r="AL597" s="11">
        <f>'OddsRatio_working_3-way'!Z597+'OddsRatio_working_3-way'!AF597</f>
        <v>1.0363977251559353</v>
      </c>
      <c r="AM597" s="11">
        <f>'OddsRatio_working_3-way'!AA597+'OddsRatio_working_3-way'!AG597</f>
        <v>-0.64728894810769733</v>
      </c>
      <c r="AN597" s="11">
        <f>'OddsRatio_working_3-way'!AB597+'OddsRatio_working_3-way'!AH597</f>
        <v>-0.38910877704823843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1.0363977251559353</v>
      </c>
      <c r="AS597" s="11">
        <f>IF(('OddsRatio_working_3-way'!X597=0),IF(Q597&gt;0,-Q597^(1/3),(-Q597)^(1/3)),'OddsRatio_working_3-way'!AM597-'OddsRatio_working_3-way'!R597/3)</f>
        <v>-0.64728894810769733</v>
      </c>
      <c r="AT597" s="11">
        <f>IF(('OddsRatio_working_3-way'!X597=0),IF(Q597&gt;0,-Q597^(1/3),(-Q597)^(1/3)),'OddsRatio_working_3-way'!AN597-'OddsRatio_working_3-way'!R597/3)</f>
        <v>-0.38910877704823843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3.64</v>
      </c>
      <c r="B598" s="4">
        <f>IF('True_Odds_Calculator_3-way'!B599="","",'True_Odds_Calculator_3-way'!B599)</f>
        <v>3.5</v>
      </c>
      <c r="C598" s="4">
        <f>IF('True_Odds_Calculator_3-way'!C599="","",'True_Odds_Calculator_3-way'!C599)</f>
        <v>2.16</v>
      </c>
      <c r="D598" s="9">
        <f t="shared" si="130"/>
        <v>0.26759236757134286</v>
      </c>
      <c r="E598" s="9">
        <f t="shared" si="131"/>
        <v>0.27840558442439056</v>
      </c>
      <c r="F598" s="9">
        <f t="shared" si="132"/>
        <v>0.45400204800426641</v>
      </c>
      <c r="G598" s="9">
        <f t="shared" si="133"/>
        <v>1.036752789377442</v>
      </c>
      <c r="H598" s="9">
        <f t="shared" si="134"/>
        <v>3.7370273639564471</v>
      </c>
      <c r="I598" s="9">
        <f t="shared" si="135"/>
        <v>3.5918819734436043</v>
      </c>
      <c r="J598" s="9">
        <f t="shared" si="136"/>
        <v>2.2026332356778324</v>
      </c>
      <c r="K598" s="11">
        <f t="shared" si="137"/>
        <v>0.27472527472527469</v>
      </c>
      <c r="L598" s="11">
        <f t="shared" si="138"/>
        <v>0.2857142857142857</v>
      </c>
      <c r="M598" s="11">
        <f t="shared" si="139"/>
        <v>0.46296296296296291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-0.27821384964242091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0.2289377289377289</v>
      </c>
      <c r="Q598" s="11">
        <f>2*'OddsRatio_working_3-way'!K598*'OddsRatio_working_3-way'!L598*'OddsRatio_working_3-way'!M598</f>
        <v>7.2678644107215515E-2</v>
      </c>
      <c r="R598" s="11">
        <f t="shared" si="140"/>
        <v>0</v>
      </c>
      <c r="S598" s="11">
        <f t="shared" si="141"/>
        <v>-0.82288401253918531</v>
      </c>
      <c r="T598" s="11">
        <f t="shared" si="142"/>
        <v>-0.26123301985370961</v>
      </c>
      <c r="U598" s="11">
        <f>'OddsRatio_working_3-way'!S598-'OddsRatio_working_3-way'!R598^2/3</f>
        <v>-0.82288401253918531</v>
      </c>
      <c r="V598" s="11">
        <f>'OddsRatio_working_3-way'!S598*'OddsRatio_working_3-way'!R598/3-2*'OddsRatio_working_3-way'!R598^3/27-'OddsRatio_working_3-way'!T598</f>
        <v>0.26123301985370961</v>
      </c>
      <c r="W598" s="11">
        <f>'OddsRatio_working_3-way'!V598^2+4*'OddsRatio_working_3-way'!U598^3/27</f>
        <v>-1.4306363442049594E-2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0.14365675593575319</v>
      </c>
      <c r="Y598" s="11">
        <f>IF('OddsRatio_working_3-way'!W598&gt;=0,IF('OddsRatio_working_3-way'!V598+SQRT('OddsRatio_working_3-way'!W598)&gt;0,0,PI()),ACOS('OddsRatio_working_3-way'!V598/(2*'OddsRatio_working_3-way'!X598)))</f>
        <v>0.42937440412553141</v>
      </c>
      <c r="Z598" s="11">
        <f>'OddsRatio_working_3-way'!X598^(1/3)*COS('OddsRatio_working_3-way'!Y598/3)</f>
        <v>0.51837639468872099</v>
      </c>
      <c r="AA598" s="11">
        <f>'OddsRatio_working_3-way'!X598^(1/3)*COS(('OddsRatio_working_3-way'!Y598+2*PI())/3)</f>
        <v>-0.32388316010761509</v>
      </c>
      <c r="AB598" s="11">
        <f>'OddsRatio_working_3-way'!X598^(1/3)*COS(('OddsRatio_working_3-way'!Y598+4*PI())/3)</f>
        <v>-0.1944932345811056</v>
      </c>
      <c r="AC598" s="11">
        <f>'OddsRatio_working_3-way'!X598^(1/3)*SIN('OddsRatio_working_3-way'!Y598/3)</f>
        <v>7.4703308333155832E-2</v>
      </c>
      <c r="AD598" s="11">
        <f>'OddsRatio_working_3-way'!X598^(1/3)*SIN(('OddsRatio_working_3-way'!Y598+2*PI())/3)</f>
        <v>0.4115754723560433</v>
      </c>
      <c r="AE598" s="11">
        <f>'OddsRatio_working_3-way'!X598^(1/3)*SIN(('OddsRatio_working_3-way'!Y598+4*PI())/3)</f>
        <v>-0.48627878068919911</v>
      </c>
      <c r="AF598" s="11">
        <f>-'OddsRatio_working_3-way'!U598/(3*'OddsRatio_working_3-way'!X598^(1/3))*COS(('OddsRatio_working_3-way'!Y598)/3)</f>
        <v>0.51837639468872088</v>
      </c>
      <c r="AG598" s="11">
        <f>-'OddsRatio_working_3-way'!U598/(3*'OddsRatio_working_3-way'!X598^(1/3))*COS(('OddsRatio_working_3-way'!Y598+2*PI())/3)</f>
        <v>-0.32388316010761503</v>
      </c>
      <c r="AH598" s="11">
        <f>-'OddsRatio_working_3-way'!U598/(3*'OddsRatio_working_3-way'!X598^(1/3))*COS(('OddsRatio_working_3-way'!Y598+4*PI())/3)</f>
        <v>-0.19449323458110554</v>
      </c>
      <c r="AI598" s="11">
        <f>'OddsRatio_working_3-way'!U598/(3*'OddsRatio_working_3-way'!X598^(1/3))*SIN(('OddsRatio_working_3-way'!Y598)/3)</f>
        <v>-7.4703308333155818E-2</v>
      </c>
      <c r="AJ598" s="11">
        <f>'OddsRatio_working_3-way'!U598/(3*'OddsRatio_working_3-way'!X598^(1/3))*SIN(('OddsRatio_working_3-way'!Y598+2*PI())/3)</f>
        <v>-0.41157547235604319</v>
      </c>
      <c r="AK598" s="11">
        <f>'OddsRatio_working_3-way'!U598/(3*'OddsRatio_working_3-way'!X598^(1/3))*SIN(('OddsRatio_working_3-way'!Y598+4*PI())/3)</f>
        <v>0.486278780689199</v>
      </c>
      <c r="AL598" s="11">
        <f>'OddsRatio_working_3-way'!Z598+'OddsRatio_working_3-way'!AF598</f>
        <v>1.036752789377442</v>
      </c>
      <c r="AM598" s="11">
        <f>'OddsRatio_working_3-way'!AA598+'OddsRatio_working_3-way'!AG598</f>
        <v>-0.64776632021523017</v>
      </c>
      <c r="AN598" s="11">
        <f>'OddsRatio_working_3-way'!AB598+'OddsRatio_working_3-way'!AH598</f>
        <v>-0.38898646916221113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1.036752789377442</v>
      </c>
      <c r="AS598" s="11">
        <f>IF(('OddsRatio_working_3-way'!X598=0),IF(Q598&gt;0,-Q598^(1/3),(-Q598)^(1/3)),'OddsRatio_working_3-way'!AM598-'OddsRatio_working_3-way'!R598/3)</f>
        <v>-0.64776632021523017</v>
      </c>
      <c r="AT598" s="11">
        <f>IF(('OddsRatio_working_3-way'!X598=0),IF(Q598&gt;0,-Q598^(1/3),(-Q598)^(1/3)),'OddsRatio_working_3-way'!AN598-'OddsRatio_working_3-way'!R598/3)</f>
        <v>-0.38898646916221113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1.93</v>
      </c>
      <c r="B599" s="4">
        <f>IF('True_Odds_Calculator_3-way'!B600="","",'True_Odds_Calculator_3-way'!B600)</f>
        <v>3.47</v>
      </c>
      <c r="C599" s="4">
        <f>IF('True_Odds_Calculator_3-way'!C600="","",'True_Odds_Calculator_3-way'!C600)</f>
        <v>4.62</v>
      </c>
      <c r="D599" s="9">
        <f t="shared" si="130"/>
        <v>0.50897790221334838</v>
      </c>
      <c r="E599" s="9">
        <f t="shared" si="131"/>
        <v>0.28072395877926165</v>
      </c>
      <c r="F599" s="9">
        <f t="shared" si="132"/>
        <v>0.21029813900739008</v>
      </c>
      <c r="G599" s="9">
        <f t="shared" si="133"/>
        <v>1.0373353106534555</v>
      </c>
      <c r="H599" s="9">
        <f t="shared" si="134"/>
        <v>1.964721838907713</v>
      </c>
      <c r="I599" s="9">
        <f t="shared" si="135"/>
        <v>3.5622182173140349</v>
      </c>
      <c r="J599" s="9">
        <f t="shared" si="136"/>
        <v>4.7551538245655092</v>
      </c>
      <c r="K599" s="11">
        <f t="shared" si="137"/>
        <v>0.5181347150259068</v>
      </c>
      <c r="L599" s="11">
        <f t="shared" si="138"/>
        <v>0.28818443804034583</v>
      </c>
      <c r="M599" s="11">
        <f t="shared" si="139"/>
        <v>0.21645021645021645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-0.26875695566621483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0.22688634177188924</v>
      </c>
      <c r="Q599" s="11">
        <f>2*'OddsRatio_working_3-way'!K599*'OddsRatio_working_3-way'!L599*'OddsRatio_working_3-way'!M599</f>
        <v>6.463998341079466E-2</v>
      </c>
      <c r="R599" s="11">
        <f t="shared" si="140"/>
        <v>0</v>
      </c>
      <c r="S599" s="11">
        <f t="shared" si="141"/>
        <v>-0.84420639908450523</v>
      </c>
      <c r="T599" s="11">
        <f t="shared" si="142"/>
        <v>-0.24051464361381919</v>
      </c>
      <c r="U599" s="11">
        <f>'OddsRatio_working_3-way'!S599-'OddsRatio_working_3-way'!R599^2/3</f>
        <v>-0.84420639908450523</v>
      </c>
      <c r="V599" s="11">
        <f>'OddsRatio_working_3-way'!S599*'OddsRatio_working_3-way'!R599/3-2*'OddsRatio_working_3-way'!R599^3/27-'OddsRatio_working_3-way'!T599</f>
        <v>0.24051464361381919</v>
      </c>
      <c r="W599" s="11">
        <f>'OddsRatio_working_3-way'!V599^2+4*'OddsRatio_working_3-way'!U599^3/27</f>
        <v>-3.1286449669280042E-2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0.1492763741035085</v>
      </c>
      <c r="Y599" s="11">
        <f>IF('OddsRatio_working_3-way'!W599&gt;=0,IF('OddsRatio_working_3-way'!V599+SQRT('OddsRatio_working_3-way'!W599)&gt;0,0,PI()),ACOS('OddsRatio_working_3-way'!V599/(2*'OddsRatio_working_3-way'!X599)))</f>
        <v>0.63410572032373036</v>
      </c>
      <c r="Z599" s="11">
        <f>'OddsRatio_working_3-way'!X599^(1/3)*COS('OddsRatio_working_3-way'!Y599/3)</f>
        <v>0.51866765532672776</v>
      </c>
      <c r="AA599" s="11">
        <f>'OddsRatio_working_3-way'!X599^(1/3)*COS(('OddsRatio_working_3-way'!Y599+2*PI())/3)</f>
        <v>-0.35571586571782893</v>
      </c>
      <c r="AB599" s="11">
        <f>'OddsRatio_working_3-way'!X599^(1/3)*COS(('OddsRatio_working_3-way'!Y599+4*PI())/3)</f>
        <v>-0.16295178960889875</v>
      </c>
      <c r="AC599" s="11">
        <f>'OddsRatio_working_3-way'!X599^(1/3)*SIN('OddsRatio_working_3-way'!Y599/3)</f>
        <v>0.1112923912315803</v>
      </c>
      <c r="AD599" s="11">
        <f>'OddsRatio_working_3-way'!X599^(1/3)*SIN(('OddsRatio_working_3-way'!Y599+2*PI())/3)</f>
        <v>0.39353317001846733</v>
      </c>
      <c r="AE599" s="11">
        <f>'OddsRatio_working_3-way'!X599^(1/3)*SIN(('OddsRatio_working_3-way'!Y599+4*PI())/3)</f>
        <v>-0.50482556125004763</v>
      </c>
      <c r="AF599" s="11">
        <f>-'OddsRatio_working_3-way'!U599/(3*'OddsRatio_working_3-way'!X599^(1/3))*COS(('OddsRatio_working_3-way'!Y599)/3)</f>
        <v>0.51866765532672787</v>
      </c>
      <c r="AG599" s="11">
        <f>-'OddsRatio_working_3-way'!U599/(3*'OddsRatio_working_3-way'!X599^(1/3))*COS(('OddsRatio_working_3-way'!Y599+2*PI())/3)</f>
        <v>-0.35571586571782898</v>
      </c>
      <c r="AH599" s="11">
        <f>-'OddsRatio_working_3-way'!U599/(3*'OddsRatio_working_3-way'!X599^(1/3))*COS(('OddsRatio_working_3-way'!Y599+4*PI())/3)</f>
        <v>-0.16295178960889881</v>
      </c>
      <c r="AI599" s="11">
        <f>'OddsRatio_working_3-way'!U599/(3*'OddsRatio_working_3-way'!X599^(1/3))*SIN(('OddsRatio_working_3-way'!Y599)/3)</f>
        <v>-0.11129239123158033</v>
      </c>
      <c r="AJ599" s="11">
        <f>'OddsRatio_working_3-way'!U599/(3*'OddsRatio_working_3-way'!X599^(1/3))*SIN(('OddsRatio_working_3-way'!Y599+2*PI())/3)</f>
        <v>-0.39353317001846744</v>
      </c>
      <c r="AK599" s="11">
        <f>'OddsRatio_working_3-way'!U599/(3*'OddsRatio_working_3-way'!X599^(1/3))*SIN(('OddsRatio_working_3-way'!Y599+4*PI())/3)</f>
        <v>0.50482556125004774</v>
      </c>
      <c r="AL599" s="11">
        <f>'OddsRatio_working_3-way'!Z599+'OddsRatio_working_3-way'!AF599</f>
        <v>1.0373353106534555</v>
      </c>
      <c r="AM599" s="11">
        <f>'OddsRatio_working_3-way'!AA599+'OddsRatio_working_3-way'!AG599</f>
        <v>-0.71143173143565797</v>
      </c>
      <c r="AN599" s="11">
        <f>'OddsRatio_working_3-way'!AB599+'OddsRatio_working_3-way'!AH599</f>
        <v>-0.32590357921779756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1.0373353106534555</v>
      </c>
      <c r="AS599" s="11">
        <f>IF(('OddsRatio_working_3-way'!X599=0),IF(Q599&gt;0,-Q599^(1/3),(-Q599)^(1/3)),'OddsRatio_working_3-way'!AM599-'OddsRatio_working_3-way'!R599/3)</f>
        <v>-0.71143173143565797</v>
      </c>
      <c r="AT599" s="11">
        <f>IF(('OddsRatio_working_3-way'!X599=0),IF(Q599&gt;0,-Q599^(1/3),(-Q599)^(1/3)),'OddsRatio_working_3-way'!AN599-'OddsRatio_working_3-way'!R599/3)</f>
        <v>-0.32590357921779756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2.62</v>
      </c>
      <c r="B600" s="4">
        <f>IF('True_Odds_Calculator_3-way'!B601="","",'True_Odds_Calculator_3-way'!B601)</f>
        <v>3.46</v>
      </c>
      <c r="C600" s="4">
        <f>IF('True_Odds_Calculator_3-way'!C601="","",'True_Odds_Calculator_3-way'!C601)</f>
        <v>2.85</v>
      </c>
      <c r="D600" s="9">
        <f t="shared" si="130"/>
        <v>0.37406213190932885</v>
      </c>
      <c r="E600" s="9">
        <f t="shared" si="131"/>
        <v>0.28240474248948227</v>
      </c>
      <c r="F600" s="9">
        <f t="shared" si="132"/>
        <v>0.34353312560118904</v>
      </c>
      <c r="G600" s="9">
        <f t="shared" si="133"/>
        <v>1.0329337484223799</v>
      </c>
      <c r="H600" s="9">
        <f t="shared" si="134"/>
        <v>2.6733526724442558</v>
      </c>
      <c r="I600" s="9">
        <f t="shared" si="135"/>
        <v>3.5410170211190537</v>
      </c>
      <c r="J600" s="9">
        <f t="shared" si="136"/>
        <v>2.9109274345814029</v>
      </c>
      <c r="K600" s="11">
        <f t="shared" si="137"/>
        <v>0.38167938931297707</v>
      </c>
      <c r="L600" s="11">
        <f t="shared" si="138"/>
        <v>0.28901734104046245</v>
      </c>
      <c r="M600" s="11">
        <f t="shared" si="139"/>
        <v>0.35087719298245612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-0.28536427332285175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0.22952629334002167</v>
      </c>
      <c r="Q600" s="11">
        <f>2*'OddsRatio_working_3-way'!K600*'OddsRatio_working_3-way'!L600*'OddsRatio_working_3-way'!M600</f>
        <v>7.7411903318725703E-2</v>
      </c>
      <c r="R600" s="11">
        <f t="shared" si="140"/>
        <v>0</v>
      </c>
      <c r="S600" s="11">
        <f t="shared" si="141"/>
        <v>-0.80432736259294513</v>
      </c>
      <c r="T600" s="11">
        <f t="shared" si="142"/>
        <v>-0.27127398401111136</v>
      </c>
      <c r="U600" s="11">
        <f>'OddsRatio_working_3-way'!S600-'OddsRatio_working_3-way'!R600^2/3</f>
        <v>-0.80432736259294513</v>
      </c>
      <c r="V600" s="11">
        <f>'OddsRatio_working_3-way'!S600*'OddsRatio_working_3-way'!R600/3-2*'OddsRatio_working_3-way'!R600^3/27-'OddsRatio_working_3-way'!T600</f>
        <v>0.27127398401111136</v>
      </c>
      <c r="W600" s="11">
        <f>'OddsRatio_working_3-way'!V600^2+4*'OddsRatio_working_3-way'!U600^3/27</f>
        <v>-3.4998418615189431E-3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0.13882490434246628</v>
      </c>
      <c r="Y600" s="11">
        <f>IF('OddsRatio_working_3-way'!W600&gt;=0,IF('OddsRatio_working_3-way'!V600+SQRT('OddsRatio_working_3-way'!W600)&gt;0,0,PI()),ACOS('OddsRatio_working_3-way'!V600/(2*'OddsRatio_working_3-way'!X600)))</f>
        <v>0.2147183154231882</v>
      </c>
      <c r="Z600" s="11">
        <f>'OddsRatio_working_3-way'!X600^(1/3)*COS('OddsRatio_working_3-way'!Y600/3)</f>
        <v>0.51646687421118997</v>
      </c>
      <c r="AA600" s="11">
        <f>'OddsRatio_working_3-way'!X600^(1/3)*COS(('OddsRatio_working_3-way'!Y600+2*PI())/3)</f>
        <v>-0.2903008119611768</v>
      </c>
      <c r="AB600" s="11">
        <f>'OddsRatio_working_3-way'!X600^(1/3)*COS(('OddsRatio_working_3-way'!Y600+4*PI())/3)</f>
        <v>-0.22616606225001334</v>
      </c>
      <c r="AC600" s="11">
        <f>'OddsRatio_working_3-way'!X600^(1/3)*SIN('OddsRatio_working_3-way'!Y600/3)</f>
        <v>3.7028215010149648E-2</v>
      </c>
      <c r="AD600" s="11">
        <f>'OddsRatio_working_3-way'!X600^(1/3)*SIN(('OddsRatio_working_3-way'!Y600+2*PI())/3)</f>
        <v>0.42875932577495796</v>
      </c>
      <c r="AE600" s="11">
        <f>'OddsRatio_working_3-way'!X600^(1/3)*SIN(('OddsRatio_working_3-way'!Y600+4*PI())/3)</f>
        <v>-0.46578754078510742</v>
      </c>
      <c r="AF600" s="11">
        <f>-'OddsRatio_working_3-way'!U600/(3*'OddsRatio_working_3-way'!X600^(1/3))*COS(('OddsRatio_working_3-way'!Y600)/3)</f>
        <v>0.51646687421118997</v>
      </c>
      <c r="AG600" s="11">
        <f>-'OddsRatio_working_3-way'!U600/(3*'OddsRatio_working_3-way'!X600^(1/3))*COS(('OddsRatio_working_3-way'!Y600+2*PI())/3)</f>
        <v>-0.2903008119611768</v>
      </c>
      <c r="AH600" s="11">
        <f>-'OddsRatio_working_3-way'!U600/(3*'OddsRatio_working_3-way'!X600^(1/3))*COS(('OddsRatio_working_3-way'!Y600+4*PI())/3)</f>
        <v>-0.22616606225001334</v>
      </c>
      <c r="AI600" s="11">
        <f>'OddsRatio_working_3-way'!U600/(3*'OddsRatio_working_3-way'!X600^(1/3))*SIN(('OddsRatio_working_3-way'!Y600)/3)</f>
        <v>-3.7028215010149648E-2</v>
      </c>
      <c r="AJ600" s="11">
        <f>'OddsRatio_working_3-way'!U600/(3*'OddsRatio_working_3-way'!X600^(1/3))*SIN(('OddsRatio_working_3-way'!Y600+2*PI())/3)</f>
        <v>-0.42875932577495796</v>
      </c>
      <c r="AK600" s="11">
        <f>'OddsRatio_working_3-way'!U600/(3*'OddsRatio_working_3-way'!X600^(1/3))*SIN(('OddsRatio_working_3-way'!Y600+4*PI())/3)</f>
        <v>0.46578754078510742</v>
      </c>
      <c r="AL600" s="11">
        <f>'OddsRatio_working_3-way'!Z600+'OddsRatio_working_3-way'!AF600</f>
        <v>1.0329337484223799</v>
      </c>
      <c r="AM600" s="11">
        <f>'OddsRatio_working_3-way'!AA600+'OddsRatio_working_3-way'!AG600</f>
        <v>-0.58060162392235359</v>
      </c>
      <c r="AN600" s="11">
        <f>'OddsRatio_working_3-way'!AB600+'OddsRatio_working_3-way'!AH600</f>
        <v>-0.45233212450002669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1.0329337484223799</v>
      </c>
      <c r="AS600" s="11">
        <f>IF(('OddsRatio_working_3-way'!X600=0),IF(Q600&gt;0,-Q600^(1/3),(-Q600)^(1/3)),'OddsRatio_working_3-way'!AM600-'OddsRatio_working_3-way'!R600/3)</f>
        <v>-0.58060162392235359</v>
      </c>
      <c r="AT600" s="11">
        <f>IF(('OddsRatio_working_3-way'!X600=0),IF(Q600&gt;0,-Q600^(1/3),(-Q600)^(1/3)),'OddsRatio_working_3-way'!AN600-'OddsRatio_working_3-way'!R600/3)</f>
        <v>-0.45233212450002669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2.19</v>
      </c>
      <c r="B601" s="4">
        <f>IF('True_Odds_Calculator_3-way'!B602="","",'True_Odds_Calculator_3-way'!B602)</f>
        <v>3.4</v>
      </c>
      <c r="C601" s="4">
        <f>IF('True_Odds_Calculator_3-way'!C602="","",'True_Odds_Calculator_3-way'!C602)</f>
        <v>3.68</v>
      </c>
      <c r="D601" s="9">
        <f t="shared" si="130"/>
        <v>0.44805678241066738</v>
      </c>
      <c r="E601" s="9">
        <f t="shared" si="131"/>
        <v>0.28699152240891906</v>
      </c>
      <c r="F601" s="9">
        <f t="shared" si="132"/>
        <v>0.26495169518041345</v>
      </c>
      <c r="G601" s="9">
        <f t="shared" si="133"/>
        <v>1.0351764510996493</v>
      </c>
      <c r="H601" s="9">
        <f t="shared" si="134"/>
        <v>2.2318599768085821</v>
      </c>
      <c r="I601" s="9">
        <f t="shared" si="135"/>
        <v>3.4844234826391589</v>
      </c>
      <c r="J601" s="9">
        <f t="shared" si="136"/>
        <v>3.7742728889470603</v>
      </c>
      <c r="K601" s="11">
        <f t="shared" si="137"/>
        <v>0.45662100456621008</v>
      </c>
      <c r="L601" s="11">
        <f t="shared" si="138"/>
        <v>0.29411764705882354</v>
      </c>
      <c r="M601" s="11">
        <f t="shared" si="139"/>
        <v>0.27173913043478259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-0.27933293627159017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0.22882142732018362</v>
      </c>
      <c r="Q601" s="11">
        <f>2*'OddsRatio_working_3-way'!K601*'OddsRatio_working_3-way'!L601*'OddsRatio_working_3-way'!M601</f>
        <v>7.298929101122284E-2</v>
      </c>
      <c r="R601" s="11">
        <f t="shared" si="140"/>
        <v>0</v>
      </c>
      <c r="S601" s="11">
        <f t="shared" si="141"/>
        <v>-0.81917095196287504</v>
      </c>
      <c r="T601" s="11">
        <f t="shared" si="142"/>
        <v>-0.26129854927045454</v>
      </c>
      <c r="U601" s="11">
        <f>'OddsRatio_working_3-way'!S601-'OddsRatio_working_3-way'!R601^2/3</f>
        <v>-0.81917095196287504</v>
      </c>
      <c r="V601" s="11">
        <f>'OddsRatio_working_3-way'!S601*'OddsRatio_working_3-way'!R601/3-2*'OddsRatio_working_3-way'!R601^3/27-'OddsRatio_working_3-way'!T601</f>
        <v>0.26129854927045454</v>
      </c>
      <c r="W601" s="11">
        <f>'OddsRatio_working_3-way'!V601^2+4*'OddsRatio_working_3-way'!U601^3/27</f>
        <v>-1.3159710303005223E-2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0.14268553023506744</v>
      </c>
      <c r="Y601" s="11">
        <f>IF('OddsRatio_working_3-way'!W601&gt;=0,IF('OddsRatio_working_3-way'!V601+SQRT('OddsRatio_working_3-way'!W601)&gt;0,0,PI()),ACOS('OddsRatio_working_3-way'!V601/(2*'OddsRatio_working_3-way'!X601)))</f>
        <v>0.41368710928724117</v>
      </c>
      <c r="Z601" s="11">
        <f>'OddsRatio_working_3-way'!X601^(1/3)*COS('OddsRatio_working_3-way'!Y601/3)</f>
        <v>0.51758822554982464</v>
      </c>
      <c r="AA601" s="11">
        <f>'OddsRatio_working_3-way'!X601^(1/3)*COS(('OddsRatio_working_3-way'!Y601+2*PI())/3)</f>
        <v>-0.32099989682958574</v>
      </c>
      <c r="AB601" s="11">
        <f>'OddsRatio_working_3-way'!X601^(1/3)*COS(('OddsRatio_working_3-way'!Y601+4*PI())/3)</f>
        <v>-0.19658832872023899</v>
      </c>
      <c r="AC601" s="11">
        <f>'OddsRatio_working_3-way'!X601^(1/3)*SIN('OddsRatio_working_3-way'!Y601/3)</f>
        <v>7.1829052338234875E-2</v>
      </c>
      <c r="AD601" s="11">
        <f>'OddsRatio_working_3-way'!X601^(1/3)*SIN(('OddsRatio_working_3-way'!Y601+2*PI())/3)</f>
        <v>0.41233002585674056</v>
      </c>
      <c r="AE601" s="11">
        <f>'OddsRatio_working_3-way'!X601^(1/3)*SIN(('OddsRatio_working_3-way'!Y601+4*PI())/3)</f>
        <v>-0.48415907819497539</v>
      </c>
      <c r="AF601" s="11">
        <f>-'OddsRatio_working_3-way'!U601/(3*'OddsRatio_working_3-way'!X601^(1/3))*COS(('OddsRatio_working_3-way'!Y601)/3)</f>
        <v>0.51758822554982464</v>
      </c>
      <c r="AG601" s="11">
        <f>-'OddsRatio_working_3-way'!U601/(3*'OddsRatio_working_3-way'!X601^(1/3))*COS(('OddsRatio_working_3-way'!Y601+2*PI())/3)</f>
        <v>-0.32099989682958574</v>
      </c>
      <c r="AH601" s="11">
        <f>-'OddsRatio_working_3-way'!U601/(3*'OddsRatio_working_3-way'!X601^(1/3))*COS(('OddsRatio_working_3-way'!Y601+4*PI())/3)</f>
        <v>-0.19658832872023899</v>
      </c>
      <c r="AI601" s="11">
        <f>'OddsRatio_working_3-way'!U601/(3*'OddsRatio_working_3-way'!X601^(1/3))*SIN(('OddsRatio_working_3-way'!Y601)/3)</f>
        <v>-7.1829052338234875E-2</v>
      </c>
      <c r="AJ601" s="11">
        <f>'OddsRatio_working_3-way'!U601/(3*'OddsRatio_working_3-way'!X601^(1/3))*SIN(('OddsRatio_working_3-way'!Y601+2*PI())/3)</f>
        <v>-0.41233002585674056</v>
      </c>
      <c r="AK601" s="11">
        <f>'OddsRatio_working_3-way'!U601/(3*'OddsRatio_working_3-way'!X601^(1/3))*SIN(('OddsRatio_working_3-way'!Y601+4*PI())/3)</f>
        <v>0.48415907819497539</v>
      </c>
      <c r="AL601" s="11">
        <f>'OddsRatio_working_3-way'!Z601+'OddsRatio_working_3-way'!AF601</f>
        <v>1.0351764510996493</v>
      </c>
      <c r="AM601" s="11">
        <f>'OddsRatio_working_3-way'!AA601+'OddsRatio_working_3-way'!AG601</f>
        <v>-0.64199979365917148</v>
      </c>
      <c r="AN601" s="11">
        <f>'OddsRatio_working_3-way'!AB601+'OddsRatio_working_3-way'!AH601</f>
        <v>-0.39317665744047797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1.0351764510996493</v>
      </c>
      <c r="AS601" s="11">
        <f>IF(('OddsRatio_working_3-way'!X601=0),IF(Q601&gt;0,-Q601^(1/3),(-Q601)^(1/3)),'OddsRatio_working_3-way'!AM601-'OddsRatio_working_3-way'!R601/3)</f>
        <v>-0.64199979365917148</v>
      </c>
      <c r="AT601" s="11">
        <f>IF(('OddsRatio_working_3-way'!X601=0),IF(Q601&gt;0,-Q601^(1/3),(-Q601)^(1/3)),'OddsRatio_working_3-way'!AN601-'OddsRatio_working_3-way'!R601/3)</f>
        <v>-0.39317665744047797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2.52</v>
      </c>
      <c r="B602" s="4">
        <f>IF('True_Odds_Calculator_3-way'!B603="","",'True_Odds_Calculator_3-way'!B603)</f>
        <v>3.13</v>
      </c>
      <c r="C602" s="4">
        <f>IF('True_Odds_Calculator_3-way'!C603="","",'True_Odds_Calculator_3-way'!C603)</f>
        <v>3.28</v>
      </c>
      <c r="D602" s="9">
        <f t="shared" si="130"/>
        <v>0.38922674045466099</v>
      </c>
      <c r="E602" s="9">
        <f t="shared" si="131"/>
        <v>0.31260355903106007</v>
      </c>
      <c r="F602" s="9">
        <f t="shared" si="132"/>
        <v>0.29816970051427905</v>
      </c>
      <c r="G602" s="9">
        <f t="shared" si="133"/>
        <v>1.0323661534389932</v>
      </c>
      <c r="H602" s="9">
        <f t="shared" si="134"/>
        <v>2.5691965532272696</v>
      </c>
      <c r="I602" s="9">
        <f t="shared" si="135"/>
        <v>3.1989399068250552</v>
      </c>
      <c r="J602" s="9">
        <f t="shared" si="136"/>
        <v>3.3537948298409046</v>
      </c>
      <c r="K602" s="11">
        <f t="shared" si="137"/>
        <v>0.3968253968253968</v>
      </c>
      <c r="L602" s="11">
        <f t="shared" si="138"/>
        <v>0.31948881789137379</v>
      </c>
      <c r="M602" s="11">
        <f t="shared" si="139"/>
        <v>0.3048780487804878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-0.28532466520466215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0.22921127203056602</v>
      </c>
      <c r="Q602" s="11">
        <f>2*'OddsRatio_working_3-way'!K602*'OddsRatio_working_3-way'!L602*'OddsRatio_working_3-way'!M602</f>
        <v>7.7305656671354472E-2</v>
      </c>
      <c r="R602" s="11">
        <f t="shared" si="140"/>
        <v>0</v>
      </c>
      <c r="S602" s="11">
        <f t="shared" si="141"/>
        <v>-0.803334937293815</v>
      </c>
      <c r="T602" s="11">
        <f t="shared" si="142"/>
        <v>-0.27093927058813322</v>
      </c>
      <c r="U602" s="11">
        <f>'OddsRatio_working_3-way'!S602-'OddsRatio_working_3-way'!R602^2/3</f>
        <v>-0.803334937293815</v>
      </c>
      <c r="V602" s="11">
        <f>'OddsRatio_working_3-way'!S602*'OddsRatio_working_3-way'!R602/3-2*'OddsRatio_working_3-way'!R602^3/27-'OddsRatio_working_3-way'!T602</f>
        <v>0.27093927058813322</v>
      </c>
      <c r="W602" s="11">
        <f>'OddsRatio_working_3-way'!V602^2+4*'OddsRatio_working_3-way'!U602^3/27</f>
        <v>-3.396327805890581E-3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0.13856804840286979</v>
      </c>
      <c r="Y602" s="11">
        <f>IF('OddsRatio_working_3-way'!W602&gt;=0,IF('OddsRatio_working_3-way'!V602+SQRT('OddsRatio_working_3-way'!W602)&gt;0,0,PI()),ACOS('OddsRatio_working_3-way'!V602/(2*'OddsRatio_working_3-way'!X602)))</f>
        <v>0.2118681575789636</v>
      </c>
      <c r="Z602" s="11">
        <f>'OddsRatio_working_3-way'!X602^(1/3)*COS('OddsRatio_working_3-way'!Y602/3)</f>
        <v>0.51618307671949659</v>
      </c>
      <c r="AA602" s="11">
        <f>'OddsRatio_working_3-way'!X602^(1/3)*COS(('OddsRatio_working_3-way'!Y602+2*PI())/3)</f>
        <v>-0.28971443836511579</v>
      </c>
      <c r="AB602" s="11">
        <f>'OddsRatio_working_3-way'!X602^(1/3)*COS(('OddsRatio_working_3-way'!Y602+4*PI())/3)</f>
        <v>-0.22646863835438089</v>
      </c>
      <c r="AC602" s="11">
        <f>'OddsRatio_working_3-way'!X602^(1/3)*SIN('OddsRatio_working_3-way'!Y602/3)</f>
        <v>3.6514979661311127E-2</v>
      </c>
      <c r="AD602" s="11">
        <f>'OddsRatio_working_3-way'!X602^(1/3)*SIN(('OddsRatio_working_3-way'!Y602+2*PI())/3)</f>
        <v>0.42877016761204034</v>
      </c>
      <c r="AE602" s="11">
        <f>'OddsRatio_working_3-way'!X602^(1/3)*SIN(('OddsRatio_working_3-way'!Y602+4*PI())/3)</f>
        <v>-0.46528514727335135</v>
      </c>
      <c r="AF602" s="11">
        <f>-'OddsRatio_working_3-way'!U602/(3*'OddsRatio_working_3-way'!X602^(1/3))*COS(('OddsRatio_working_3-way'!Y602)/3)</f>
        <v>0.5161830767194967</v>
      </c>
      <c r="AG602" s="11">
        <f>-'OddsRatio_working_3-way'!U602/(3*'OddsRatio_working_3-way'!X602^(1/3))*COS(('OddsRatio_working_3-way'!Y602+2*PI())/3)</f>
        <v>-0.28971443836511585</v>
      </c>
      <c r="AH602" s="11">
        <f>-'OddsRatio_working_3-way'!U602/(3*'OddsRatio_working_3-way'!X602^(1/3))*COS(('OddsRatio_working_3-way'!Y602+4*PI())/3)</f>
        <v>-0.22646863835438094</v>
      </c>
      <c r="AI602" s="11">
        <f>'OddsRatio_working_3-way'!U602/(3*'OddsRatio_working_3-way'!X602^(1/3))*SIN(('OddsRatio_working_3-way'!Y602)/3)</f>
        <v>-3.6514979661311134E-2</v>
      </c>
      <c r="AJ602" s="11">
        <f>'OddsRatio_working_3-way'!U602/(3*'OddsRatio_working_3-way'!X602^(1/3))*SIN(('OddsRatio_working_3-way'!Y602+2*PI())/3)</f>
        <v>-0.42877016761204045</v>
      </c>
      <c r="AK602" s="11">
        <f>'OddsRatio_working_3-way'!U602/(3*'OddsRatio_working_3-way'!X602^(1/3))*SIN(('OddsRatio_working_3-way'!Y602+4*PI())/3)</f>
        <v>0.46528514727335146</v>
      </c>
      <c r="AL602" s="11">
        <f>'OddsRatio_working_3-way'!Z602+'OddsRatio_working_3-way'!AF602</f>
        <v>1.0323661534389932</v>
      </c>
      <c r="AM602" s="11">
        <f>'OddsRatio_working_3-way'!AA602+'OddsRatio_working_3-way'!AG602</f>
        <v>-0.57942887673023158</v>
      </c>
      <c r="AN602" s="11">
        <f>'OddsRatio_working_3-way'!AB602+'OddsRatio_working_3-way'!AH602</f>
        <v>-0.45293727670876183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1.0323661534389932</v>
      </c>
      <c r="AS602" s="11">
        <f>IF(('OddsRatio_working_3-way'!X602=0),IF(Q602&gt;0,-Q602^(1/3),(-Q602)^(1/3)),'OddsRatio_working_3-way'!AM602-'OddsRatio_working_3-way'!R602/3)</f>
        <v>-0.57942887673023158</v>
      </c>
      <c r="AT602" s="11">
        <f>IF(('OddsRatio_working_3-way'!X602=0),IF(Q602&gt;0,-Q602^(1/3),(-Q602)^(1/3)),'OddsRatio_working_3-way'!AN602-'OddsRatio_working_3-way'!R602/3)</f>
        <v>-0.45293727670876183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1.18</v>
      </c>
      <c r="B603" s="4">
        <f>IF('True_Odds_Calculator_3-way'!B604="","",'True_Odds_Calculator_3-way'!B604)</f>
        <v>7.68</v>
      </c>
      <c r="C603" s="4">
        <f>IF('True_Odds_Calculator_3-way'!C604="","",'True_Odds_Calculator_3-way'!C604)</f>
        <v>18.23</v>
      </c>
      <c r="D603" s="9">
        <f t="shared" si="130"/>
        <v>0.8325153036067845</v>
      </c>
      <c r="E603" s="9">
        <f t="shared" si="131"/>
        <v>0.11811980644980098</v>
      </c>
      <c r="F603" s="9">
        <f t="shared" si="132"/>
        <v>4.9364889943414474E-2</v>
      </c>
      <c r="G603" s="9">
        <f t="shared" si="133"/>
        <v>1.1176617792930648</v>
      </c>
      <c r="H603" s="9">
        <f t="shared" si="134"/>
        <v>1.2011791202727515</v>
      </c>
      <c r="I603" s="9">
        <f t="shared" si="135"/>
        <v>8.4659806856776711</v>
      </c>
      <c r="J603" s="9">
        <f t="shared" si="136"/>
        <v>20.257312457219509</v>
      </c>
      <c r="K603" s="11">
        <f t="shared" si="137"/>
        <v>0.84745762711864414</v>
      </c>
      <c r="L603" s="11">
        <f t="shared" si="138"/>
        <v>0.13020833333333334</v>
      </c>
      <c r="M603" s="11">
        <f t="shared" si="139"/>
        <v>5.4854635216675808E-2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-0.12540196709651608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0.14581657865131975</v>
      </c>
      <c r="Q603" s="11">
        <f>2*'OddsRatio_working_3-way'!K603*'OddsRatio_working_3-way'!L603*'OddsRatio_working_3-way'!M603</f>
        <v>1.2105984113849713E-2</v>
      </c>
      <c r="R603" s="11">
        <f t="shared" si="140"/>
        <v>0</v>
      </c>
      <c r="S603" s="11">
        <f t="shared" si="141"/>
        <v>-1.1627933917423441</v>
      </c>
      <c r="T603" s="11">
        <f t="shared" si="142"/>
        <v>-9.6537433934607245E-2</v>
      </c>
      <c r="U603" s="11">
        <f>'OddsRatio_working_3-way'!S603-'OddsRatio_working_3-way'!R603^2/3</f>
        <v>-1.1627933917423441</v>
      </c>
      <c r="V603" s="11">
        <f>'OddsRatio_working_3-way'!S603*'OddsRatio_working_3-way'!R603/3-2*'OddsRatio_working_3-way'!R603^3/27-'OddsRatio_working_3-way'!T603</f>
        <v>9.6537433934607245E-2</v>
      </c>
      <c r="W603" s="11">
        <f>'OddsRatio_working_3-way'!V603^2+4*'OddsRatio_working_3-way'!U603^3/27</f>
        <v>-0.22359897424231068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0.24130812791583986</v>
      </c>
      <c r="Y603" s="11">
        <f>IF('OddsRatio_working_3-way'!W603&gt;=0,IF('OddsRatio_working_3-way'!V603+SQRT('OddsRatio_working_3-way'!W603)&gt;0,0,PI()),ACOS('OddsRatio_working_3-way'!V603/(2*'OddsRatio_working_3-way'!X603)))</f>
        <v>1.3694084126684718</v>
      </c>
      <c r="Z603" s="11">
        <f>'OddsRatio_working_3-way'!X603^(1/3)*COS('OddsRatio_working_3-way'!Y603/3)</f>
        <v>0.55883088964653249</v>
      </c>
      <c r="AA603" s="11">
        <f>'OddsRatio_working_3-way'!X603^(1/3)*COS(('OddsRatio_working_3-way'!Y603+2*PI())/3)</f>
        <v>-0.5170693434200172</v>
      </c>
      <c r="AB603" s="11">
        <f>'OddsRatio_working_3-way'!X603^(1/3)*COS(('OddsRatio_working_3-way'!Y603+4*PI())/3)</f>
        <v>-4.1761546226515053E-2</v>
      </c>
      <c r="AC603" s="11">
        <f>'OddsRatio_working_3-way'!X603^(1/3)*SIN('OddsRatio_working_3-way'!Y603/3)</f>
        <v>0.27441908465759651</v>
      </c>
      <c r="AD603" s="11">
        <f>'OddsRatio_working_3-way'!X603^(1/3)*SIN(('OddsRatio_working_3-way'!Y603+2*PI())/3)</f>
        <v>0.34675220452455713</v>
      </c>
      <c r="AE603" s="11">
        <f>'OddsRatio_working_3-way'!X603^(1/3)*SIN(('OddsRatio_working_3-way'!Y603+4*PI())/3)</f>
        <v>-0.62117128918215359</v>
      </c>
      <c r="AF603" s="11">
        <f>-'OddsRatio_working_3-way'!U603/(3*'OddsRatio_working_3-way'!X603^(1/3))*COS(('OddsRatio_working_3-way'!Y603)/3)</f>
        <v>0.55883088964653238</v>
      </c>
      <c r="AG603" s="11">
        <f>-'OddsRatio_working_3-way'!U603/(3*'OddsRatio_working_3-way'!X603^(1/3))*COS(('OddsRatio_working_3-way'!Y603+2*PI())/3)</f>
        <v>-0.5170693434200172</v>
      </c>
      <c r="AH603" s="11">
        <f>-'OddsRatio_working_3-way'!U603/(3*'OddsRatio_working_3-way'!X603^(1/3))*COS(('OddsRatio_working_3-way'!Y603+4*PI())/3)</f>
        <v>-4.1761546226515046E-2</v>
      </c>
      <c r="AI603" s="11">
        <f>'OddsRatio_working_3-way'!U603/(3*'OddsRatio_working_3-way'!X603^(1/3))*SIN(('OddsRatio_working_3-way'!Y603)/3)</f>
        <v>-0.27441908465759646</v>
      </c>
      <c r="AJ603" s="11">
        <f>'OddsRatio_working_3-way'!U603/(3*'OddsRatio_working_3-way'!X603^(1/3))*SIN(('OddsRatio_working_3-way'!Y603+2*PI())/3)</f>
        <v>-0.34675220452455702</v>
      </c>
      <c r="AK603" s="11">
        <f>'OddsRatio_working_3-way'!U603/(3*'OddsRatio_working_3-way'!X603^(1/3))*SIN(('OddsRatio_working_3-way'!Y603+4*PI())/3)</f>
        <v>0.62117128918215347</v>
      </c>
      <c r="AL603" s="11">
        <f>'OddsRatio_working_3-way'!Z603+'OddsRatio_working_3-way'!AF603</f>
        <v>1.1176617792930648</v>
      </c>
      <c r="AM603" s="11">
        <f>'OddsRatio_working_3-way'!AA603+'OddsRatio_working_3-way'!AG603</f>
        <v>-1.0341386868400344</v>
      </c>
      <c r="AN603" s="11">
        <f>'OddsRatio_working_3-way'!AB603+'OddsRatio_working_3-way'!AH603</f>
        <v>-8.3523092453030107E-2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1.1176617792930648</v>
      </c>
      <c r="AS603" s="11">
        <f>IF(('OddsRatio_working_3-way'!X603=0),IF(Q603&gt;0,-Q603^(1/3),(-Q603)^(1/3)),'OddsRatio_working_3-way'!AM603-'OddsRatio_working_3-way'!R603/3)</f>
        <v>-1.0341386868400344</v>
      </c>
      <c r="AT603" s="11">
        <f>IF(('OddsRatio_working_3-way'!X603=0),IF(Q603&gt;0,-Q603^(1/3),(-Q603)^(1/3)),'OddsRatio_working_3-way'!AN603-'OddsRatio_working_3-way'!R603/3)</f>
        <v>-8.3523092453030107E-2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2.13</v>
      </c>
      <c r="B604" s="4">
        <f>IF('True_Odds_Calculator_3-way'!B605="","",'True_Odds_Calculator_3-way'!B605)</f>
        <v>2.89</v>
      </c>
      <c r="C604" s="4">
        <f>IF('True_Odds_Calculator_3-way'!C605="","",'True_Odds_Calculator_3-way'!C605)</f>
        <v>4.24</v>
      </c>
      <c r="D604" s="9">
        <f t="shared" si="130"/>
        <v>0.44980984100168919</v>
      </c>
      <c r="E604" s="9">
        <f t="shared" si="131"/>
        <v>0.32831890917815759</v>
      </c>
      <c r="F604" s="9">
        <f t="shared" si="132"/>
        <v>0.22187124982015322</v>
      </c>
      <c r="G604" s="9">
        <f t="shared" si="133"/>
        <v>1.0824439610568142</v>
      </c>
      <c r="H604" s="9">
        <f t="shared" si="134"/>
        <v>2.2231616759941999</v>
      </c>
      <c r="I604" s="9">
        <f t="shared" si="135"/>
        <v>3.0458190863973789</v>
      </c>
      <c r="J604" s="9">
        <f t="shared" si="136"/>
        <v>4.5071184338240791</v>
      </c>
      <c r="K604" s="11">
        <f t="shared" si="137"/>
        <v>0.46948356807511737</v>
      </c>
      <c r="L604" s="11">
        <f t="shared" si="138"/>
        <v>0.34602076124567471</v>
      </c>
      <c r="M604" s="11">
        <f t="shared" si="139"/>
        <v>0.23584905660377356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-0.26511967279291082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0.23984519946385019</v>
      </c>
      <c r="Q604" s="11">
        <f>2*'OddsRatio_working_3-way'!K604*'OddsRatio_working_3-way'!L604*'OddsRatio_working_3-way'!M604</f>
        <v>7.6627859253626252E-2</v>
      </c>
      <c r="R604" s="11">
        <f t="shared" si="140"/>
        <v>0</v>
      </c>
      <c r="S604" s="11">
        <f t="shared" si="141"/>
        <v>-0.90466768058814362</v>
      </c>
      <c r="T604" s="11">
        <f t="shared" si="142"/>
        <v>-0.28903120785563691</v>
      </c>
      <c r="U604" s="11">
        <f>'OddsRatio_working_3-way'!S604-'OddsRatio_working_3-way'!R604^2/3</f>
        <v>-0.90466768058814362</v>
      </c>
      <c r="V604" s="11">
        <f>'OddsRatio_working_3-way'!S604*'OddsRatio_working_3-way'!R604/3-2*'OddsRatio_working_3-way'!R604^3/27-'OddsRatio_working_3-way'!T604</f>
        <v>0.28903120785563691</v>
      </c>
      <c r="W604" s="11">
        <f>'OddsRatio_working_3-way'!V604^2+4*'OddsRatio_working_3-way'!U604^3/27</f>
        <v>-2.615005586012982E-2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0.16559672020802391</v>
      </c>
      <c r="Y604" s="11">
        <f>IF('OddsRatio_working_3-way'!W604&gt;=0,IF('OddsRatio_working_3-way'!V604+SQRT('OddsRatio_working_3-way'!W604)&gt;0,0,PI()),ACOS('OddsRatio_working_3-way'!V604/(2*'OddsRatio_working_3-way'!X604)))</f>
        <v>0.51009924976989729</v>
      </c>
      <c r="Z604" s="11">
        <f>'OddsRatio_working_3-way'!X604^(1/3)*COS('OddsRatio_working_3-way'!Y604/3)</f>
        <v>0.54122198052840709</v>
      </c>
      <c r="AA604" s="11">
        <f>'OddsRatio_working_3-way'!X604^(1/3)*COS(('OddsRatio_working_3-way'!Y604+2*PI())/3)</f>
        <v>-0.35108456351478873</v>
      </c>
      <c r="AB604" s="11">
        <f>'OddsRatio_working_3-way'!X604^(1/3)*COS(('OddsRatio_working_3-way'!Y604+4*PI())/3)</f>
        <v>-0.19013741701361847</v>
      </c>
      <c r="AC604" s="11">
        <f>'OddsRatio_working_3-way'!X604^(1/3)*SIN('OddsRatio_working_3-way'!Y604/3)</f>
        <v>9.29228783577528E-2</v>
      </c>
      <c r="AD604" s="11">
        <f>'OddsRatio_working_3-way'!X604^(1/3)*SIN(('OddsRatio_working_3-way'!Y604+2*PI())/3)</f>
        <v>0.42225054504525089</v>
      </c>
      <c r="AE604" s="11">
        <f>'OddsRatio_working_3-way'!X604^(1/3)*SIN(('OddsRatio_working_3-way'!Y604+4*PI())/3)</f>
        <v>-0.51517342340300376</v>
      </c>
      <c r="AF604" s="11">
        <f>-'OddsRatio_working_3-way'!U604/(3*'OddsRatio_working_3-way'!X604^(1/3))*COS(('OddsRatio_working_3-way'!Y604)/3)</f>
        <v>0.54122198052840709</v>
      </c>
      <c r="AG604" s="11">
        <f>-'OddsRatio_working_3-way'!U604/(3*'OddsRatio_working_3-way'!X604^(1/3))*COS(('OddsRatio_working_3-way'!Y604+2*PI())/3)</f>
        <v>-0.35108456351478873</v>
      </c>
      <c r="AH604" s="11">
        <f>-'OddsRatio_working_3-way'!U604/(3*'OddsRatio_working_3-way'!X604^(1/3))*COS(('OddsRatio_working_3-way'!Y604+4*PI())/3)</f>
        <v>-0.19013741701361847</v>
      </c>
      <c r="AI604" s="11">
        <f>'OddsRatio_working_3-way'!U604/(3*'OddsRatio_working_3-way'!X604^(1/3))*SIN(('OddsRatio_working_3-way'!Y604)/3)</f>
        <v>-9.29228783577528E-2</v>
      </c>
      <c r="AJ604" s="11">
        <f>'OddsRatio_working_3-way'!U604/(3*'OddsRatio_working_3-way'!X604^(1/3))*SIN(('OddsRatio_working_3-way'!Y604+2*PI())/3)</f>
        <v>-0.42225054504525089</v>
      </c>
      <c r="AK604" s="11">
        <f>'OddsRatio_working_3-way'!U604/(3*'OddsRatio_working_3-way'!X604^(1/3))*SIN(('OddsRatio_working_3-way'!Y604+4*PI())/3)</f>
        <v>0.51517342340300376</v>
      </c>
      <c r="AL604" s="11">
        <f>'OddsRatio_working_3-way'!Z604+'OddsRatio_working_3-way'!AF604</f>
        <v>1.0824439610568142</v>
      </c>
      <c r="AM604" s="11">
        <f>'OddsRatio_working_3-way'!AA604+'OddsRatio_working_3-way'!AG604</f>
        <v>-0.70216912702957746</v>
      </c>
      <c r="AN604" s="11">
        <f>'OddsRatio_working_3-way'!AB604+'OddsRatio_working_3-way'!AH604</f>
        <v>-0.38027483402723694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1.0824439610568142</v>
      </c>
      <c r="AS604" s="11">
        <f>IF(('OddsRatio_working_3-way'!X604=0),IF(Q604&gt;0,-Q604^(1/3),(-Q604)^(1/3)),'OddsRatio_working_3-way'!AM604-'OddsRatio_working_3-way'!R604/3)</f>
        <v>-0.70216912702957746</v>
      </c>
      <c r="AT604" s="11">
        <f>IF(('OddsRatio_working_3-way'!X604=0),IF(Q604&gt;0,-Q604^(1/3),(-Q604)^(1/3)),'OddsRatio_working_3-way'!AN604-'OddsRatio_working_3-way'!R604/3)</f>
        <v>-0.38027483402723694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1.34</v>
      </c>
      <c r="B605" s="4">
        <f>IF('True_Odds_Calculator_3-way'!B606="","",'True_Odds_Calculator_3-way'!B606)</f>
        <v>4.9000000000000004</v>
      </c>
      <c r="C605" s="4">
        <f>IF('True_Odds_Calculator_3-way'!C606="","",'True_Odds_Calculator_3-way'!C606)</f>
        <v>9.31</v>
      </c>
      <c r="D605" s="9">
        <f t="shared" si="130"/>
        <v>0.72077468310784265</v>
      </c>
      <c r="E605" s="9">
        <f t="shared" si="131"/>
        <v>0.18369989004700199</v>
      </c>
      <c r="F605" s="9">
        <f t="shared" si="132"/>
        <v>9.552542684515529E-2</v>
      </c>
      <c r="G605" s="9">
        <f t="shared" si="133"/>
        <v>1.1394003580906584</v>
      </c>
      <c r="H605" s="9">
        <f t="shared" si="134"/>
        <v>1.3873961217508239</v>
      </c>
      <c r="I605" s="9">
        <f t="shared" si="135"/>
        <v>5.4436613965535692</v>
      </c>
      <c r="J605" s="9">
        <f t="shared" si="136"/>
        <v>10.468416975733373</v>
      </c>
      <c r="K605" s="11">
        <f t="shared" si="137"/>
        <v>0.74626865671641784</v>
      </c>
      <c r="L605" s="11">
        <f t="shared" si="138"/>
        <v>0.2040816326530612</v>
      </c>
      <c r="M605" s="11">
        <f t="shared" si="139"/>
        <v>0.10741138560687433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-0.18025776769498703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0.20530199350689504</v>
      </c>
      <c r="Q605" s="11">
        <f>2*'OddsRatio_working_3-way'!K605*'OddsRatio_working_3-way'!L605*'OddsRatio_working_3-way'!M605</f>
        <v>3.2717449164445418E-2</v>
      </c>
      <c r="R605" s="11">
        <f t="shared" si="140"/>
        <v>0</v>
      </c>
      <c r="S605" s="11">
        <f t="shared" si="141"/>
        <v>-1.1389356260878876</v>
      </c>
      <c r="T605" s="11">
        <f t="shared" si="142"/>
        <v>-0.18150368543233264</v>
      </c>
      <c r="U605" s="11">
        <f>'OddsRatio_working_3-way'!S605-'OddsRatio_working_3-way'!R605^2/3</f>
        <v>-1.1389356260878876</v>
      </c>
      <c r="V605" s="11">
        <f>'OddsRatio_working_3-way'!S605*'OddsRatio_working_3-way'!R605/3-2*'OddsRatio_working_3-way'!R605^3/27-'OddsRatio_working_3-way'!T605</f>
        <v>0.18150368543233264</v>
      </c>
      <c r="W605" s="11">
        <f>'OddsRatio_working_3-way'!V605^2+4*'OddsRatio_working_3-way'!U605^3/27</f>
        <v>-0.18593020362272919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0.23391974662704745</v>
      </c>
      <c r="Y605" s="11">
        <f>IF('OddsRatio_working_3-way'!W605&gt;=0,IF('OddsRatio_working_3-way'!V605+SQRT('OddsRatio_working_3-way'!W605)&gt;0,0,PI()),ACOS('OddsRatio_working_3-way'!V605/(2*'OddsRatio_working_3-way'!X605)))</f>
        <v>1.1723775596842376</v>
      </c>
      <c r="Z605" s="11">
        <f>'OddsRatio_working_3-way'!X605^(1/3)*COS('OddsRatio_working_3-way'!Y605/3)</f>
        <v>0.56970017904532921</v>
      </c>
      <c r="AA605" s="11">
        <f>'OddsRatio_working_3-way'!X605^(1/3)*COS(('OddsRatio_working_3-way'!Y605+2*PI())/3)</f>
        <v>-0.48811146317432968</v>
      </c>
      <c r="AB605" s="11">
        <f>'OddsRatio_working_3-way'!X605^(1/3)*COS(('OddsRatio_working_3-way'!Y605+4*PI())/3)</f>
        <v>-8.1588715870999695E-2</v>
      </c>
      <c r="AC605" s="11">
        <f>'OddsRatio_working_3-way'!X605^(1/3)*SIN('OddsRatio_working_3-way'!Y605/3)</f>
        <v>0.23470601758728385</v>
      </c>
      <c r="AD605" s="11">
        <f>'OddsRatio_working_3-way'!X605^(1/3)*SIN(('OddsRatio_working_3-way'!Y605+2*PI())/3)</f>
        <v>0.37602181880015628</v>
      </c>
      <c r="AE605" s="11">
        <f>'OddsRatio_working_3-way'!X605^(1/3)*SIN(('OddsRatio_working_3-way'!Y605+4*PI())/3)</f>
        <v>-0.6107278363874401</v>
      </c>
      <c r="AF605" s="11">
        <f>-'OddsRatio_working_3-way'!U605/(3*'OddsRatio_working_3-way'!X605^(1/3))*COS(('OddsRatio_working_3-way'!Y605)/3)</f>
        <v>0.56970017904532921</v>
      </c>
      <c r="AG605" s="11">
        <f>-'OddsRatio_working_3-way'!U605/(3*'OddsRatio_working_3-way'!X605^(1/3))*COS(('OddsRatio_working_3-way'!Y605+2*PI())/3)</f>
        <v>-0.48811146317432968</v>
      </c>
      <c r="AH605" s="11">
        <f>-'OddsRatio_working_3-way'!U605/(3*'OddsRatio_working_3-way'!X605^(1/3))*COS(('OddsRatio_working_3-way'!Y605+4*PI())/3)</f>
        <v>-8.1588715870999695E-2</v>
      </c>
      <c r="AI605" s="11">
        <f>'OddsRatio_working_3-way'!U605/(3*'OddsRatio_working_3-way'!X605^(1/3))*SIN(('OddsRatio_working_3-way'!Y605)/3)</f>
        <v>-0.23470601758728385</v>
      </c>
      <c r="AJ605" s="11">
        <f>'OddsRatio_working_3-way'!U605/(3*'OddsRatio_working_3-way'!X605^(1/3))*SIN(('OddsRatio_working_3-way'!Y605+2*PI())/3)</f>
        <v>-0.37602181880015628</v>
      </c>
      <c r="AK605" s="11">
        <f>'OddsRatio_working_3-way'!U605/(3*'OddsRatio_working_3-way'!X605^(1/3))*SIN(('OddsRatio_working_3-way'!Y605+4*PI())/3)</f>
        <v>0.6107278363874401</v>
      </c>
      <c r="AL605" s="11">
        <f>'OddsRatio_working_3-way'!Z605+'OddsRatio_working_3-way'!AF605</f>
        <v>1.1394003580906584</v>
      </c>
      <c r="AM605" s="11">
        <f>'OddsRatio_working_3-way'!AA605+'OddsRatio_working_3-way'!AG605</f>
        <v>-0.97622292634865937</v>
      </c>
      <c r="AN605" s="11">
        <f>'OddsRatio_working_3-way'!AB605+'OddsRatio_working_3-way'!AH605</f>
        <v>-0.16317743174199939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1.1394003580906584</v>
      </c>
      <c r="AS605" s="11">
        <f>IF(('OddsRatio_working_3-way'!X605=0),IF(Q605&gt;0,-Q605^(1/3),(-Q605)^(1/3)),'OddsRatio_working_3-way'!AM605-'OddsRatio_working_3-way'!R605/3)</f>
        <v>-0.97622292634865937</v>
      </c>
      <c r="AT605" s="11">
        <f>IF(('OddsRatio_working_3-way'!X605=0),IF(Q605&gt;0,-Q605^(1/3),(-Q605)^(1/3)),'OddsRatio_working_3-way'!AN605-'OddsRatio_working_3-way'!R605/3)</f>
        <v>-0.16317743174199939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2.14</v>
      </c>
      <c r="B606" s="4">
        <f>IF('True_Odds_Calculator_3-way'!B607="","",'True_Odds_Calculator_3-way'!B607)</f>
        <v>2.81</v>
      </c>
      <c r="C606" s="4">
        <f>IF('True_Odds_Calculator_3-way'!C607="","",'True_Odds_Calculator_3-way'!C607)</f>
        <v>4.3899999999999997</v>
      </c>
      <c r="D606" s="9">
        <f t="shared" si="130"/>
        <v>0.44774127268647679</v>
      </c>
      <c r="E606" s="9">
        <f t="shared" si="131"/>
        <v>0.33802684709723635</v>
      </c>
      <c r="F606" s="9">
        <f t="shared" si="132"/>
        <v>0.21423188021628678</v>
      </c>
      <c r="G606" s="9">
        <f t="shared" si="133"/>
        <v>1.0819585096386697</v>
      </c>
      <c r="H606" s="9">
        <f t="shared" si="134"/>
        <v>2.2334327009880837</v>
      </c>
      <c r="I606" s="9">
        <f t="shared" si="135"/>
        <v>2.958344902445992</v>
      </c>
      <c r="J606" s="9">
        <f t="shared" si="136"/>
        <v>4.6678393476750895</v>
      </c>
      <c r="K606" s="11">
        <f t="shared" si="137"/>
        <v>0.46728971962616822</v>
      </c>
      <c r="L606" s="11">
        <f t="shared" si="138"/>
        <v>0.35587188612099646</v>
      </c>
      <c r="M606" s="11">
        <f t="shared" si="139"/>
        <v>0.22779043280182235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-0.26497110136640178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0.24016219509155451</v>
      </c>
      <c r="Q606" s="11">
        <f>2*'OddsRatio_working_3-way'!K606*'OddsRatio_working_3-way'!L606*'OddsRatio_working_3-way'!M606</f>
        <v>7.576094482383422E-2</v>
      </c>
      <c r="R606" s="11">
        <f t="shared" si="140"/>
        <v>0</v>
      </c>
      <c r="S606" s="11">
        <f t="shared" si="141"/>
        <v>-0.90637127540734508</v>
      </c>
      <c r="T606" s="11">
        <f t="shared" si="142"/>
        <v>-0.2859215379833896</v>
      </c>
      <c r="U606" s="11">
        <f>'OddsRatio_working_3-way'!S606-'OddsRatio_working_3-way'!R606^2/3</f>
        <v>-0.90637127540734508</v>
      </c>
      <c r="V606" s="11">
        <f>'OddsRatio_working_3-way'!S606*'OddsRatio_working_3-way'!R606/3-2*'OddsRatio_working_3-way'!R606^3/27-'OddsRatio_working_3-way'!T606</f>
        <v>0.2859215379833896</v>
      </c>
      <c r="W606" s="11">
        <f>'OddsRatio_working_3-way'!V606^2+4*'OddsRatio_working_3-way'!U606^3/27</f>
        <v>-2.8558808839560176E-2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0.16606469727364323</v>
      </c>
      <c r="Y606" s="11">
        <f>IF('OddsRatio_working_3-way'!W606&gt;=0,IF('OddsRatio_working_3-way'!V606+SQRT('OddsRatio_working_3-way'!W606)&gt;0,0,PI()),ACOS('OddsRatio_working_3-way'!V606/(2*'OddsRatio_working_3-way'!X606)))</f>
        <v>0.53381156903656835</v>
      </c>
      <c r="Z606" s="11">
        <f>'OddsRatio_working_3-way'!X606^(1/3)*COS('OddsRatio_working_3-way'!Y606/3)</f>
        <v>0.54097925481933484</v>
      </c>
      <c r="AA606" s="11">
        <f>'OddsRatio_working_3-way'!X606^(1/3)*COS(('OddsRatio_working_3-way'!Y606+2*PI())/3)</f>
        <v>-0.35474461683566055</v>
      </c>
      <c r="AB606" s="11">
        <f>'OddsRatio_working_3-way'!X606^(1/3)*COS(('OddsRatio_working_3-way'!Y606+4*PI())/3)</f>
        <v>-0.18623463798367421</v>
      </c>
      <c r="AC606" s="11">
        <f>'OddsRatio_working_3-way'!X606^(1/3)*SIN('OddsRatio_working_3-way'!Y606/3)</f>
        <v>9.7289281651332465E-2</v>
      </c>
      <c r="AD606" s="11">
        <f>'OddsRatio_working_3-way'!X606^(1/3)*SIN(('OddsRatio_working_3-way'!Y606+2*PI())/3)</f>
        <v>0.41985713676825298</v>
      </c>
      <c r="AE606" s="11">
        <f>'OddsRatio_working_3-way'!X606^(1/3)*SIN(('OddsRatio_working_3-way'!Y606+4*PI())/3)</f>
        <v>-0.51714641841958542</v>
      </c>
      <c r="AF606" s="11">
        <f>-'OddsRatio_working_3-way'!U606/(3*'OddsRatio_working_3-way'!X606^(1/3))*COS(('OddsRatio_working_3-way'!Y606)/3)</f>
        <v>0.54097925481933473</v>
      </c>
      <c r="AG606" s="11">
        <f>-'OddsRatio_working_3-way'!U606/(3*'OddsRatio_working_3-way'!X606^(1/3))*COS(('OddsRatio_working_3-way'!Y606+2*PI())/3)</f>
        <v>-0.3547446168356605</v>
      </c>
      <c r="AH606" s="11">
        <f>-'OddsRatio_working_3-way'!U606/(3*'OddsRatio_working_3-way'!X606^(1/3))*COS(('OddsRatio_working_3-way'!Y606+4*PI())/3)</f>
        <v>-0.18623463798367418</v>
      </c>
      <c r="AI606" s="11">
        <f>'OddsRatio_working_3-way'!U606/(3*'OddsRatio_working_3-way'!X606^(1/3))*SIN(('OddsRatio_working_3-way'!Y606)/3)</f>
        <v>-9.7289281651332452E-2</v>
      </c>
      <c r="AJ606" s="11">
        <f>'OddsRatio_working_3-way'!U606/(3*'OddsRatio_working_3-way'!X606^(1/3))*SIN(('OddsRatio_working_3-way'!Y606+2*PI())/3)</f>
        <v>-0.41985713676825293</v>
      </c>
      <c r="AK606" s="11">
        <f>'OddsRatio_working_3-way'!U606/(3*'OddsRatio_working_3-way'!X606^(1/3))*SIN(('OddsRatio_working_3-way'!Y606+4*PI())/3)</f>
        <v>0.51714641841958531</v>
      </c>
      <c r="AL606" s="11">
        <f>'OddsRatio_working_3-way'!Z606+'OddsRatio_working_3-way'!AF606</f>
        <v>1.0819585096386697</v>
      </c>
      <c r="AM606" s="11">
        <f>'OddsRatio_working_3-way'!AA606+'OddsRatio_working_3-way'!AG606</f>
        <v>-0.709489233671321</v>
      </c>
      <c r="AN606" s="11">
        <f>'OddsRatio_working_3-way'!AB606+'OddsRatio_working_3-way'!AH606</f>
        <v>-0.37246927596734836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1.0819585096386697</v>
      </c>
      <c r="AS606" s="11">
        <f>IF(('OddsRatio_working_3-way'!X606=0),IF(Q606&gt;0,-Q606^(1/3),(-Q606)^(1/3)),'OddsRatio_working_3-way'!AM606-'OddsRatio_working_3-way'!R606/3)</f>
        <v>-0.709489233671321</v>
      </c>
      <c r="AT606" s="11">
        <f>IF(('OddsRatio_working_3-way'!X606=0),IF(Q606&gt;0,-Q606^(1/3),(-Q606)^(1/3)),'OddsRatio_working_3-way'!AN606-'OddsRatio_working_3-way'!R606/3)</f>
        <v>-0.37246927596734836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2.68</v>
      </c>
      <c r="B607" s="4">
        <f>IF('True_Odds_Calculator_3-way'!B608="","",'True_Odds_Calculator_3-way'!B608)</f>
        <v>2.5499999999999998</v>
      </c>
      <c r="C607" s="4">
        <f>IF('True_Odds_Calculator_3-way'!C608="","",'True_Odds_Calculator_3-way'!C608)</f>
        <v>3.51</v>
      </c>
      <c r="D607" s="9">
        <f t="shared" si="130"/>
        <v>0.35574210576795351</v>
      </c>
      <c r="E607" s="9">
        <f t="shared" si="131"/>
        <v>0.37440755392003838</v>
      </c>
      <c r="F607" s="9">
        <f t="shared" si="132"/>
        <v>0.26985034031200789</v>
      </c>
      <c r="G607" s="9">
        <f t="shared" si="133"/>
        <v>1.0779911502939536</v>
      </c>
      <c r="H607" s="9">
        <f t="shared" si="134"/>
        <v>2.8110251324938424</v>
      </c>
      <c r="I607" s="9">
        <f t="shared" si="135"/>
        <v>2.6708862829556277</v>
      </c>
      <c r="J607" s="9">
        <f t="shared" si="136"/>
        <v>3.7057577872378236</v>
      </c>
      <c r="K607" s="11">
        <f t="shared" si="137"/>
        <v>0.37313432835820892</v>
      </c>
      <c r="L607" s="11">
        <f t="shared" si="138"/>
        <v>0.39215686274509809</v>
      </c>
      <c r="M607" s="11">
        <f t="shared" si="139"/>
        <v>0.28490028490028491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-0.27247873253141019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0.23929289366807655</v>
      </c>
      <c r="Q607" s="11">
        <f>2*'OddsRatio_working_3-way'!K607*'OddsRatio_working_3-way'!L607*'OddsRatio_working_3-way'!M607</f>
        <v>8.3377314866925636E-2</v>
      </c>
      <c r="R607" s="11">
        <f t="shared" si="140"/>
        <v>0</v>
      </c>
      <c r="S607" s="11">
        <f t="shared" si="141"/>
        <v>-0.87820759970869244</v>
      </c>
      <c r="T607" s="11">
        <f t="shared" si="142"/>
        <v>-0.30599567934100785</v>
      </c>
      <c r="U607" s="11">
        <f>'OddsRatio_working_3-way'!S607-'OddsRatio_working_3-way'!R607^2/3</f>
        <v>-0.87820759970869244</v>
      </c>
      <c r="V607" s="11">
        <f>'OddsRatio_working_3-way'!S607*'OddsRatio_working_3-way'!R607/3-2*'OddsRatio_working_3-way'!R607^3/27-'OddsRatio_working_3-way'!T607</f>
        <v>0.30599567934100785</v>
      </c>
      <c r="W607" s="11">
        <f>'OddsRatio_working_3-way'!V607^2+4*'OddsRatio_working_3-way'!U607^3/27</f>
        <v>-6.7098103593958847E-3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0.15838494730778616</v>
      </c>
      <c r="Y607" s="11">
        <f>IF('OddsRatio_working_3-way'!W607&gt;=0,IF('OddsRatio_working_3-way'!V607+SQRT('OddsRatio_working_3-way'!W607)&gt;0,0,PI()),ACOS('OddsRatio_working_3-way'!V607/(2*'OddsRatio_working_3-way'!X607)))</f>
        <v>0.26156196011649446</v>
      </c>
      <c r="Z607" s="11">
        <f>'OddsRatio_working_3-way'!X607^(1/3)*COS('OddsRatio_working_3-way'!Y607/3)</f>
        <v>0.53899557514697671</v>
      </c>
      <c r="AA607" s="11">
        <f>'OddsRatio_working_3-way'!X607^(1/3)*COS(('OddsRatio_working_3-way'!Y607+2*PI())/3)</f>
        <v>-0.31029885871332435</v>
      </c>
      <c r="AB607" s="11">
        <f>'OddsRatio_working_3-way'!X607^(1/3)*COS(('OddsRatio_working_3-way'!Y607+4*PI())/3)</f>
        <v>-0.22869671643365222</v>
      </c>
      <c r="AC607" s="11">
        <f>'OddsRatio_working_3-way'!X607^(1/3)*SIN('OddsRatio_working_3-way'!Y607/3)</f>
        <v>4.7113018811618883E-2</v>
      </c>
      <c r="AD607" s="11">
        <f>'OddsRatio_working_3-way'!X607^(1/3)*SIN(('OddsRatio_working_3-way'!Y607+2*PI())/3)</f>
        <v>0.44322735119887685</v>
      </c>
      <c r="AE607" s="11">
        <f>'OddsRatio_working_3-way'!X607^(1/3)*SIN(('OddsRatio_working_3-way'!Y607+4*PI())/3)</f>
        <v>-0.49034037001049569</v>
      </c>
      <c r="AF607" s="11">
        <f>-'OddsRatio_working_3-way'!U607/(3*'OddsRatio_working_3-way'!X607^(1/3))*COS(('OddsRatio_working_3-way'!Y607)/3)</f>
        <v>0.53899557514697682</v>
      </c>
      <c r="AG607" s="11">
        <f>-'OddsRatio_working_3-way'!U607/(3*'OddsRatio_working_3-way'!X607^(1/3))*COS(('OddsRatio_working_3-way'!Y607+2*PI())/3)</f>
        <v>-0.31029885871332441</v>
      </c>
      <c r="AH607" s="11">
        <f>-'OddsRatio_working_3-way'!U607/(3*'OddsRatio_working_3-way'!X607^(1/3))*COS(('OddsRatio_working_3-way'!Y607+4*PI())/3)</f>
        <v>-0.22869671643365225</v>
      </c>
      <c r="AI607" s="11">
        <f>'OddsRatio_working_3-way'!U607/(3*'OddsRatio_working_3-way'!X607^(1/3))*SIN(('OddsRatio_working_3-way'!Y607)/3)</f>
        <v>-4.711301881161889E-2</v>
      </c>
      <c r="AJ607" s="11">
        <f>'OddsRatio_working_3-way'!U607/(3*'OddsRatio_working_3-way'!X607^(1/3))*SIN(('OddsRatio_working_3-way'!Y607+2*PI())/3)</f>
        <v>-0.44322735119887691</v>
      </c>
      <c r="AK607" s="11">
        <f>'OddsRatio_working_3-way'!U607/(3*'OddsRatio_working_3-way'!X607^(1/3))*SIN(('OddsRatio_working_3-way'!Y607+4*PI())/3)</f>
        <v>0.4903403700104958</v>
      </c>
      <c r="AL607" s="11">
        <f>'OddsRatio_working_3-way'!Z607+'OddsRatio_working_3-way'!AF607</f>
        <v>1.0779911502939536</v>
      </c>
      <c r="AM607" s="11">
        <f>'OddsRatio_working_3-way'!AA607+'OddsRatio_working_3-way'!AG607</f>
        <v>-0.62059771742664882</v>
      </c>
      <c r="AN607" s="11">
        <f>'OddsRatio_working_3-way'!AB607+'OddsRatio_working_3-way'!AH607</f>
        <v>-0.45739343286730449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1.0779911502939536</v>
      </c>
      <c r="AS607" s="11">
        <f>IF(('OddsRatio_working_3-way'!X607=0),IF(Q607&gt;0,-Q607^(1/3),(-Q607)^(1/3)),'OddsRatio_working_3-way'!AM607-'OddsRatio_working_3-way'!R607/3)</f>
        <v>-0.62059771742664882</v>
      </c>
      <c r="AT607" s="11">
        <f>IF(('OddsRatio_working_3-way'!X607=0),IF(Q607&gt;0,-Q607^(1/3),(-Q607)^(1/3)),'OddsRatio_working_3-way'!AN607-'OddsRatio_working_3-way'!R607/3)</f>
        <v>-0.45739343286730449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5.86</v>
      </c>
      <c r="B608" s="4">
        <f>IF('True_Odds_Calculator_3-way'!B609="","",'True_Odds_Calculator_3-way'!B609)</f>
        <v>4.08</v>
      </c>
      <c r="C608" s="4">
        <f>IF('True_Odds_Calculator_3-way'!C609="","",'True_Odds_Calculator_3-way'!C609)</f>
        <v>1.56</v>
      </c>
      <c r="D608" s="9">
        <f t="shared" si="130"/>
        <v>0.15653672919340575</v>
      </c>
      <c r="E608" s="9">
        <f t="shared" si="131"/>
        <v>0.22651119227508087</v>
      </c>
      <c r="F608" s="9">
        <f t="shared" si="132"/>
        <v>0.61695207853151368</v>
      </c>
      <c r="G608" s="9">
        <f t="shared" si="133"/>
        <v>1.1086989885949476</v>
      </c>
      <c r="H608" s="9">
        <f t="shared" si="134"/>
        <v>6.3882770845714454</v>
      </c>
      <c r="I608" s="9">
        <f t="shared" si="135"/>
        <v>4.4147928848724387</v>
      </c>
      <c r="J608" s="9">
        <f t="shared" si="136"/>
        <v>1.6208714336131707</v>
      </c>
      <c r="K608" s="11">
        <f t="shared" si="137"/>
        <v>0.17064846416382251</v>
      </c>
      <c r="L608" s="11">
        <f t="shared" si="138"/>
        <v>0.24509803921568626</v>
      </c>
      <c r="M608" s="11">
        <f t="shared" si="139"/>
        <v>0.64102564102564097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-0.22474634379874314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0.22789591902219886</v>
      </c>
      <c r="Q608" s="11">
        <f>2*'OddsRatio_working_3-way'!K608*'OddsRatio_working_3-way'!L608*'OddsRatio_working_3-way'!M608</f>
        <v>5.3622569181693842E-2</v>
      </c>
      <c r="R608" s="11">
        <f t="shared" si="140"/>
        <v>0</v>
      </c>
      <c r="S608" s="11">
        <f t="shared" si="141"/>
        <v>-1.0140139108393065</v>
      </c>
      <c r="T608" s="11">
        <f t="shared" si="142"/>
        <v>-0.23859150843277799</v>
      </c>
      <c r="U608" s="11">
        <f>'OddsRatio_working_3-way'!S608-'OddsRatio_working_3-way'!R608^2/3</f>
        <v>-1.0140139108393065</v>
      </c>
      <c r="V608" s="11">
        <f>'OddsRatio_working_3-way'!S608*'OddsRatio_working_3-way'!R608/3-2*'OddsRatio_working_3-way'!R608^3/27-'OddsRatio_working_3-way'!T608</f>
        <v>0.23859150843277799</v>
      </c>
      <c r="W608" s="11">
        <f>'OddsRatio_working_3-way'!V608^2+4*'OddsRatio_working_3-way'!U608^3/27</f>
        <v>-9.7538337110684104E-2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0.19650969760225095</v>
      </c>
      <c r="Y608" s="11">
        <f>IF('OddsRatio_working_3-way'!W608&gt;=0,IF('OddsRatio_working_3-way'!V608+SQRT('OddsRatio_working_3-way'!W608)&gt;0,0,PI()),ACOS('OddsRatio_working_3-way'!V608/(2*'OddsRatio_working_3-way'!X608)))</f>
        <v>0.91842419769009764</v>
      </c>
      <c r="Z608" s="11">
        <f>'OddsRatio_working_3-way'!X608^(1/3)*COS('OddsRatio_working_3-way'!Y608/3)</f>
        <v>0.55434949429747382</v>
      </c>
      <c r="AA608" s="11">
        <f>'OddsRatio_working_3-way'!X608^(1/3)*COS(('OddsRatio_working_3-way'!Y608+2*PI())/3)</f>
        <v>-0.42891780741485885</v>
      </c>
      <c r="AB608" s="11">
        <f>'OddsRatio_working_3-way'!X608^(1/3)*COS(('OddsRatio_working_3-way'!Y608+4*PI())/3)</f>
        <v>-0.12543168688261541</v>
      </c>
      <c r="AC608" s="11">
        <f>'OddsRatio_working_3-way'!X608^(1/3)*SIN('OddsRatio_working_3-way'!Y608/3)</f>
        <v>0.17521779338460616</v>
      </c>
      <c r="AD608" s="11">
        <f>'OddsRatio_working_3-way'!X608^(1/3)*SIN(('OddsRatio_working_3-way'!Y608+2*PI())/3)</f>
        <v>0.39247184794436613</v>
      </c>
      <c r="AE608" s="11">
        <f>'OddsRatio_working_3-way'!X608^(1/3)*SIN(('OddsRatio_working_3-way'!Y608+4*PI())/3)</f>
        <v>-0.56768964132897226</v>
      </c>
      <c r="AF608" s="11">
        <f>-'OddsRatio_working_3-way'!U608/(3*'OddsRatio_working_3-way'!X608^(1/3))*COS(('OddsRatio_working_3-way'!Y608)/3)</f>
        <v>0.55434949429747382</v>
      </c>
      <c r="AG608" s="11">
        <f>-'OddsRatio_working_3-way'!U608/(3*'OddsRatio_working_3-way'!X608^(1/3))*COS(('OddsRatio_working_3-way'!Y608+2*PI())/3)</f>
        <v>-0.4289178074148588</v>
      </c>
      <c r="AH608" s="11">
        <f>-'OddsRatio_working_3-way'!U608/(3*'OddsRatio_working_3-way'!X608^(1/3))*COS(('OddsRatio_working_3-way'!Y608+4*PI())/3)</f>
        <v>-0.12543168688261538</v>
      </c>
      <c r="AI608" s="11">
        <f>'OddsRatio_working_3-way'!U608/(3*'OddsRatio_working_3-way'!X608^(1/3))*SIN(('OddsRatio_working_3-way'!Y608)/3)</f>
        <v>-0.17521779338460614</v>
      </c>
      <c r="AJ608" s="11">
        <f>'OddsRatio_working_3-way'!U608/(3*'OddsRatio_working_3-way'!X608^(1/3))*SIN(('OddsRatio_working_3-way'!Y608+2*PI())/3)</f>
        <v>-0.39247184794436601</v>
      </c>
      <c r="AK608" s="11">
        <f>'OddsRatio_working_3-way'!U608/(3*'OddsRatio_working_3-way'!X608^(1/3))*SIN(('OddsRatio_working_3-way'!Y608+4*PI())/3)</f>
        <v>0.56768964132897215</v>
      </c>
      <c r="AL608" s="11">
        <f>'OddsRatio_working_3-way'!Z608+'OddsRatio_working_3-way'!AF608</f>
        <v>1.1086989885949476</v>
      </c>
      <c r="AM608" s="11">
        <f>'OddsRatio_working_3-way'!AA608+'OddsRatio_working_3-way'!AG608</f>
        <v>-0.85783561482971771</v>
      </c>
      <c r="AN608" s="11">
        <f>'OddsRatio_working_3-way'!AB608+'OddsRatio_working_3-way'!AH608</f>
        <v>-0.25086337376523082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1.1086989885949476</v>
      </c>
      <c r="AS608" s="11">
        <f>IF(('OddsRatio_working_3-way'!X608=0),IF(Q608&gt;0,-Q608^(1/3),(-Q608)^(1/3)),'OddsRatio_working_3-way'!AM608-'OddsRatio_working_3-way'!R608/3)</f>
        <v>-0.85783561482971771</v>
      </c>
      <c r="AT608" s="11">
        <f>IF(('OddsRatio_working_3-way'!X608=0),IF(Q608&gt;0,-Q608^(1/3),(-Q608)^(1/3)),'OddsRatio_working_3-way'!AN608-'OddsRatio_working_3-way'!R608/3)</f>
        <v>-0.25086337376523082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3.8</v>
      </c>
      <c r="B609" s="4">
        <f>IF('True_Odds_Calculator_3-way'!B610="","",'True_Odds_Calculator_3-way'!B610)</f>
        <v>3.1</v>
      </c>
      <c r="C609" s="4">
        <f>IF('True_Odds_Calculator_3-way'!C610="","",'True_Odds_Calculator_3-way'!C610)</f>
        <v>2.15</v>
      </c>
      <c r="D609" s="9">
        <f t="shared" si="130"/>
        <v>0.24835381532654266</v>
      </c>
      <c r="E609" s="9">
        <f t="shared" si="131"/>
        <v>0.30582113826978752</v>
      </c>
      <c r="F609" s="9">
        <f t="shared" si="132"/>
        <v>0.44582504640366971</v>
      </c>
      <c r="G609" s="9">
        <f t="shared" si="133"/>
        <v>1.0808976926802878</v>
      </c>
      <c r="H609" s="9">
        <f t="shared" si="134"/>
        <v>4.0265135395048048</v>
      </c>
      <c r="I609" s="9">
        <f t="shared" si="135"/>
        <v>3.2698851546286045</v>
      </c>
      <c r="J609" s="9">
        <f t="shared" si="136"/>
        <v>2.2430323465823312</v>
      </c>
      <c r="K609" s="11">
        <f t="shared" si="137"/>
        <v>0.26315789473684209</v>
      </c>
      <c r="L609" s="11">
        <f t="shared" si="138"/>
        <v>0.32258064516129031</v>
      </c>
      <c r="M609" s="11">
        <f t="shared" si="139"/>
        <v>0.46511627906976744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-0.26698779958147423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0.23887550835077187</v>
      </c>
      <c r="Q609" s="11">
        <f>2*'OddsRatio_working_3-way'!K609*'OddsRatio_working_3-way'!L609*'OddsRatio_working_3-way'!M609</f>
        <v>7.8967110198602281E-2</v>
      </c>
      <c r="R609" s="11">
        <f t="shared" si="140"/>
        <v>0</v>
      </c>
      <c r="S609" s="11">
        <f t="shared" si="141"/>
        <v>-0.89470570837030483</v>
      </c>
      <c r="T609" s="11">
        <f t="shared" si="142"/>
        <v>-0.29577048210588591</v>
      </c>
      <c r="U609" s="11">
        <f>'OddsRatio_working_3-way'!S609-'OddsRatio_working_3-way'!R609^2/3</f>
        <v>-0.89470570837030483</v>
      </c>
      <c r="V609" s="11">
        <f>'OddsRatio_working_3-way'!S609*'OddsRatio_working_3-way'!R609/3-2*'OddsRatio_working_3-way'!R609^3/27-'OddsRatio_working_3-way'!T609</f>
        <v>0.29577048210588591</v>
      </c>
      <c r="W609" s="11">
        <f>'OddsRatio_working_3-way'!V609^2+4*'OddsRatio_working_3-way'!U609^3/27</f>
        <v>-1.8625066753042929E-2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0.16286900014903932</v>
      </c>
      <c r="Y609" s="11">
        <f>IF('OddsRatio_working_3-way'!W609&gt;=0,IF('OddsRatio_working_3-way'!V609+SQRT('OddsRatio_working_3-way'!W609)&gt;0,0,PI()),ACOS('OddsRatio_working_3-way'!V609/(2*'OddsRatio_working_3-way'!X609)))</f>
        <v>0.43230807593353582</v>
      </c>
      <c r="Z609" s="11">
        <f>'OddsRatio_working_3-way'!X609^(1/3)*COS('OddsRatio_working_3-way'!Y609/3)</f>
        <v>0.5404488463401439</v>
      </c>
      <c r="AA609" s="11">
        <f>'OddsRatio_working_3-way'!X609^(1/3)*COS(('OddsRatio_working_3-way'!Y609+2*PI())/3)</f>
        <v>-0.33814136111475451</v>
      </c>
      <c r="AB609" s="11">
        <f>'OddsRatio_working_3-way'!X609^(1/3)*COS(('OddsRatio_working_3-way'!Y609+4*PI())/3)</f>
        <v>-0.2023074852253893</v>
      </c>
      <c r="AC609" s="11">
        <f>'OddsRatio_working_3-way'!X609^(1/3)*SIN('OddsRatio_working_3-way'!Y609/3)</f>
        <v>7.8423724809795203E-2</v>
      </c>
      <c r="AD609" s="11">
        <f>'OddsRatio_working_3-way'!X609^(1/3)*SIN(('OddsRatio_working_3-way'!Y609+2*PI())/3)</f>
        <v>0.42883056797165958</v>
      </c>
      <c r="AE609" s="11">
        <f>'OddsRatio_working_3-way'!X609^(1/3)*SIN(('OddsRatio_working_3-way'!Y609+4*PI())/3)</f>
        <v>-0.50725429278145473</v>
      </c>
      <c r="AF609" s="11">
        <f>-'OddsRatio_working_3-way'!U609/(3*'OddsRatio_working_3-way'!X609^(1/3))*COS(('OddsRatio_working_3-way'!Y609)/3)</f>
        <v>0.5404488463401439</v>
      </c>
      <c r="AG609" s="11">
        <f>-'OddsRatio_working_3-way'!U609/(3*'OddsRatio_working_3-way'!X609^(1/3))*COS(('OddsRatio_working_3-way'!Y609+2*PI())/3)</f>
        <v>-0.33814136111475451</v>
      </c>
      <c r="AH609" s="11">
        <f>-'OddsRatio_working_3-way'!U609/(3*'OddsRatio_working_3-way'!X609^(1/3))*COS(('OddsRatio_working_3-way'!Y609+4*PI())/3)</f>
        <v>-0.2023074852253893</v>
      </c>
      <c r="AI609" s="11">
        <f>'OddsRatio_working_3-way'!U609/(3*'OddsRatio_working_3-way'!X609^(1/3))*SIN(('OddsRatio_working_3-way'!Y609)/3)</f>
        <v>-7.8423724809795203E-2</v>
      </c>
      <c r="AJ609" s="11">
        <f>'OddsRatio_working_3-way'!U609/(3*'OddsRatio_working_3-way'!X609^(1/3))*SIN(('OddsRatio_working_3-way'!Y609+2*PI())/3)</f>
        <v>-0.42883056797165958</v>
      </c>
      <c r="AK609" s="11">
        <f>'OddsRatio_working_3-way'!U609/(3*'OddsRatio_working_3-way'!X609^(1/3))*SIN(('OddsRatio_working_3-way'!Y609+4*PI())/3)</f>
        <v>0.50725429278145473</v>
      </c>
      <c r="AL609" s="11">
        <f>'OddsRatio_working_3-way'!Z609+'OddsRatio_working_3-way'!AF609</f>
        <v>1.0808976926802878</v>
      </c>
      <c r="AM609" s="11">
        <f>'OddsRatio_working_3-way'!AA609+'OddsRatio_working_3-way'!AG609</f>
        <v>-0.67628272222950903</v>
      </c>
      <c r="AN609" s="11">
        <f>'OddsRatio_working_3-way'!AB609+'OddsRatio_working_3-way'!AH609</f>
        <v>-0.4046149704507786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1.0808976926802878</v>
      </c>
      <c r="AS609" s="11">
        <f>IF(('OddsRatio_working_3-way'!X609=0),IF(Q609&gt;0,-Q609^(1/3),(-Q609)^(1/3)),'OddsRatio_working_3-way'!AM609-'OddsRatio_working_3-way'!R609/3)</f>
        <v>-0.67628272222950903</v>
      </c>
      <c r="AT609" s="11">
        <f>IF(('OddsRatio_working_3-way'!X609=0),IF(Q609&gt;0,-Q609^(1/3),(-Q609)^(1/3)),'OddsRatio_working_3-way'!AN609-'OddsRatio_working_3-way'!R609/3)</f>
        <v>-0.4046149704507786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4.93</v>
      </c>
      <c r="B610" s="4">
        <f>IF('True_Odds_Calculator_3-way'!B611="","",'True_Odds_Calculator_3-way'!B611)</f>
        <v>3.37</v>
      </c>
      <c r="C610" s="4">
        <f>IF('True_Odds_Calculator_3-way'!C611="","",'True_Odds_Calculator_3-way'!C611)</f>
        <v>1.81</v>
      </c>
      <c r="D610" s="9">
        <f t="shared" si="130"/>
        <v>0.18940639190314532</v>
      </c>
      <c r="E610" s="9">
        <f t="shared" si="131"/>
        <v>0.27926257325149434</v>
      </c>
      <c r="F610" s="9">
        <f t="shared" si="132"/>
        <v>0.53133103484536037</v>
      </c>
      <c r="G610" s="9">
        <f t="shared" si="133"/>
        <v>1.0889701951122397</v>
      </c>
      <c r="H610" s="9">
        <f t="shared" si="134"/>
        <v>5.2796528667911016</v>
      </c>
      <c r="I610" s="9">
        <f t="shared" si="135"/>
        <v>3.580859362416009</v>
      </c>
      <c r="J610" s="9">
        <f t="shared" si="136"/>
        <v>1.8820658580409142</v>
      </c>
      <c r="K610" s="11">
        <f t="shared" si="137"/>
        <v>0.20283975659229211</v>
      </c>
      <c r="L610" s="11">
        <f t="shared" si="138"/>
        <v>0.29673590504451036</v>
      </c>
      <c r="M610" s="11">
        <f t="shared" si="139"/>
        <v>0.5524861878453039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-0.25088258754853143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0.23643632791304434</v>
      </c>
      <c r="Q610" s="11">
        <f>2*'OddsRatio_working_3-way'!K610*'OddsRatio_working_3-way'!L610*'OddsRatio_working_3-way'!M610</f>
        <v>6.6508109117593361E-2</v>
      </c>
      <c r="R610" s="11">
        <f t="shared" si="140"/>
        <v>0</v>
      </c>
      <c r="S610" s="11">
        <f t="shared" si="141"/>
        <v>-0.94241824521722706</v>
      </c>
      <c r="T610" s="11">
        <f t="shared" si="142"/>
        <v>-0.26509655280372074</v>
      </c>
      <c r="U610" s="11">
        <f>'OddsRatio_working_3-way'!S610-'OddsRatio_working_3-way'!R610^2/3</f>
        <v>-0.94241824521722706</v>
      </c>
      <c r="V610" s="11">
        <f>'OddsRatio_working_3-way'!S610*'OddsRatio_working_3-way'!R610/3-2*'OddsRatio_working_3-way'!R610^3/27-'OddsRatio_working_3-way'!T610</f>
        <v>0.26509655280372074</v>
      </c>
      <c r="W610" s="11">
        <f>'OddsRatio_working_3-way'!V610^2+4*'OddsRatio_working_3-way'!U610^3/27</f>
        <v>-5.3725416161141168E-2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0.17606930345005989</v>
      </c>
      <c r="Y610" s="11">
        <f>IF('OddsRatio_working_3-way'!W610&gt;=0,IF('OddsRatio_working_3-way'!V610+SQRT('OddsRatio_working_3-way'!W610)&gt;0,0,PI()),ACOS('OddsRatio_working_3-way'!V610/(2*'OddsRatio_working_3-way'!X610)))</f>
        <v>0.71846230917657972</v>
      </c>
      <c r="Z610" s="11">
        <f>'OddsRatio_working_3-way'!X610^(1/3)*COS('OddsRatio_working_3-way'!Y610/3)</f>
        <v>0.54448509755611985</v>
      </c>
      <c r="AA610" s="11">
        <f>'OddsRatio_working_3-way'!X610^(1/3)*COS(('OddsRatio_working_3-way'!Y610+2*PI())/3)</f>
        <v>-0.38737962017030864</v>
      </c>
      <c r="AB610" s="11">
        <f>'OddsRatio_working_3-way'!X610^(1/3)*COS(('OddsRatio_working_3-way'!Y610+4*PI())/3)</f>
        <v>-0.15710547738581104</v>
      </c>
      <c r="AC610" s="11">
        <f>'OddsRatio_working_3-way'!X610^(1/3)*SIN('OddsRatio_working_3-way'!Y610/3)</f>
        <v>0.13294883832403992</v>
      </c>
      <c r="AD610" s="11">
        <f>'OddsRatio_working_3-way'!X610^(1/3)*SIN(('OddsRatio_working_3-way'!Y610+2*PI())/3)</f>
        <v>0.40506350730362817</v>
      </c>
      <c r="AE610" s="11">
        <f>'OddsRatio_working_3-way'!X610^(1/3)*SIN(('OddsRatio_working_3-way'!Y610+4*PI())/3)</f>
        <v>-0.53801234562766809</v>
      </c>
      <c r="AF610" s="11">
        <f>-'OddsRatio_working_3-way'!U610/(3*'OddsRatio_working_3-way'!X610^(1/3))*COS(('OddsRatio_working_3-way'!Y610)/3)</f>
        <v>0.54448509755611985</v>
      </c>
      <c r="AG610" s="11">
        <f>-'OddsRatio_working_3-way'!U610/(3*'OddsRatio_working_3-way'!X610^(1/3))*COS(('OddsRatio_working_3-way'!Y610+2*PI())/3)</f>
        <v>-0.38737962017030864</v>
      </c>
      <c r="AH610" s="11">
        <f>-'OddsRatio_working_3-way'!U610/(3*'OddsRatio_working_3-way'!X610^(1/3))*COS(('OddsRatio_working_3-way'!Y610+4*PI())/3)</f>
        <v>-0.15710547738581104</v>
      </c>
      <c r="AI610" s="11">
        <f>'OddsRatio_working_3-way'!U610/(3*'OddsRatio_working_3-way'!X610^(1/3))*SIN(('OddsRatio_working_3-way'!Y610)/3)</f>
        <v>-0.13294883832403992</v>
      </c>
      <c r="AJ610" s="11">
        <f>'OddsRatio_working_3-way'!U610/(3*'OddsRatio_working_3-way'!X610^(1/3))*SIN(('OddsRatio_working_3-way'!Y610+2*PI())/3)</f>
        <v>-0.40506350730362817</v>
      </c>
      <c r="AK610" s="11">
        <f>'OddsRatio_working_3-way'!U610/(3*'OddsRatio_working_3-way'!X610^(1/3))*SIN(('OddsRatio_working_3-way'!Y610+4*PI())/3)</f>
        <v>0.53801234562766809</v>
      </c>
      <c r="AL610" s="11">
        <f>'OddsRatio_working_3-way'!Z610+'OddsRatio_working_3-way'!AF610</f>
        <v>1.0889701951122397</v>
      </c>
      <c r="AM610" s="11">
        <f>'OddsRatio_working_3-way'!AA610+'OddsRatio_working_3-way'!AG610</f>
        <v>-0.77475924034061727</v>
      </c>
      <c r="AN610" s="11">
        <f>'OddsRatio_working_3-way'!AB610+'OddsRatio_working_3-way'!AH610</f>
        <v>-0.31421095477162209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1.0889701951122397</v>
      </c>
      <c r="AS610" s="11">
        <f>IF(('OddsRatio_working_3-way'!X610=0),IF(Q610&gt;0,-Q610^(1/3),(-Q610)^(1/3)),'OddsRatio_working_3-way'!AM610-'OddsRatio_working_3-way'!R610/3)</f>
        <v>-0.77475924034061727</v>
      </c>
      <c r="AT610" s="11">
        <f>IF(('OddsRatio_working_3-way'!X610=0),IF(Q610&gt;0,-Q610^(1/3),(-Q610)^(1/3)),'OddsRatio_working_3-way'!AN610-'OddsRatio_working_3-way'!R610/3)</f>
        <v>-0.31421095477162209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2.3199999999999998</v>
      </c>
      <c r="B611" s="4">
        <f>IF('True_Odds_Calculator_3-way'!B612="","",'True_Odds_Calculator_3-way'!B612)</f>
        <v>3.32</v>
      </c>
      <c r="C611" s="4">
        <f>IF('True_Odds_Calculator_3-way'!C612="","",'True_Odds_Calculator_3-way'!C612)</f>
        <v>3.44</v>
      </c>
      <c r="D611" s="9">
        <f t="shared" si="130"/>
        <v>0.42251114708886406</v>
      </c>
      <c r="E611" s="9">
        <f t="shared" si="131"/>
        <v>0.29392252465760321</v>
      </c>
      <c r="F611" s="9">
        <f t="shared" si="132"/>
        <v>0.28356632825353245</v>
      </c>
      <c r="G611" s="9">
        <f t="shared" si="133"/>
        <v>1.0354556518805744</v>
      </c>
      <c r="H611" s="9">
        <f t="shared" si="134"/>
        <v>2.3668014604823582</v>
      </c>
      <c r="I611" s="9">
        <f t="shared" si="135"/>
        <v>3.4022571123629328</v>
      </c>
      <c r="J611" s="9">
        <f t="shared" si="136"/>
        <v>3.5265117905886019</v>
      </c>
      <c r="K611" s="11">
        <f t="shared" si="137"/>
        <v>0.43103448275862072</v>
      </c>
      <c r="L611" s="11">
        <f t="shared" si="138"/>
        <v>0.30120481927710846</v>
      </c>
      <c r="M611" s="11">
        <f t="shared" si="139"/>
        <v>0.29069767441860467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-0.28201176800224148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0.22946638196732405</v>
      </c>
      <c r="Q611" s="11">
        <f>2*'OddsRatio_working_3-way'!K611*'OddsRatio_working_3-way'!L611*'OddsRatio_working_3-way'!M611</f>
        <v>7.5482362489251331E-2</v>
      </c>
      <c r="R611" s="11">
        <f t="shared" si="140"/>
        <v>0</v>
      </c>
      <c r="S611" s="11">
        <f t="shared" si="141"/>
        <v>-0.81367661921647261</v>
      </c>
      <c r="T611" s="11">
        <f t="shared" si="142"/>
        <v>-0.26765678263699755</v>
      </c>
      <c r="U611" s="11">
        <f>'OddsRatio_working_3-way'!S611-'OddsRatio_working_3-way'!R611^2/3</f>
        <v>-0.81367661921647261</v>
      </c>
      <c r="V611" s="11">
        <f>'OddsRatio_working_3-way'!S611*'OddsRatio_working_3-way'!R611/3-2*'OddsRatio_working_3-way'!R611^3/27-'OddsRatio_working_3-way'!T611</f>
        <v>0.26765678263699755</v>
      </c>
      <c r="W611" s="11">
        <f>'OddsRatio_working_3-way'!V611^2+4*'OddsRatio_working_3-way'!U611^3/27</f>
        <v>-8.1688225451112539E-3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0.14125241222426982</v>
      </c>
      <c r="Y611" s="11">
        <f>IF('OddsRatio_working_3-way'!W611&gt;=0,IF('OddsRatio_working_3-way'!V611+SQRT('OddsRatio_working_3-way'!W611)&gt;0,0,PI()),ACOS('OddsRatio_working_3-way'!V611/(2*'OddsRatio_working_3-way'!X611)))</f>
        <v>0.32565474480071543</v>
      </c>
      <c r="Z611" s="11">
        <f>'OddsRatio_working_3-way'!X611^(1/3)*COS('OddsRatio_working_3-way'!Y611/3)</f>
        <v>0.51772782594028721</v>
      </c>
      <c r="AA611" s="11">
        <f>'OddsRatio_working_3-way'!X611^(1/3)*COS(('OddsRatio_working_3-way'!Y611+2*PI())/3)</f>
        <v>-0.3077267668519621</v>
      </c>
      <c r="AB611" s="11">
        <f>'OddsRatio_working_3-way'!X611^(1/3)*COS(('OddsRatio_working_3-way'!Y611+4*PI())/3)</f>
        <v>-0.21000105908832523</v>
      </c>
      <c r="AC611" s="11">
        <f>'OddsRatio_working_3-way'!X611^(1/3)*SIN('OddsRatio_working_3-way'!Y611/3)</f>
        <v>5.6421963684082609E-2</v>
      </c>
      <c r="AD611" s="11">
        <f>'OddsRatio_working_3-way'!X611^(1/3)*SIN(('OddsRatio_working_3-way'!Y611+2*PI())/3)</f>
        <v>0.42015446766833547</v>
      </c>
      <c r="AE611" s="11">
        <f>'OddsRatio_working_3-way'!X611^(1/3)*SIN(('OddsRatio_working_3-way'!Y611+4*PI())/3)</f>
        <v>-0.47657643135241801</v>
      </c>
      <c r="AF611" s="11">
        <f>-'OddsRatio_working_3-way'!U611/(3*'OddsRatio_working_3-way'!X611^(1/3))*COS(('OddsRatio_working_3-way'!Y611)/3)</f>
        <v>0.51772782594028721</v>
      </c>
      <c r="AG611" s="11">
        <f>-'OddsRatio_working_3-way'!U611/(3*'OddsRatio_working_3-way'!X611^(1/3))*COS(('OddsRatio_working_3-way'!Y611+2*PI())/3)</f>
        <v>-0.3077267668519621</v>
      </c>
      <c r="AH611" s="11">
        <f>-'OddsRatio_working_3-way'!U611/(3*'OddsRatio_working_3-way'!X611^(1/3))*COS(('OddsRatio_working_3-way'!Y611+4*PI())/3)</f>
        <v>-0.21000105908832523</v>
      </c>
      <c r="AI611" s="11">
        <f>'OddsRatio_working_3-way'!U611/(3*'OddsRatio_working_3-way'!X611^(1/3))*SIN(('OddsRatio_working_3-way'!Y611)/3)</f>
        <v>-5.6421963684082609E-2</v>
      </c>
      <c r="AJ611" s="11">
        <f>'OddsRatio_working_3-way'!U611/(3*'OddsRatio_working_3-way'!X611^(1/3))*SIN(('OddsRatio_working_3-way'!Y611+2*PI())/3)</f>
        <v>-0.42015446766833547</v>
      </c>
      <c r="AK611" s="11">
        <f>'OddsRatio_working_3-way'!U611/(3*'OddsRatio_working_3-way'!X611^(1/3))*SIN(('OddsRatio_working_3-way'!Y611+4*PI())/3)</f>
        <v>0.47657643135241801</v>
      </c>
      <c r="AL611" s="11">
        <f>'OddsRatio_working_3-way'!Z611+'OddsRatio_working_3-way'!AF611</f>
        <v>1.0354556518805744</v>
      </c>
      <c r="AM611" s="11">
        <f>'OddsRatio_working_3-way'!AA611+'OddsRatio_working_3-way'!AG611</f>
        <v>-0.61545353370392419</v>
      </c>
      <c r="AN611" s="11">
        <f>'OddsRatio_working_3-way'!AB611+'OddsRatio_working_3-way'!AH611</f>
        <v>-0.42000211817665045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1.0354556518805744</v>
      </c>
      <c r="AS611" s="11">
        <f>IF(('OddsRatio_working_3-way'!X611=0),IF(Q611&gt;0,-Q611^(1/3),(-Q611)^(1/3)),'OddsRatio_working_3-way'!AM611-'OddsRatio_working_3-way'!R611/3)</f>
        <v>-0.61545353370392419</v>
      </c>
      <c r="AT611" s="11">
        <f>IF(('OddsRatio_working_3-way'!X611=0),IF(Q611&gt;0,-Q611^(1/3),(-Q611)^(1/3)),'OddsRatio_working_3-way'!AN611-'OddsRatio_working_3-way'!R611/3)</f>
        <v>-0.42000211817665045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5.52</v>
      </c>
      <c r="B612" s="4">
        <f>IF('True_Odds_Calculator_3-way'!B613="","",'True_Odds_Calculator_3-way'!B613)</f>
        <v>3.99</v>
      </c>
      <c r="C612" s="4">
        <f>IF('True_Odds_Calculator_3-way'!C613="","",'True_Odds_Calculator_3-way'!C613)</f>
        <v>1.68</v>
      </c>
      <c r="D612" s="9">
        <f t="shared" si="130"/>
        <v>0.17427635134689262</v>
      </c>
      <c r="E612" s="9">
        <f t="shared" si="131"/>
        <v>0.24188379021497067</v>
      </c>
      <c r="F612" s="9">
        <f t="shared" si="132"/>
        <v>0.58383985843813679</v>
      </c>
      <c r="G612" s="9">
        <f t="shared" si="133"/>
        <v>1.0482330031670108</v>
      </c>
      <c r="H612" s="9">
        <f t="shared" si="134"/>
        <v>5.7380131743148874</v>
      </c>
      <c r="I612" s="9">
        <f t="shared" si="135"/>
        <v>4.1342166794693629</v>
      </c>
      <c r="J612" s="9">
        <f t="shared" si="136"/>
        <v>1.7127984421535674</v>
      </c>
      <c r="K612" s="11">
        <f t="shared" si="137"/>
        <v>0.1811594202898551</v>
      </c>
      <c r="L612" s="11">
        <f t="shared" si="138"/>
        <v>0.25062656641604009</v>
      </c>
      <c r="M612" s="11">
        <f t="shared" si="139"/>
        <v>0.59523809523809523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-0.24836893821856232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0.22134139697068761</v>
      </c>
      <c r="Q612" s="11">
        <f>2*'OddsRatio_working_3-way'!K612*'OddsRatio_working_3-way'!L612*'OddsRatio_working_3-way'!M612</f>
        <v>5.4051623191865107E-2</v>
      </c>
      <c r="R612" s="11">
        <f t="shared" si="140"/>
        <v>0</v>
      </c>
      <c r="S612" s="11">
        <f t="shared" si="141"/>
        <v>-0.89117986555915163</v>
      </c>
      <c r="T612" s="11">
        <f t="shared" si="142"/>
        <v>-0.21762634079588564</v>
      </c>
      <c r="U612" s="11">
        <f>'OddsRatio_working_3-way'!S612-'OddsRatio_working_3-way'!R612^2/3</f>
        <v>-0.89117986555915163</v>
      </c>
      <c r="V612" s="11">
        <f>'OddsRatio_working_3-way'!S612*'OddsRatio_working_3-way'!R612/3-2*'OddsRatio_working_3-way'!R612^3/27-'OddsRatio_working_3-way'!T612</f>
        <v>0.21762634079588564</v>
      </c>
      <c r="W612" s="11">
        <f>'OddsRatio_working_3-way'!V612^2+4*'OddsRatio_working_3-way'!U612^3/27</f>
        <v>-5.7494543648325208E-2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0.16190720170558517</v>
      </c>
      <c r="Y612" s="11">
        <f>IF('OddsRatio_working_3-way'!W612&gt;=0,IF('OddsRatio_working_3-way'!V612+SQRT('OddsRatio_working_3-way'!W612)&gt;0,0,PI()),ACOS('OddsRatio_working_3-way'!V612/(2*'OddsRatio_working_3-way'!X612)))</f>
        <v>0.83379397170796343</v>
      </c>
      <c r="Z612" s="11">
        <f>'OddsRatio_working_3-way'!X612^(1/3)*COS('OddsRatio_working_3-way'!Y612/3)</f>
        <v>0.52411650158350553</v>
      </c>
      <c r="AA612" s="11">
        <f>'OddsRatio_working_3-way'!X612^(1/3)*COS(('OddsRatio_working_3-way'!Y612+2*PI())/3)</f>
        <v>-0.39156263668539104</v>
      </c>
      <c r="AB612" s="11">
        <f>'OddsRatio_working_3-way'!X612^(1/3)*COS(('OddsRatio_working_3-way'!Y612+4*PI())/3)</f>
        <v>-0.13255386489811458</v>
      </c>
      <c r="AC612" s="11">
        <f>'OddsRatio_working_3-way'!X612^(1/3)*SIN('OddsRatio_working_3-way'!Y612/3)</f>
        <v>0.14953878411385851</v>
      </c>
      <c r="AD612" s="11">
        <f>'OddsRatio_working_3-way'!X612^(1/3)*SIN(('OddsRatio_working_3-way'!Y612+2*PI())/3)</f>
        <v>0.3791288128570135</v>
      </c>
      <c r="AE612" s="11">
        <f>'OddsRatio_working_3-way'!X612^(1/3)*SIN(('OddsRatio_working_3-way'!Y612+4*PI())/3)</f>
        <v>-0.52866759697087196</v>
      </c>
      <c r="AF612" s="11">
        <f>-'OddsRatio_working_3-way'!U612/(3*'OddsRatio_working_3-way'!X612^(1/3))*COS(('OddsRatio_working_3-way'!Y612)/3)</f>
        <v>0.52411650158350542</v>
      </c>
      <c r="AG612" s="11">
        <f>-'OddsRatio_working_3-way'!U612/(3*'OddsRatio_working_3-way'!X612^(1/3))*COS(('OddsRatio_working_3-way'!Y612+2*PI())/3)</f>
        <v>-0.39156263668539093</v>
      </c>
      <c r="AH612" s="11">
        <f>-'OddsRatio_working_3-way'!U612/(3*'OddsRatio_working_3-way'!X612^(1/3))*COS(('OddsRatio_working_3-way'!Y612+4*PI())/3)</f>
        <v>-0.13255386489811455</v>
      </c>
      <c r="AI612" s="11">
        <f>'OddsRatio_working_3-way'!U612/(3*'OddsRatio_working_3-way'!X612^(1/3))*SIN(('OddsRatio_working_3-way'!Y612)/3)</f>
        <v>-0.14953878411385849</v>
      </c>
      <c r="AJ612" s="11">
        <f>'OddsRatio_working_3-way'!U612/(3*'OddsRatio_working_3-way'!X612^(1/3))*SIN(('OddsRatio_working_3-way'!Y612+2*PI())/3)</f>
        <v>-0.37912881285701339</v>
      </c>
      <c r="AK612" s="11">
        <f>'OddsRatio_working_3-way'!U612/(3*'OddsRatio_working_3-way'!X612^(1/3))*SIN(('OddsRatio_working_3-way'!Y612+4*PI())/3)</f>
        <v>0.52866759697087184</v>
      </c>
      <c r="AL612" s="11">
        <f>'OddsRatio_working_3-way'!Z612+'OddsRatio_working_3-way'!AF612</f>
        <v>1.0482330031670108</v>
      </c>
      <c r="AM612" s="11">
        <f>'OddsRatio_working_3-way'!AA612+'OddsRatio_working_3-way'!AG612</f>
        <v>-0.78312527337078197</v>
      </c>
      <c r="AN612" s="11">
        <f>'OddsRatio_working_3-way'!AB612+'OddsRatio_working_3-way'!AH612</f>
        <v>-0.2651077297962291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1.0482330031670108</v>
      </c>
      <c r="AS612" s="11">
        <f>IF(('OddsRatio_working_3-way'!X612=0),IF(Q612&gt;0,-Q612^(1/3),(-Q612)^(1/3)),'OddsRatio_working_3-way'!AM612-'OddsRatio_working_3-way'!R612/3)</f>
        <v>-0.78312527337078197</v>
      </c>
      <c r="AT612" s="11">
        <f>IF(('OddsRatio_working_3-way'!X612=0),IF(Q612&gt;0,-Q612^(1/3),(-Q612)^(1/3)),'OddsRatio_working_3-way'!AN612-'OddsRatio_working_3-way'!R612/3)</f>
        <v>-0.2651077297962291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8.9499999999999993</v>
      </c>
      <c r="B613" s="4">
        <f>IF('True_Odds_Calculator_3-way'!B614="","",'True_Odds_Calculator_3-way'!B614)</f>
        <v>4.93</v>
      </c>
      <c r="C613" s="4">
        <f>IF('True_Odds_Calculator_3-way'!C614="","",'True_Odds_Calculator_3-way'!C614)</f>
        <v>1.41</v>
      </c>
      <c r="D613" s="9">
        <f t="shared" si="130"/>
        <v>0.10675329524366682</v>
      </c>
      <c r="E613" s="9">
        <f t="shared" si="131"/>
        <v>0.19469140509150568</v>
      </c>
      <c r="F613" s="9">
        <f t="shared" si="132"/>
        <v>0.69855529966482743</v>
      </c>
      <c r="G613" s="9">
        <f t="shared" si="133"/>
        <v>1.0525021809726729</v>
      </c>
      <c r="H613" s="9">
        <f t="shared" si="134"/>
        <v>9.3673923387327509</v>
      </c>
      <c r="I613" s="9">
        <f t="shared" si="135"/>
        <v>5.1363335712226039</v>
      </c>
      <c r="J613" s="9">
        <f t="shared" si="136"/>
        <v>1.4315258941987961</v>
      </c>
      <c r="K613" s="11">
        <f t="shared" si="137"/>
        <v>0.111731843575419</v>
      </c>
      <c r="L613" s="11">
        <f t="shared" si="138"/>
        <v>0.20283975659229211</v>
      </c>
      <c r="M613" s="11">
        <f t="shared" si="139"/>
        <v>0.70921985815602839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-0.20589910958337687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0.19754353251073897</v>
      </c>
      <c r="Q613" s="11">
        <f>2*'OddsRatio_working_3-way'!K613*'OddsRatio_working_3-way'!L613*'OddsRatio_working_3-way'!M613</f>
        <v>3.2147035396377373E-2</v>
      </c>
      <c r="R613" s="11">
        <f t="shared" si="140"/>
        <v>0</v>
      </c>
      <c r="S613" s="11">
        <f t="shared" si="141"/>
        <v>-0.95941907136196536</v>
      </c>
      <c r="T613" s="11">
        <f t="shared" si="142"/>
        <v>-0.15613003602310258</v>
      </c>
      <c r="U613" s="11">
        <f>'OddsRatio_working_3-way'!S613-'OddsRatio_working_3-way'!R613^2/3</f>
        <v>-0.95941907136196536</v>
      </c>
      <c r="V613" s="11">
        <f>'OddsRatio_working_3-way'!S613*'OddsRatio_working_3-way'!R613/3-2*'OddsRatio_working_3-way'!R613^3/27-'OddsRatio_working_3-way'!T613</f>
        <v>0.15613003602310258</v>
      </c>
      <c r="W613" s="11">
        <f>'OddsRatio_working_3-way'!V613^2+4*'OddsRatio_working_3-way'!U613^3/27</f>
        <v>-0.10645760744288969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0.18085504941213626</v>
      </c>
      <c r="Y613" s="11">
        <f>IF('OddsRatio_working_3-way'!W613&gt;=0,IF('OddsRatio_working_3-way'!V613+SQRT('OddsRatio_working_3-way'!W613)&gt;0,0,PI()),ACOS('OddsRatio_working_3-way'!V613/(2*'OddsRatio_working_3-way'!X613)))</f>
        <v>1.124481686356809</v>
      </c>
      <c r="Z613" s="11">
        <f>'OddsRatio_working_3-way'!X613^(1/3)*COS('OddsRatio_working_3-way'!Y613/3)</f>
        <v>0.52625109048633645</v>
      </c>
      <c r="AA613" s="11">
        <f>'OddsRatio_working_3-way'!X613^(1/3)*COS(('OddsRatio_working_3-way'!Y613+2*PI())/3)</f>
        <v>-0.44242866892468025</v>
      </c>
      <c r="AB613" s="11">
        <f>'OddsRatio_working_3-way'!X613^(1/3)*COS(('OddsRatio_working_3-way'!Y613+4*PI())/3)</f>
        <v>-8.3822421561656105E-2</v>
      </c>
      <c r="AC613" s="11">
        <f>'OddsRatio_working_3-way'!X613^(1/3)*SIN('OddsRatio_working_3-way'!Y613/3)</f>
        <v>0.20704141344812352</v>
      </c>
      <c r="AD613" s="11">
        <f>'OddsRatio_working_3-way'!X613^(1/3)*SIN(('OddsRatio_working_3-way'!Y613+2*PI())/3)</f>
        <v>0.35222610640636898</v>
      </c>
      <c r="AE613" s="11">
        <f>'OddsRatio_working_3-way'!X613^(1/3)*SIN(('OddsRatio_working_3-way'!Y613+4*PI())/3)</f>
        <v>-0.55926751985449241</v>
      </c>
      <c r="AF613" s="11">
        <f>-'OddsRatio_working_3-way'!U613/(3*'OddsRatio_working_3-way'!X613^(1/3))*COS(('OddsRatio_working_3-way'!Y613)/3)</f>
        <v>0.52625109048633645</v>
      </c>
      <c r="AG613" s="11">
        <f>-'OddsRatio_working_3-way'!U613/(3*'OddsRatio_working_3-way'!X613^(1/3))*COS(('OddsRatio_working_3-way'!Y613+2*PI())/3)</f>
        <v>-0.44242866892468025</v>
      </c>
      <c r="AH613" s="11">
        <f>-'OddsRatio_working_3-way'!U613/(3*'OddsRatio_working_3-way'!X613^(1/3))*COS(('OddsRatio_working_3-way'!Y613+4*PI())/3)</f>
        <v>-8.3822421561656105E-2</v>
      </c>
      <c r="AI613" s="11">
        <f>'OddsRatio_working_3-way'!U613/(3*'OddsRatio_working_3-way'!X613^(1/3))*SIN(('OddsRatio_working_3-way'!Y613)/3)</f>
        <v>-0.20704141344812352</v>
      </c>
      <c r="AJ613" s="11">
        <f>'OddsRatio_working_3-way'!U613/(3*'OddsRatio_working_3-way'!X613^(1/3))*SIN(('OddsRatio_working_3-way'!Y613+2*PI())/3)</f>
        <v>-0.35222610640636898</v>
      </c>
      <c r="AK613" s="11">
        <f>'OddsRatio_working_3-way'!U613/(3*'OddsRatio_working_3-way'!X613^(1/3))*SIN(('OddsRatio_working_3-way'!Y613+4*PI())/3)</f>
        <v>0.55926751985449241</v>
      </c>
      <c r="AL613" s="11">
        <f>'OddsRatio_working_3-way'!Z613+'OddsRatio_working_3-way'!AF613</f>
        <v>1.0525021809726729</v>
      </c>
      <c r="AM613" s="11">
        <f>'OddsRatio_working_3-way'!AA613+'OddsRatio_working_3-way'!AG613</f>
        <v>-0.88485733784936049</v>
      </c>
      <c r="AN613" s="11">
        <f>'OddsRatio_working_3-way'!AB613+'OddsRatio_working_3-way'!AH613</f>
        <v>-0.16764484312331221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1.0525021809726729</v>
      </c>
      <c r="AS613" s="11">
        <f>IF(('OddsRatio_working_3-way'!X613=0),IF(Q613&gt;0,-Q613^(1/3),(-Q613)^(1/3)),'OddsRatio_working_3-way'!AM613-'OddsRatio_working_3-way'!R613/3)</f>
        <v>-0.88485733784936049</v>
      </c>
      <c r="AT613" s="11">
        <f>IF(('OddsRatio_working_3-way'!X613=0),IF(Q613&gt;0,-Q613^(1/3),(-Q613)^(1/3)),'OddsRatio_working_3-way'!AN613-'OddsRatio_working_3-way'!R613/3)</f>
        <v>-0.16764484312331221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6.39</v>
      </c>
      <c r="B614" s="4">
        <f>IF('True_Odds_Calculator_3-way'!B615="","",'True_Odds_Calculator_3-way'!B615)</f>
        <v>4.41</v>
      </c>
      <c r="C614" s="4">
        <f>IF('True_Odds_Calculator_3-way'!C615="","",'True_Odds_Calculator_3-way'!C615)</f>
        <v>1.56</v>
      </c>
      <c r="D614" s="9">
        <f t="shared" si="130"/>
        <v>0.15059372211875596</v>
      </c>
      <c r="E614" s="9">
        <f t="shared" si="131"/>
        <v>0.21889474943737308</v>
      </c>
      <c r="F614" s="9">
        <f t="shared" si="132"/>
        <v>0.63051152844387104</v>
      </c>
      <c r="G614" s="9">
        <f t="shared" si="133"/>
        <v>1.0464532562837228</v>
      </c>
      <c r="H614" s="9">
        <f t="shared" si="134"/>
        <v>6.6403830513692661</v>
      </c>
      <c r="I614" s="9">
        <f t="shared" si="135"/>
        <v>4.568405603927495</v>
      </c>
      <c r="J614" s="9">
        <f t="shared" si="136"/>
        <v>1.5860138235188848</v>
      </c>
      <c r="K614" s="11">
        <f t="shared" si="137"/>
        <v>0.1564945226917058</v>
      </c>
      <c r="L614" s="11">
        <f t="shared" si="138"/>
        <v>0.22675736961451246</v>
      </c>
      <c r="M614" s="11">
        <f t="shared" si="139"/>
        <v>0.64102564102564097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-0.23413542349379601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0.21291771794789904</v>
      </c>
      <c r="Q614" s="11">
        <f>2*'OddsRatio_working_3-way'!K614*'OddsRatio_working_3-way'!L614*'OddsRatio_working_3-way'!M614</f>
        <v>4.5495238877756201E-2</v>
      </c>
      <c r="R614" s="11">
        <f t="shared" si="140"/>
        <v>0</v>
      </c>
      <c r="S614" s="11">
        <f t="shared" si="141"/>
        <v>-0.90937849032289131</v>
      </c>
      <c r="T614" s="11">
        <f t="shared" si="142"/>
        <v>-0.19431164323138703</v>
      </c>
      <c r="U614" s="11">
        <f>'OddsRatio_working_3-way'!S614-'OddsRatio_working_3-way'!R614^2/3</f>
        <v>-0.90937849032289131</v>
      </c>
      <c r="V614" s="11">
        <f>'OddsRatio_working_3-way'!S614*'OddsRatio_working_3-way'!R614/3-2*'OddsRatio_working_3-way'!R614^3/27-'OddsRatio_working_3-way'!T614</f>
        <v>0.19431164323138703</v>
      </c>
      <c r="W614" s="11">
        <f>'OddsRatio_working_3-way'!V614^2+4*'OddsRatio_working_3-way'!U614^3/27</f>
        <v>-7.365454645995767E-2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0.16689185207435944</v>
      </c>
      <c r="Y614" s="11">
        <f>IF('OddsRatio_working_3-way'!W614&gt;=0,IF('OddsRatio_working_3-way'!V614+SQRT('OddsRatio_working_3-way'!W614)&gt;0,0,PI()),ACOS('OddsRatio_working_3-way'!V614/(2*'OddsRatio_working_3-way'!X614)))</f>
        <v>0.94942786001239421</v>
      </c>
      <c r="Z614" s="11">
        <f>'OddsRatio_working_3-way'!X614^(1/3)*COS('OddsRatio_working_3-way'!Y614/3)</f>
        <v>0.52322662814186138</v>
      </c>
      <c r="AA614" s="11">
        <f>'OddsRatio_working_3-way'!X614^(1/3)*COS(('OddsRatio_working_3-way'!Y614+2*PI())/3)</f>
        <v>-0.4100048376940692</v>
      </c>
      <c r="AB614" s="11">
        <f>'OddsRatio_working_3-way'!X614^(1/3)*COS(('OddsRatio_working_3-way'!Y614+4*PI())/3)</f>
        <v>-0.11322179044779235</v>
      </c>
      <c r="AC614" s="11">
        <f>'OddsRatio_working_3-way'!X614^(1/3)*SIN('OddsRatio_working_3-way'!Y614/3)</f>
        <v>0.17134777221855566</v>
      </c>
      <c r="AD614" s="11">
        <f>'OddsRatio_working_3-way'!X614^(1/3)*SIN(('OddsRatio_working_3-way'!Y614+2*PI())/3)</f>
        <v>0.36745366579804817</v>
      </c>
      <c r="AE614" s="11">
        <f>'OddsRatio_working_3-way'!X614^(1/3)*SIN(('OddsRatio_working_3-way'!Y614+4*PI())/3)</f>
        <v>-0.53880143801660363</v>
      </c>
      <c r="AF614" s="11">
        <f>-'OddsRatio_working_3-way'!U614/(3*'OddsRatio_working_3-way'!X614^(1/3))*COS(('OddsRatio_working_3-way'!Y614)/3)</f>
        <v>0.52322662814186149</v>
      </c>
      <c r="AG614" s="11">
        <f>-'OddsRatio_working_3-way'!U614/(3*'OddsRatio_working_3-way'!X614^(1/3))*COS(('OddsRatio_working_3-way'!Y614+2*PI())/3)</f>
        <v>-0.41000483769406931</v>
      </c>
      <c r="AH614" s="11">
        <f>-'OddsRatio_working_3-way'!U614/(3*'OddsRatio_working_3-way'!X614^(1/3))*COS(('OddsRatio_working_3-way'!Y614+4*PI())/3)</f>
        <v>-0.11322179044779236</v>
      </c>
      <c r="AI614" s="11">
        <f>'OddsRatio_working_3-way'!U614/(3*'OddsRatio_working_3-way'!X614^(1/3))*SIN(('OddsRatio_working_3-way'!Y614)/3)</f>
        <v>-0.17134777221855568</v>
      </c>
      <c r="AJ614" s="11">
        <f>'OddsRatio_working_3-way'!U614/(3*'OddsRatio_working_3-way'!X614^(1/3))*SIN(('OddsRatio_working_3-way'!Y614+2*PI())/3)</f>
        <v>-0.36745366579804822</v>
      </c>
      <c r="AK614" s="11">
        <f>'OddsRatio_working_3-way'!U614/(3*'OddsRatio_working_3-way'!X614^(1/3))*SIN(('OddsRatio_working_3-way'!Y614+4*PI())/3)</f>
        <v>0.53880143801660374</v>
      </c>
      <c r="AL614" s="11">
        <f>'OddsRatio_working_3-way'!Z614+'OddsRatio_working_3-way'!AF614</f>
        <v>1.0464532562837228</v>
      </c>
      <c r="AM614" s="11">
        <f>'OddsRatio_working_3-way'!AA614+'OddsRatio_working_3-way'!AG614</f>
        <v>-0.82000967538813851</v>
      </c>
      <c r="AN614" s="11">
        <f>'OddsRatio_working_3-way'!AB614+'OddsRatio_working_3-way'!AH614</f>
        <v>-0.2264435808955847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1.0464532562837228</v>
      </c>
      <c r="AS614" s="11">
        <f>IF(('OddsRatio_working_3-way'!X614=0),IF(Q614&gt;0,-Q614^(1/3),(-Q614)^(1/3)),'OddsRatio_working_3-way'!AM614-'OddsRatio_working_3-way'!R614/3)</f>
        <v>-0.82000967538813851</v>
      </c>
      <c r="AT614" s="11">
        <f>IF(('OddsRatio_working_3-way'!X614=0),IF(Q614&gt;0,-Q614^(1/3),(-Q614)^(1/3)),'OddsRatio_working_3-way'!AN614-'OddsRatio_working_3-way'!R614/3)</f>
        <v>-0.2264435808955847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2.72</v>
      </c>
      <c r="B615" s="4">
        <f>IF('True_Odds_Calculator_3-way'!B616="","",'True_Odds_Calculator_3-way'!B616)</f>
        <v>3.28</v>
      </c>
      <c r="C615" s="4">
        <f>IF('True_Odds_Calculator_3-way'!C616="","",'True_Odds_Calculator_3-way'!C616)</f>
        <v>2.86</v>
      </c>
      <c r="D615" s="9">
        <f t="shared" si="130"/>
        <v>0.35996653318279387</v>
      </c>
      <c r="E615" s="9">
        <f t="shared" si="131"/>
        <v>0.29789109611863135</v>
      </c>
      <c r="F615" s="9">
        <f t="shared" si="132"/>
        <v>0.34214237069857467</v>
      </c>
      <c r="G615" s="9">
        <f t="shared" si="133"/>
        <v>1.0337418798839173</v>
      </c>
      <c r="H615" s="9">
        <f t="shared" si="134"/>
        <v>2.7780360334003387</v>
      </c>
      <c r="I615" s="9">
        <f t="shared" si="135"/>
        <v>3.3569314861353314</v>
      </c>
      <c r="J615" s="9">
        <f t="shared" si="136"/>
        <v>2.9227598965840857</v>
      </c>
      <c r="K615" s="11">
        <f t="shared" si="137"/>
        <v>0.36764705882352938</v>
      </c>
      <c r="L615" s="11">
        <f t="shared" si="138"/>
        <v>0.3048780487804878</v>
      </c>
      <c r="M615" s="11">
        <f t="shared" si="139"/>
        <v>0.34965034965034969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-0.28586925986495559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0.22966183744519475</v>
      </c>
      <c r="Q615" s="11">
        <f>2*'OddsRatio_working_3-way'!K615*'OddsRatio_working_3-way'!L615*'OddsRatio_working_3-way'!M615</f>
        <v>7.8382879674127881E-2</v>
      </c>
      <c r="R615" s="11">
        <f t="shared" si="140"/>
        <v>0</v>
      </c>
      <c r="S615" s="11">
        <f t="shared" si="141"/>
        <v>-0.80338066972883626</v>
      </c>
      <c r="T615" s="11">
        <f t="shared" si="142"/>
        <v>-0.27419135485625801</v>
      </c>
      <c r="U615" s="11">
        <f>'OddsRatio_working_3-way'!S615-'OddsRatio_working_3-way'!R615^2/3</f>
        <v>-0.80338066972883626</v>
      </c>
      <c r="V615" s="11">
        <f>'OddsRatio_working_3-way'!S615*'OddsRatio_working_3-way'!R615/3-2*'OddsRatio_working_3-way'!R615^3/27-'OddsRatio_working_3-way'!T615</f>
        <v>0.27419135485625801</v>
      </c>
      <c r="W615" s="11">
        <f>'OddsRatio_working_3-way'!V615^2+4*'OddsRatio_working_3-way'!U615^3/27</f>
        <v>-1.6366348396530256E-3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0.13857988122159312</v>
      </c>
      <c r="Y615" s="11">
        <f>IF('OddsRatio_working_3-way'!W615&gt;=0,IF('OddsRatio_working_3-way'!V615+SQRT('OddsRatio_working_3-way'!W615)&gt;0,0,PI()),ACOS('OddsRatio_working_3-way'!V615/(2*'OddsRatio_working_3-way'!X615)))</f>
        <v>0.14648732509125661</v>
      </c>
      <c r="Z615" s="11">
        <f>'OddsRatio_working_3-way'!X615^(1/3)*COS('OddsRatio_working_3-way'!Y615/3)</f>
        <v>0.51687093994195876</v>
      </c>
      <c r="AA615" s="11">
        <f>'OddsRatio_working_3-way'!X615^(1/3)*COS(('OddsRatio_working_3-way'!Y615+2*PI())/3)</f>
        <v>-0.28030990744594414</v>
      </c>
      <c r="AB615" s="11">
        <f>'OddsRatio_working_3-way'!X615^(1/3)*COS(('OddsRatio_working_3-way'!Y615+4*PI())/3)</f>
        <v>-0.23656103249601435</v>
      </c>
      <c r="AC615" s="11">
        <f>'OddsRatio_working_3-way'!X615^(1/3)*SIN('OddsRatio_working_3-way'!Y615/3)</f>
        <v>2.5258424729085162E-2</v>
      </c>
      <c r="AD615" s="11">
        <f>'OddsRatio_working_3-way'!X615^(1/3)*SIN(('OddsRatio_working_3-way'!Y615+2*PI())/3)</f>
        <v>0.43499415210313463</v>
      </c>
      <c r="AE615" s="11">
        <f>'OddsRatio_working_3-way'!X615^(1/3)*SIN(('OddsRatio_working_3-way'!Y615+4*PI())/3)</f>
        <v>-0.46025257683221982</v>
      </c>
      <c r="AF615" s="11">
        <f>-'OddsRatio_working_3-way'!U615/(3*'OddsRatio_working_3-way'!X615^(1/3))*COS(('OddsRatio_working_3-way'!Y615)/3)</f>
        <v>0.51687093994195865</v>
      </c>
      <c r="AG615" s="11">
        <f>-'OddsRatio_working_3-way'!U615/(3*'OddsRatio_working_3-way'!X615^(1/3))*COS(('OddsRatio_working_3-way'!Y615+2*PI())/3)</f>
        <v>-0.28030990744594408</v>
      </c>
      <c r="AH615" s="11">
        <f>-'OddsRatio_working_3-way'!U615/(3*'OddsRatio_working_3-way'!X615^(1/3))*COS(('OddsRatio_working_3-way'!Y615+4*PI())/3)</f>
        <v>-0.23656103249601429</v>
      </c>
      <c r="AI615" s="11">
        <f>'OddsRatio_working_3-way'!U615/(3*'OddsRatio_working_3-way'!X615^(1/3))*SIN(('OddsRatio_working_3-way'!Y615)/3)</f>
        <v>-2.5258424729085158E-2</v>
      </c>
      <c r="AJ615" s="11">
        <f>'OddsRatio_working_3-way'!U615/(3*'OddsRatio_working_3-way'!X615^(1/3))*SIN(('OddsRatio_working_3-way'!Y615+2*PI())/3)</f>
        <v>-0.43499415210313452</v>
      </c>
      <c r="AK615" s="11">
        <f>'OddsRatio_working_3-way'!U615/(3*'OddsRatio_working_3-way'!X615^(1/3))*SIN(('OddsRatio_working_3-way'!Y615+4*PI())/3)</f>
        <v>0.46025257683221976</v>
      </c>
      <c r="AL615" s="11">
        <f>'OddsRatio_working_3-way'!Z615+'OddsRatio_working_3-way'!AF615</f>
        <v>1.0337418798839173</v>
      </c>
      <c r="AM615" s="11">
        <f>'OddsRatio_working_3-way'!AA615+'OddsRatio_working_3-way'!AG615</f>
        <v>-0.56061981489188817</v>
      </c>
      <c r="AN615" s="11">
        <f>'OddsRatio_working_3-way'!AB615+'OddsRatio_working_3-way'!AH615</f>
        <v>-0.47312206499202863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1.0337418798839173</v>
      </c>
      <c r="AS615" s="11">
        <f>IF(('OddsRatio_working_3-way'!X615=0),IF(Q615&gt;0,-Q615^(1/3),(-Q615)^(1/3)),'OddsRatio_working_3-way'!AM615-'OddsRatio_working_3-way'!R615/3)</f>
        <v>-0.56061981489188817</v>
      </c>
      <c r="AT615" s="11">
        <f>IF(('OddsRatio_working_3-way'!X615=0),IF(Q615&gt;0,-Q615^(1/3),(-Q615)^(1/3)),'OddsRatio_working_3-way'!AN615-'OddsRatio_working_3-way'!R615/3)</f>
        <v>-0.47312206499202863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3.4</v>
      </c>
      <c r="B616" s="4">
        <f>IF('True_Odds_Calculator_3-way'!B617="","",'True_Odds_Calculator_3-way'!B617)</f>
        <v>4.1500000000000004</v>
      </c>
      <c r="C616" s="4">
        <f>IF('True_Odds_Calculator_3-way'!C617="","",'True_Odds_Calculator_3-way'!C617)</f>
        <v>2.02</v>
      </c>
      <c r="D616" s="9">
        <f t="shared" si="130"/>
        <v>0.28438000820722825</v>
      </c>
      <c r="E616" s="9">
        <f t="shared" si="131"/>
        <v>0.23240662479263685</v>
      </c>
      <c r="F616" s="9">
        <f t="shared" si="132"/>
        <v>0.48321336700013495</v>
      </c>
      <c r="G616" s="9">
        <f t="shared" si="133"/>
        <v>1.0485089949186612</v>
      </c>
      <c r="H616" s="9">
        <f t="shared" si="134"/>
        <v>3.5164215878047873</v>
      </c>
      <c r="I616" s="9">
        <f t="shared" si="135"/>
        <v>4.3028033339937828</v>
      </c>
      <c r="J616" s="9">
        <f t="shared" si="136"/>
        <v>2.069479174817034</v>
      </c>
      <c r="K616" s="11">
        <f t="shared" si="137"/>
        <v>0.29411764705882354</v>
      </c>
      <c r="L616" s="11">
        <f t="shared" si="138"/>
        <v>0.24096385542168672</v>
      </c>
      <c r="M616" s="11">
        <f t="shared" si="139"/>
        <v>0.49504950495049505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-0.27054753668137899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0.23050852214916745</v>
      </c>
      <c r="Q616" s="11">
        <f>2*'OddsRatio_working_3-way'!K616*'OddsRatio_working_3-way'!L616*'OddsRatio_working_3-way'!M616</f>
        <v>7.0170021963216866E-2</v>
      </c>
      <c r="R616" s="11">
        <f t="shared" si="140"/>
        <v>0</v>
      </c>
      <c r="S616" s="11">
        <f t="shared" si="141"/>
        <v>-0.85200746965452856</v>
      </c>
      <c r="T616" s="11">
        <f t="shared" si="142"/>
        <v>-0.25936300446104366</v>
      </c>
      <c r="U616" s="11">
        <f>'OddsRatio_working_3-way'!S616-'OddsRatio_working_3-way'!R616^2/3</f>
        <v>-0.85200746965452856</v>
      </c>
      <c r="V616" s="11">
        <f>'OddsRatio_working_3-way'!S616*'OddsRatio_working_3-way'!R616/3-2*'OddsRatio_working_3-way'!R616^3/27-'OddsRatio_working_3-way'!T616</f>
        <v>0.25936300446104366</v>
      </c>
      <c r="W616" s="11">
        <f>'OddsRatio_working_3-way'!V616^2+4*'OddsRatio_working_3-way'!U616^3/27</f>
        <v>-2.4358457827891325E-2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0.15135027742867757</v>
      </c>
      <c r="Y616" s="11">
        <f>IF('OddsRatio_working_3-way'!W616&gt;=0,IF('OddsRatio_working_3-way'!V616+SQRT('OddsRatio_working_3-way'!W616)&gt;0,0,PI()),ACOS('OddsRatio_working_3-way'!V616/(2*'OddsRatio_working_3-way'!X616)))</f>
        <v>0.54170605193495369</v>
      </c>
      <c r="Z616" s="11">
        <f>'OddsRatio_working_3-way'!X616^(1/3)*COS('OddsRatio_working_3-way'!Y616/3)</f>
        <v>0.52425449745933073</v>
      </c>
      <c r="AA616" s="11">
        <f>'OddsRatio_working_3-way'!X616^(1/3)*COS(('OddsRatio_working_3-way'!Y616+2*PI())/3)</f>
        <v>-0.3450114078548</v>
      </c>
      <c r="AB616" s="11">
        <f>'OddsRatio_working_3-way'!X616^(1/3)*COS(('OddsRatio_working_3-way'!Y616+4*PI())/3)</f>
        <v>-0.17924308960453059</v>
      </c>
      <c r="AC616" s="11">
        <f>'OddsRatio_working_3-way'!X616^(1/3)*SIN('OddsRatio_working_3-way'!Y616/3)</f>
        <v>9.5706383164904568E-2</v>
      </c>
      <c r="AD616" s="11">
        <f>'OddsRatio_working_3-way'!X616^(1/3)*SIN(('OddsRatio_working_3-way'!Y616+2*PI())/3)</f>
        <v>0.40616452126557256</v>
      </c>
      <c r="AE616" s="11">
        <f>'OddsRatio_working_3-way'!X616^(1/3)*SIN(('OddsRatio_working_3-way'!Y616+4*PI())/3)</f>
        <v>-0.5018709044304771</v>
      </c>
      <c r="AF616" s="11">
        <f>-'OddsRatio_working_3-way'!U616/(3*'OddsRatio_working_3-way'!X616^(1/3))*COS(('OddsRatio_working_3-way'!Y616)/3)</f>
        <v>0.52425449745933062</v>
      </c>
      <c r="AG616" s="11">
        <f>-'OddsRatio_working_3-way'!U616/(3*'OddsRatio_working_3-way'!X616^(1/3))*COS(('OddsRatio_working_3-way'!Y616+2*PI())/3)</f>
        <v>-0.34501140785479995</v>
      </c>
      <c r="AH616" s="11">
        <f>-'OddsRatio_working_3-way'!U616/(3*'OddsRatio_working_3-way'!X616^(1/3))*COS(('OddsRatio_working_3-way'!Y616+4*PI())/3)</f>
        <v>-0.17924308960453056</v>
      </c>
      <c r="AI616" s="11">
        <f>'OddsRatio_working_3-way'!U616/(3*'OddsRatio_working_3-way'!X616^(1/3))*SIN(('OddsRatio_working_3-way'!Y616)/3)</f>
        <v>-9.5706383164904554E-2</v>
      </c>
      <c r="AJ616" s="11">
        <f>'OddsRatio_working_3-way'!U616/(3*'OddsRatio_working_3-way'!X616^(1/3))*SIN(('OddsRatio_working_3-way'!Y616+2*PI())/3)</f>
        <v>-0.40616452126557251</v>
      </c>
      <c r="AK616" s="11">
        <f>'OddsRatio_working_3-way'!U616/(3*'OddsRatio_working_3-way'!X616^(1/3))*SIN(('OddsRatio_working_3-way'!Y616+4*PI())/3)</f>
        <v>0.50187090443047699</v>
      </c>
      <c r="AL616" s="11">
        <f>'OddsRatio_working_3-way'!Z616+'OddsRatio_working_3-way'!AF616</f>
        <v>1.0485089949186612</v>
      </c>
      <c r="AM616" s="11">
        <f>'OddsRatio_working_3-way'!AA616+'OddsRatio_working_3-way'!AG616</f>
        <v>-0.6900228157096</v>
      </c>
      <c r="AN616" s="11">
        <f>'OddsRatio_working_3-way'!AB616+'OddsRatio_working_3-way'!AH616</f>
        <v>-0.35848617920906112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1.0485089949186612</v>
      </c>
      <c r="AS616" s="11">
        <f>IF(('OddsRatio_working_3-way'!X616=0),IF(Q616&gt;0,-Q616^(1/3),(-Q616)^(1/3)),'OddsRatio_working_3-way'!AM616-'OddsRatio_working_3-way'!R616/3)</f>
        <v>-0.6900228157096</v>
      </c>
      <c r="AT616" s="11">
        <f>IF(('OddsRatio_working_3-way'!X616=0),IF(Q616&gt;0,-Q616^(1/3),(-Q616)^(1/3)),'OddsRatio_working_3-way'!AN616-'OddsRatio_working_3-way'!R616/3)</f>
        <v>-0.35848617920906112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1.86</v>
      </c>
      <c r="B617" s="4">
        <f>IF('True_Odds_Calculator_3-way'!B618="","",'True_Odds_Calculator_3-way'!B618)</f>
        <v>4.1100000000000003</v>
      </c>
      <c r="C617" s="4">
        <f>IF('True_Odds_Calculator_3-way'!C618="","",'True_Odds_Calculator_3-way'!C618)</f>
        <v>4</v>
      </c>
      <c r="D617" s="9">
        <f t="shared" si="130"/>
        <v>0.52512359975066969</v>
      </c>
      <c r="E617" s="9">
        <f t="shared" si="131"/>
        <v>0.23417831271184386</v>
      </c>
      <c r="F617" s="9">
        <f t="shared" si="132"/>
        <v>0.24069808753748659</v>
      </c>
      <c r="G617" s="9">
        <f t="shared" si="133"/>
        <v>1.0515274137692776</v>
      </c>
      <c r="H617" s="9">
        <f t="shared" si="134"/>
        <v>1.9043135758415792</v>
      </c>
      <c r="I617" s="9">
        <f t="shared" si="135"/>
        <v>4.270250256822453</v>
      </c>
      <c r="J617" s="9">
        <f t="shared" si="136"/>
        <v>4.1545822413078328</v>
      </c>
      <c r="K617" s="11">
        <f t="shared" si="137"/>
        <v>0.5376344086021505</v>
      </c>
      <c r="L617" s="11">
        <f t="shared" si="138"/>
        <v>0.24330900243309</v>
      </c>
      <c r="M617" s="11">
        <f t="shared" si="139"/>
        <v>0.25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-0.26240091044658997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0.22793867566648351</v>
      </c>
      <c r="Q617" s="11">
        <f>2*'OddsRatio_working_3-way'!K617*'OddsRatio_working_3-way'!L617*'OddsRatio_working_3-way'!M617</f>
        <v>6.5405645815346775E-2</v>
      </c>
      <c r="R617" s="11">
        <f t="shared" si="140"/>
        <v>0</v>
      </c>
      <c r="S617" s="11">
        <f t="shared" si="141"/>
        <v>-0.86866571948453275</v>
      </c>
      <c r="T617" s="11">
        <f t="shared" si="142"/>
        <v>-0.24925845609312272</v>
      </c>
      <c r="U617" s="11">
        <f>'OddsRatio_working_3-way'!S617-'OddsRatio_working_3-way'!R617^2/3</f>
        <v>-0.86866571948453275</v>
      </c>
      <c r="V617" s="11">
        <f>'OddsRatio_working_3-way'!S617*'OddsRatio_working_3-way'!R617/3-2*'OddsRatio_working_3-way'!R617^3/27-'OddsRatio_working_3-way'!T617</f>
        <v>0.24925845609312272</v>
      </c>
      <c r="W617" s="11">
        <f>'OddsRatio_working_3-way'!V617^2+4*'OddsRatio_working_3-way'!U617^3/27</f>
        <v>-3.4978058133159053E-2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0.15581065116599557</v>
      </c>
      <c r="Y617" s="11">
        <f>IF('OddsRatio_working_3-way'!W617&gt;=0,IF('OddsRatio_working_3-way'!V617+SQRT('OddsRatio_working_3-way'!W617)&gt;0,0,PI()),ACOS('OddsRatio_working_3-way'!V617/(2*'OddsRatio_working_3-way'!X617)))</f>
        <v>0.64370745147726971</v>
      </c>
      <c r="Z617" s="11">
        <f>'OddsRatio_working_3-way'!X617^(1/3)*COS('OddsRatio_working_3-way'!Y617/3)</f>
        <v>0.5257637068846388</v>
      </c>
      <c r="AA617" s="11">
        <f>'OddsRatio_working_3-way'!X617^(1/3)*COS(('OddsRatio_working_3-way'!Y617+2*PI())/3)</f>
        <v>-0.362107975322225</v>
      </c>
      <c r="AB617" s="11">
        <f>'OddsRatio_working_3-way'!X617^(1/3)*COS(('OddsRatio_working_3-way'!Y617+4*PI())/3)</f>
        <v>-0.16365573156241417</v>
      </c>
      <c r="AC617" s="11">
        <f>'OddsRatio_working_3-way'!X617^(1/3)*SIN('OddsRatio_working_3-way'!Y617/3)</f>
        <v>0.11457645635601223</v>
      </c>
      <c r="AD617" s="11">
        <f>'OddsRatio_working_3-way'!X617^(1/3)*SIN(('OddsRatio_working_3-way'!Y617+2*PI())/3)</f>
        <v>0.39803649837196647</v>
      </c>
      <c r="AE617" s="11">
        <f>'OddsRatio_working_3-way'!X617^(1/3)*SIN(('OddsRatio_working_3-way'!Y617+4*PI())/3)</f>
        <v>-0.51261295472797852</v>
      </c>
      <c r="AF617" s="11">
        <f>-'OddsRatio_working_3-way'!U617/(3*'OddsRatio_working_3-way'!X617^(1/3))*COS(('OddsRatio_working_3-way'!Y617)/3)</f>
        <v>0.52576370688463892</v>
      </c>
      <c r="AG617" s="11">
        <f>-'OddsRatio_working_3-way'!U617/(3*'OddsRatio_working_3-way'!X617^(1/3))*COS(('OddsRatio_working_3-way'!Y617+2*PI())/3)</f>
        <v>-0.36210797532222505</v>
      </c>
      <c r="AH617" s="11">
        <f>-'OddsRatio_working_3-way'!U617/(3*'OddsRatio_working_3-way'!X617^(1/3))*COS(('OddsRatio_working_3-way'!Y617+4*PI())/3)</f>
        <v>-0.1636557315624142</v>
      </c>
      <c r="AI617" s="11">
        <f>'OddsRatio_working_3-way'!U617/(3*'OddsRatio_working_3-way'!X617^(1/3))*SIN(('OddsRatio_working_3-way'!Y617)/3)</f>
        <v>-0.11457645635601225</v>
      </c>
      <c r="AJ617" s="11">
        <f>'OddsRatio_working_3-way'!U617/(3*'OddsRatio_working_3-way'!X617^(1/3))*SIN(('OddsRatio_working_3-way'!Y617+2*PI())/3)</f>
        <v>-0.39803649837196653</v>
      </c>
      <c r="AK617" s="11">
        <f>'OddsRatio_working_3-way'!U617/(3*'OddsRatio_working_3-way'!X617^(1/3))*SIN(('OddsRatio_working_3-way'!Y617+4*PI())/3)</f>
        <v>0.51261295472797863</v>
      </c>
      <c r="AL617" s="11">
        <f>'OddsRatio_working_3-way'!Z617+'OddsRatio_working_3-way'!AF617</f>
        <v>1.0515274137692776</v>
      </c>
      <c r="AM617" s="11">
        <f>'OddsRatio_working_3-way'!AA617+'OddsRatio_working_3-way'!AG617</f>
        <v>-0.7242159506444501</v>
      </c>
      <c r="AN617" s="11">
        <f>'OddsRatio_working_3-way'!AB617+'OddsRatio_working_3-way'!AH617</f>
        <v>-0.32731146312482839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1.0515274137692776</v>
      </c>
      <c r="AS617" s="11">
        <f>IF(('OddsRatio_working_3-way'!X617=0),IF(Q617&gt;0,-Q617^(1/3),(-Q617)^(1/3)),'OddsRatio_working_3-way'!AM617-'OddsRatio_working_3-way'!R617/3)</f>
        <v>-0.7242159506444501</v>
      </c>
      <c r="AT617" s="11">
        <f>IF(('OddsRatio_working_3-way'!X617=0),IF(Q617&gt;0,-Q617^(1/3),(-Q617)^(1/3)),'OddsRatio_working_3-way'!AN617-'OddsRatio_working_3-way'!R617/3)</f>
        <v>-0.32731146312482839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2.0099999999999998</v>
      </c>
      <c r="B618" s="4">
        <f>IF('True_Odds_Calculator_3-way'!B619="","",'True_Odds_Calculator_3-way'!B619)</f>
        <v>3.87</v>
      </c>
      <c r="C618" s="4">
        <f>IF('True_Odds_Calculator_3-way'!C619="","",'True_Odds_Calculator_3-way'!C619)</f>
        <v>3.66</v>
      </c>
      <c r="D618" s="9">
        <f t="shared" si="130"/>
        <v>0.48606231148491236</v>
      </c>
      <c r="E618" s="9">
        <f t="shared" si="131"/>
        <v>0.24971611795207485</v>
      </c>
      <c r="F618" s="9">
        <f t="shared" si="132"/>
        <v>0.26422157056301271</v>
      </c>
      <c r="G618" s="9">
        <f t="shared" si="133"/>
        <v>1.0468805840861555</v>
      </c>
      <c r="H618" s="9">
        <f t="shared" si="134"/>
        <v>2.0573493899270168</v>
      </c>
      <c r="I618" s="9">
        <f t="shared" si="135"/>
        <v>4.0045472763272674</v>
      </c>
      <c r="J618" s="9">
        <f t="shared" si="136"/>
        <v>3.7847023536691742</v>
      </c>
      <c r="K618" s="11">
        <f t="shared" si="137"/>
        <v>0.49751243781094534</v>
      </c>
      <c r="L618" s="11">
        <f t="shared" si="138"/>
        <v>0.25839793281653745</v>
      </c>
      <c r="M618" s="11">
        <f t="shared" si="139"/>
        <v>0.27322404371584696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-0.27083001844535382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0.22971515110515117</v>
      </c>
      <c r="Q618" s="11">
        <f>2*'OddsRatio_working_3-way'!K618*'OddsRatio_working_3-way'!L618*'OddsRatio_working_3-way'!M618</f>
        <v>7.0249281683532463E-2</v>
      </c>
      <c r="R618" s="11">
        <f t="shared" si="140"/>
        <v>0</v>
      </c>
      <c r="S618" s="11">
        <f t="shared" si="141"/>
        <v>-0.84818940095261819</v>
      </c>
      <c r="T618" s="11">
        <f t="shared" si="142"/>
        <v>-0.25938513790599943</v>
      </c>
      <c r="U618" s="11">
        <f>'OddsRatio_working_3-way'!S618-'OddsRatio_working_3-way'!R618^2/3</f>
        <v>-0.84818940095261819</v>
      </c>
      <c r="V618" s="11">
        <f>'OddsRatio_working_3-way'!S618*'OddsRatio_working_3-way'!R618/3-2*'OddsRatio_working_3-way'!R618^3/27-'OddsRatio_working_3-way'!T618</f>
        <v>0.25938513790599943</v>
      </c>
      <c r="W618" s="11">
        <f>'OddsRatio_working_3-way'!V618^2+4*'OddsRatio_working_3-way'!U618^3/27</f>
        <v>-2.3120665820876893E-2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0.15033405767439328</v>
      </c>
      <c r="Y618" s="11">
        <f>IF('OddsRatio_working_3-way'!W618&gt;=0,IF('OddsRatio_working_3-way'!V618+SQRT('OddsRatio_working_3-way'!W618)&gt;0,0,PI()),ACOS('OddsRatio_working_3-way'!V618/(2*'OddsRatio_working_3-way'!X618)))</f>
        <v>0.53021994811801032</v>
      </c>
      <c r="Z618" s="11">
        <f>'OddsRatio_working_3-way'!X618^(1/3)*COS('OddsRatio_working_3-way'!Y618/3)</f>
        <v>0.52344029204307774</v>
      </c>
      <c r="AA618" s="11">
        <f>'OddsRatio_working_3-way'!X618^(1/3)*COS(('OddsRatio_working_3-way'!Y618+2*PI())/3)</f>
        <v>-0.3426833829723156</v>
      </c>
      <c r="AB618" s="11">
        <f>'OddsRatio_working_3-way'!X618^(1/3)*COS(('OddsRatio_working_3-way'!Y618+4*PI())/3)</f>
        <v>-0.1807569090707625</v>
      </c>
      <c r="AC618" s="11">
        <f>'OddsRatio_working_3-way'!X618^(1/3)*SIN('OddsRatio_working_3-way'!Y618/3)</f>
        <v>9.3488293295988789E-2</v>
      </c>
      <c r="AD618" s="11">
        <f>'OddsRatio_working_3-way'!X618^(1/3)*SIN(('OddsRatio_working_3-way'!Y618+2*PI())/3)</f>
        <v>0.40656844362565653</v>
      </c>
      <c r="AE618" s="11">
        <f>'OddsRatio_working_3-way'!X618^(1/3)*SIN(('OddsRatio_working_3-way'!Y618+4*PI())/3)</f>
        <v>-0.50005673692164521</v>
      </c>
      <c r="AF618" s="11">
        <f>-'OddsRatio_working_3-way'!U618/(3*'OddsRatio_working_3-way'!X618^(1/3))*COS(('OddsRatio_working_3-way'!Y618)/3)</f>
        <v>0.52344029204307774</v>
      </c>
      <c r="AG618" s="11">
        <f>-'OddsRatio_working_3-way'!U618/(3*'OddsRatio_working_3-way'!X618^(1/3))*COS(('OddsRatio_working_3-way'!Y618+2*PI())/3)</f>
        <v>-0.3426833829723156</v>
      </c>
      <c r="AH618" s="11">
        <f>-'OddsRatio_working_3-way'!U618/(3*'OddsRatio_working_3-way'!X618^(1/3))*COS(('OddsRatio_working_3-way'!Y618+4*PI())/3)</f>
        <v>-0.1807569090707625</v>
      </c>
      <c r="AI618" s="11">
        <f>'OddsRatio_working_3-way'!U618/(3*'OddsRatio_working_3-way'!X618^(1/3))*SIN(('OddsRatio_working_3-way'!Y618)/3)</f>
        <v>-9.3488293295988789E-2</v>
      </c>
      <c r="AJ618" s="11">
        <f>'OddsRatio_working_3-way'!U618/(3*'OddsRatio_working_3-way'!X618^(1/3))*SIN(('OddsRatio_working_3-way'!Y618+2*PI())/3)</f>
        <v>-0.40656844362565653</v>
      </c>
      <c r="AK618" s="11">
        <f>'OddsRatio_working_3-way'!U618/(3*'OddsRatio_working_3-way'!X618^(1/3))*SIN(('OddsRatio_working_3-way'!Y618+4*PI())/3)</f>
        <v>0.50005673692164521</v>
      </c>
      <c r="AL618" s="11">
        <f>'OddsRatio_working_3-way'!Z618+'OddsRatio_working_3-way'!AF618</f>
        <v>1.0468805840861555</v>
      </c>
      <c r="AM618" s="11">
        <f>'OddsRatio_working_3-way'!AA618+'OddsRatio_working_3-way'!AG618</f>
        <v>-0.6853667659446312</v>
      </c>
      <c r="AN618" s="11">
        <f>'OddsRatio_working_3-way'!AB618+'OddsRatio_working_3-way'!AH618</f>
        <v>-0.361513818141525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1.0468805840861555</v>
      </c>
      <c r="AS618" s="11">
        <f>IF(('OddsRatio_working_3-way'!X618=0),IF(Q618&gt;0,-Q618^(1/3),(-Q618)^(1/3)),'OddsRatio_working_3-way'!AM618-'OddsRatio_working_3-way'!R618/3)</f>
        <v>-0.6853667659446312</v>
      </c>
      <c r="AT618" s="11">
        <f>IF(('OddsRatio_working_3-way'!X618=0),IF(Q618&gt;0,-Q618^(1/3),(-Q618)^(1/3)),'OddsRatio_working_3-way'!AN618-'OddsRatio_working_3-way'!R618/3)</f>
        <v>-0.361513818141525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10.95</v>
      </c>
      <c r="B619" s="4">
        <f>IF('True_Odds_Calculator_3-way'!B620="","",'True_Odds_Calculator_3-way'!B620)</f>
        <v>6.62</v>
      </c>
      <c r="C619" s="4">
        <f>IF('True_Odds_Calculator_3-way'!C620="","",'True_Odds_Calculator_3-way'!C620)</f>
        <v>1.27</v>
      </c>
      <c r="D619" s="9">
        <f t="shared" si="130"/>
        <v>8.4964865575530138E-2</v>
      </c>
      <c r="E619" s="9">
        <f t="shared" si="131"/>
        <v>0.1411848416791846</v>
      </c>
      <c r="F619" s="9">
        <f t="shared" si="132"/>
        <v>0.77385029274528494</v>
      </c>
      <c r="G619" s="9">
        <f t="shared" si="133"/>
        <v>1.0823689235541729</v>
      </c>
      <c r="H619" s="9">
        <f t="shared" si="134"/>
        <v>11.769570789364019</v>
      </c>
      <c r="I619" s="9">
        <f t="shared" si="135"/>
        <v>7.0829133503744517</v>
      </c>
      <c r="J619" s="9">
        <f t="shared" si="136"/>
        <v>1.2922396093596269</v>
      </c>
      <c r="K619" s="11">
        <f t="shared" si="137"/>
        <v>9.1324200913242018E-2</v>
      </c>
      <c r="L619" s="11">
        <f t="shared" si="138"/>
        <v>0.15105740181268881</v>
      </c>
      <c r="M619" s="11">
        <f t="shared" si="139"/>
        <v>0.78740157480314954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-0.16400131521448313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0.17205977382612381</v>
      </c>
      <c r="Q619" s="11">
        <f>2*'OddsRatio_working_3-way'!K619*'OddsRatio_working_3-way'!L619*'OddsRatio_working_3-way'!M619</f>
        <v>2.1724718917439875E-2</v>
      </c>
      <c r="R619" s="11">
        <f t="shared" si="140"/>
        <v>0</v>
      </c>
      <c r="S619" s="11">
        <f t="shared" si="141"/>
        <v>-1.0491365486984157</v>
      </c>
      <c r="T619" s="11">
        <f t="shared" si="142"/>
        <v>-0.13246673594676966</v>
      </c>
      <c r="U619" s="11">
        <f>'OddsRatio_working_3-way'!S619-'OddsRatio_working_3-way'!R619^2/3</f>
        <v>-1.0491365486984157</v>
      </c>
      <c r="V619" s="11">
        <f>'OddsRatio_working_3-way'!S619*'OddsRatio_working_3-way'!R619/3-2*'OddsRatio_working_3-way'!R619^3/27-'OddsRatio_working_3-way'!T619</f>
        <v>0.13246673594676966</v>
      </c>
      <c r="W619" s="11">
        <f>'OddsRatio_working_3-way'!V619^2+4*'OddsRatio_working_3-way'!U619^3/27</f>
        <v>-0.15352982055693301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0.20680743258483494</v>
      </c>
      <c r="Y619" s="11">
        <f>IF('OddsRatio_working_3-way'!W619&gt;=0,IF('OddsRatio_working_3-way'!V619+SQRT('OddsRatio_working_3-way'!W619)&gt;0,0,PI()),ACOS('OddsRatio_working_3-way'!V619/(2*'OddsRatio_working_3-way'!X619)))</f>
        <v>1.2447861713306581</v>
      </c>
      <c r="Z619" s="11">
        <f>'OddsRatio_working_3-way'!X619^(1/3)*COS('OddsRatio_working_3-way'!Y619/3)</f>
        <v>0.54118446177708646</v>
      </c>
      <c r="AA619" s="11">
        <f>'OddsRatio_working_3-way'!X619^(1/3)*COS(('OddsRatio_working_3-way'!Y619+2*PI())/3)</f>
        <v>-0.47704724032858531</v>
      </c>
      <c r="AB619" s="11">
        <f>'OddsRatio_working_3-way'!X619^(1/3)*COS(('OddsRatio_working_3-way'!Y619+4*PI())/3)</f>
        <v>-6.4137221448501272E-2</v>
      </c>
      <c r="AC619" s="11">
        <f>'OddsRatio_working_3-way'!X619^(1/3)*SIN('OddsRatio_working_3-way'!Y619/3)</f>
        <v>0.2383937105515101</v>
      </c>
      <c r="AD619" s="11">
        <f>'OddsRatio_working_3-way'!X619^(1/3)*SIN(('OddsRatio_working_3-way'!Y619+2*PI())/3)</f>
        <v>0.3494826367566104</v>
      </c>
      <c r="AE619" s="11">
        <f>'OddsRatio_working_3-way'!X619^(1/3)*SIN(('OddsRatio_working_3-way'!Y619+4*PI())/3)</f>
        <v>-0.58787634730812033</v>
      </c>
      <c r="AF619" s="11">
        <f>-'OddsRatio_working_3-way'!U619/(3*'OddsRatio_working_3-way'!X619^(1/3))*COS(('OddsRatio_working_3-way'!Y619)/3)</f>
        <v>0.54118446177708646</v>
      </c>
      <c r="AG619" s="11">
        <f>-'OddsRatio_working_3-way'!U619/(3*'OddsRatio_working_3-way'!X619^(1/3))*COS(('OddsRatio_working_3-way'!Y619+2*PI())/3)</f>
        <v>-0.47704724032858531</v>
      </c>
      <c r="AH619" s="11">
        <f>-'OddsRatio_working_3-way'!U619/(3*'OddsRatio_working_3-way'!X619^(1/3))*COS(('OddsRatio_working_3-way'!Y619+4*PI())/3)</f>
        <v>-6.4137221448501272E-2</v>
      </c>
      <c r="AI619" s="11">
        <f>'OddsRatio_working_3-way'!U619/(3*'OddsRatio_working_3-way'!X619^(1/3))*SIN(('OddsRatio_working_3-way'!Y619)/3)</f>
        <v>-0.2383937105515101</v>
      </c>
      <c r="AJ619" s="11">
        <f>'OddsRatio_working_3-way'!U619/(3*'OddsRatio_working_3-way'!X619^(1/3))*SIN(('OddsRatio_working_3-way'!Y619+2*PI())/3)</f>
        <v>-0.3494826367566104</v>
      </c>
      <c r="AK619" s="11">
        <f>'OddsRatio_working_3-way'!U619/(3*'OddsRatio_working_3-way'!X619^(1/3))*SIN(('OddsRatio_working_3-way'!Y619+4*PI())/3)</f>
        <v>0.58787634730812033</v>
      </c>
      <c r="AL619" s="11">
        <f>'OddsRatio_working_3-way'!Z619+'OddsRatio_working_3-way'!AF619</f>
        <v>1.0823689235541729</v>
      </c>
      <c r="AM619" s="11">
        <f>'OddsRatio_working_3-way'!AA619+'OddsRatio_working_3-way'!AG619</f>
        <v>-0.95409448065717062</v>
      </c>
      <c r="AN619" s="11">
        <f>'OddsRatio_working_3-way'!AB619+'OddsRatio_working_3-way'!AH619</f>
        <v>-0.12827444289700254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1.0823689235541729</v>
      </c>
      <c r="AS619" s="11">
        <f>IF(('OddsRatio_working_3-way'!X619=0),IF(Q619&gt;0,-Q619^(1/3),(-Q619)^(1/3)),'OddsRatio_working_3-way'!AM619-'OddsRatio_working_3-way'!R619/3)</f>
        <v>-0.95409448065717062</v>
      </c>
      <c r="AT619" s="11">
        <f>IF(('OddsRatio_working_3-way'!X619=0),IF(Q619&gt;0,-Q619^(1/3),(-Q619)^(1/3)),'OddsRatio_working_3-way'!AN619-'OddsRatio_working_3-way'!R619/3)</f>
        <v>-0.12827444289700254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3.16</v>
      </c>
      <c r="B620" s="4">
        <f>IF('True_Odds_Calculator_3-way'!B621="","",'True_Odds_Calculator_3-way'!B621)</f>
        <v>3.07</v>
      </c>
      <c r="C620" s="4">
        <f>IF('True_Odds_Calculator_3-way'!C621="","",'True_Odds_Calculator_3-way'!C621)</f>
        <v>2.56</v>
      </c>
      <c r="D620" s="9">
        <f t="shared" si="130"/>
        <v>0.30593927054110354</v>
      </c>
      <c r="E620" s="9">
        <f t="shared" si="131"/>
        <v>0.31505027142448278</v>
      </c>
      <c r="F620" s="9">
        <f t="shared" si="132"/>
        <v>0.37901045803441341</v>
      </c>
      <c r="G620" s="9">
        <f t="shared" si="133"/>
        <v>1.0502882196790604</v>
      </c>
      <c r="H620" s="9">
        <f t="shared" si="134"/>
        <v>3.2686225545067713</v>
      </c>
      <c r="I620" s="9">
        <f t="shared" si="135"/>
        <v>3.1740966147356549</v>
      </c>
      <c r="J620" s="9">
        <f t="shared" si="136"/>
        <v>2.6384496226993344</v>
      </c>
      <c r="K620" s="11">
        <f t="shared" si="137"/>
        <v>0.31645569620253161</v>
      </c>
      <c r="L620" s="11">
        <f t="shared" si="138"/>
        <v>0.32573289902280134</v>
      </c>
      <c r="M620" s="11">
        <f t="shared" si="139"/>
        <v>0.390625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-0.28085571888013838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0.23313803962396404</v>
      </c>
      <c r="Q620" s="11">
        <f>2*'OddsRatio_working_3-way'!K620*'OddsRatio_working_3-way'!L620*'OddsRatio_working_3-way'!M620</f>
        <v>8.0531274481507445E-2</v>
      </c>
      <c r="R620" s="11">
        <f t="shared" si="140"/>
        <v>0</v>
      </c>
      <c r="S620" s="11">
        <f t="shared" si="141"/>
        <v>-0.83009895811828227</v>
      </c>
      <c r="T620" s="11">
        <f t="shared" si="142"/>
        <v>-0.28673539140527887</v>
      </c>
      <c r="U620" s="11">
        <f>'OddsRatio_working_3-way'!S620-'OddsRatio_working_3-way'!R620^2/3</f>
        <v>-0.83009895811828227</v>
      </c>
      <c r="V620" s="11">
        <f>'OddsRatio_working_3-way'!S620*'OddsRatio_working_3-way'!R620/3-2*'OddsRatio_working_3-way'!R620^3/27-'OddsRatio_working_3-way'!T620</f>
        <v>0.28673539140527887</v>
      </c>
      <c r="W620" s="11">
        <f>'OddsRatio_working_3-way'!V620^2+4*'OddsRatio_working_3-way'!U620^3/27</f>
        <v>-2.5223028901606159E-3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0.14555023838395034</v>
      </c>
      <c r="Y620" s="11">
        <f>IF('OddsRatio_working_3-way'!W620&gt;=0,IF('OddsRatio_working_3-way'!V620+SQRT('OddsRatio_working_3-way'!W620)&gt;0,0,PI()),ACOS('OddsRatio_working_3-way'!V620/(2*'OddsRatio_working_3-way'!X620)))</f>
        <v>0.1733940136027341</v>
      </c>
      <c r="Z620" s="11">
        <f>'OddsRatio_working_3-way'!X620^(1/3)*COS('OddsRatio_working_3-way'!Y620/3)</f>
        <v>0.52514410983953019</v>
      </c>
      <c r="AA620" s="11">
        <f>'OddsRatio_working_3-way'!X620^(1/3)*COS(('OddsRatio_working_3-way'!Y620+2*PI())/3)</f>
        <v>-0.28888721129790884</v>
      </c>
      <c r="AB620" s="11">
        <f>'OddsRatio_working_3-way'!X620^(1/3)*COS(('OddsRatio_working_3-way'!Y620+4*PI())/3)</f>
        <v>-0.23625689854162152</v>
      </c>
      <c r="AC620" s="11">
        <f>'OddsRatio_working_3-way'!X620^(1/3)*SIN('OddsRatio_working_3-way'!Y620/3)</f>
        <v>3.0386125237376684E-2</v>
      </c>
      <c r="AD620" s="11">
        <f>'OddsRatio_working_3-way'!X620^(1/3)*SIN(('OddsRatio_working_3-way'!Y620+2*PI())/3)</f>
        <v>0.43959507715011037</v>
      </c>
      <c r="AE620" s="11">
        <f>'OddsRatio_working_3-way'!X620^(1/3)*SIN(('OddsRatio_working_3-way'!Y620+4*PI())/3)</f>
        <v>-0.46998120238748703</v>
      </c>
      <c r="AF620" s="11">
        <f>-'OddsRatio_working_3-way'!U620/(3*'OddsRatio_working_3-way'!X620^(1/3))*COS(('OddsRatio_working_3-way'!Y620)/3)</f>
        <v>0.52514410983953008</v>
      </c>
      <c r="AG620" s="11">
        <f>-'OddsRatio_working_3-way'!U620/(3*'OddsRatio_working_3-way'!X620^(1/3))*COS(('OddsRatio_working_3-way'!Y620+2*PI())/3)</f>
        <v>-0.28888721129790879</v>
      </c>
      <c r="AH620" s="11">
        <f>-'OddsRatio_working_3-way'!U620/(3*'OddsRatio_working_3-way'!X620^(1/3))*COS(('OddsRatio_working_3-way'!Y620+4*PI())/3)</f>
        <v>-0.23625689854162146</v>
      </c>
      <c r="AI620" s="11">
        <f>'OddsRatio_working_3-way'!U620/(3*'OddsRatio_working_3-way'!X620^(1/3))*SIN(('OddsRatio_working_3-way'!Y620)/3)</f>
        <v>-3.0386125237376677E-2</v>
      </c>
      <c r="AJ620" s="11">
        <f>'OddsRatio_working_3-way'!U620/(3*'OddsRatio_working_3-way'!X620^(1/3))*SIN(('OddsRatio_working_3-way'!Y620+2*PI())/3)</f>
        <v>-0.43959507715011031</v>
      </c>
      <c r="AK620" s="11">
        <f>'OddsRatio_working_3-way'!U620/(3*'OddsRatio_working_3-way'!X620^(1/3))*SIN(('OddsRatio_working_3-way'!Y620+4*PI())/3)</f>
        <v>0.46998120238748692</v>
      </c>
      <c r="AL620" s="11">
        <f>'OddsRatio_working_3-way'!Z620+'OddsRatio_working_3-way'!AF620</f>
        <v>1.0502882196790604</v>
      </c>
      <c r="AM620" s="11">
        <f>'OddsRatio_working_3-way'!AA620+'OddsRatio_working_3-way'!AG620</f>
        <v>-0.57777442259581768</v>
      </c>
      <c r="AN620" s="11">
        <f>'OddsRatio_working_3-way'!AB620+'OddsRatio_working_3-way'!AH620</f>
        <v>-0.47251379708324298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1.0502882196790604</v>
      </c>
      <c r="AS620" s="11">
        <f>IF(('OddsRatio_working_3-way'!X620=0),IF(Q620&gt;0,-Q620^(1/3),(-Q620)^(1/3)),'OddsRatio_working_3-way'!AM620-'OddsRatio_working_3-way'!R620/3)</f>
        <v>-0.57777442259581768</v>
      </c>
      <c r="AT620" s="11">
        <f>IF(('OddsRatio_working_3-way'!X620=0),IF(Q620&gt;0,-Q620^(1/3),(-Q620)^(1/3)),'OddsRatio_working_3-way'!AN620-'OddsRatio_working_3-way'!R620/3)</f>
        <v>-0.47251379708324298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2.0299999999999998</v>
      </c>
      <c r="B621" s="4">
        <f>IF('True_Odds_Calculator_3-way'!B622="","",'True_Odds_Calculator_3-way'!B622)</f>
        <v>3.35</v>
      </c>
      <c r="C621" s="4">
        <f>IF('True_Odds_Calculator_3-way'!C622="","",'True_Odds_Calculator_3-way'!C622)</f>
        <v>4.2</v>
      </c>
      <c r="D621" s="9">
        <f t="shared" si="130"/>
        <v>0.48114464469438611</v>
      </c>
      <c r="E621" s="9">
        <f t="shared" si="131"/>
        <v>0.2889860300545376</v>
      </c>
      <c r="F621" s="9">
        <f t="shared" si="132"/>
        <v>0.22986932525107612</v>
      </c>
      <c r="G621" s="9">
        <f t="shared" si="133"/>
        <v>1.0469680354095527</v>
      </c>
      <c r="H621" s="9">
        <f t="shared" si="134"/>
        <v>2.0783770764718392</v>
      </c>
      <c r="I621" s="9">
        <f t="shared" si="135"/>
        <v>3.4603748832124497</v>
      </c>
      <c r="J621" s="9">
        <f t="shared" si="136"/>
        <v>4.3502977133105691</v>
      </c>
      <c r="K621" s="11">
        <f t="shared" si="137"/>
        <v>0.49261083743842371</v>
      </c>
      <c r="L621" s="11">
        <f t="shared" si="138"/>
        <v>0.29850746268656714</v>
      </c>
      <c r="M621" s="11">
        <f t="shared" si="139"/>
        <v>0.23809523809523808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-0.27118454175288231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0.23037521750851653</v>
      </c>
      <c r="Q621" s="11">
        <f>2*'OddsRatio_working_3-way'!K621*'OddsRatio_working_3-way'!L621*'OddsRatio_working_3-way'!M621</f>
        <v>7.0022862464594687E-2</v>
      </c>
      <c r="R621" s="11">
        <f t="shared" si="140"/>
        <v>0</v>
      </c>
      <c r="S621" s="11">
        <f t="shared" si="141"/>
        <v>-0.84951456310679607</v>
      </c>
      <c r="T621" s="11">
        <f t="shared" si="142"/>
        <v>-0.25821111340632102</v>
      </c>
      <c r="U621" s="11">
        <f>'OddsRatio_working_3-way'!S621-'OddsRatio_working_3-way'!R621^2/3</f>
        <v>-0.84951456310679607</v>
      </c>
      <c r="V621" s="11">
        <f>'OddsRatio_working_3-way'!S621*'OddsRatio_working_3-way'!R621/3-2*'OddsRatio_working_3-way'!R621^3/27-'OddsRatio_working_3-way'!T621</f>
        <v>0.25821111340632102</v>
      </c>
      <c r="W621" s="11">
        <f>'OddsRatio_working_3-way'!V621^2+4*'OddsRatio_working_3-way'!U621^3/27</f>
        <v>-2.4152712220798372E-2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0.15068650512515241</v>
      </c>
      <c r="Y621" s="11">
        <f>IF('OddsRatio_working_3-way'!W621&gt;=0,IF('OddsRatio_working_3-way'!V621+SQRT('OddsRatio_working_3-way'!W621)&gt;0,0,PI()),ACOS('OddsRatio_working_3-way'!V621/(2*'OddsRatio_working_3-way'!X621)))</f>
        <v>0.54179878471072351</v>
      </c>
      <c r="Z621" s="11">
        <f>'OddsRatio_working_3-way'!X621^(1/3)*COS('OddsRatio_working_3-way'!Y621/3)</f>
        <v>0.52348401770477626</v>
      </c>
      <c r="AA621" s="11">
        <f>'OddsRatio_working_3-way'!X621^(1/3)*COS(('OddsRatio_working_3-way'!Y621+2*PI())/3)</f>
        <v>-0.34451883642175141</v>
      </c>
      <c r="AB621" s="11">
        <f>'OddsRatio_working_3-way'!X621^(1/3)*COS(('OddsRatio_working_3-way'!Y621+4*PI())/3)</f>
        <v>-0.17896518128302499</v>
      </c>
      <c r="AC621" s="11">
        <f>'OddsRatio_working_3-way'!X621^(1/3)*SIN('OddsRatio_working_3-way'!Y621/3)</f>
        <v>9.5582447359670419E-2</v>
      </c>
      <c r="AD621" s="11">
        <f>'OddsRatio_working_3-way'!X621^(1/3)*SIN(('OddsRatio_working_3-way'!Y621+2*PI())/3)</f>
        <v>0.405559234127644</v>
      </c>
      <c r="AE621" s="11">
        <f>'OddsRatio_working_3-way'!X621^(1/3)*SIN(('OddsRatio_working_3-way'!Y621+4*PI())/3)</f>
        <v>-0.50114168148731419</v>
      </c>
      <c r="AF621" s="11">
        <f>-'OddsRatio_working_3-way'!U621/(3*'OddsRatio_working_3-way'!X621^(1/3))*COS(('OddsRatio_working_3-way'!Y621)/3)</f>
        <v>0.52348401770477637</v>
      </c>
      <c r="AG621" s="11">
        <f>-'OddsRatio_working_3-way'!U621/(3*'OddsRatio_working_3-way'!X621^(1/3))*COS(('OddsRatio_working_3-way'!Y621+2*PI())/3)</f>
        <v>-0.34451883642175146</v>
      </c>
      <c r="AH621" s="11">
        <f>-'OddsRatio_working_3-way'!U621/(3*'OddsRatio_working_3-way'!X621^(1/3))*COS(('OddsRatio_working_3-way'!Y621+4*PI())/3)</f>
        <v>-0.17896518128302502</v>
      </c>
      <c r="AI621" s="11">
        <f>'OddsRatio_working_3-way'!U621/(3*'OddsRatio_working_3-way'!X621^(1/3))*SIN(('OddsRatio_working_3-way'!Y621)/3)</f>
        <v>-9.5582447359670447E-2</v>
      </c>
      <c r="AJ621" s="11">
        <f>'OddsRatio_working_3-way'!U621/(3*'OddsRatio_working_3-way'!X621^(1/3))*SIN(('OddsRatio_working_3-way'!Y621+2*PI())/3)</f>
        <v>-0.40555923412764405</v>
      </c>
      <c r="AK621" s="11">
        <f>'OddsRatio_working_3-way'!U621/(3*'OddsRatio_working_3-way'!X621^(1/3))*SIN(('OddsRatio_working_3-way'!Y621+4*PI())/3)</f>
        <v>0.50114168148731431</v>
      </c>
      <c r="AL621" s="11">
        <f>'OddsRatio_working_3-way'!Z621+'OddsRatio_working_3-way'!AF621</f>
        <v>1.0469680354095527</v>
      </c>
      <c r="AM621" s="11">
        <f>'OddsRatio_working_3-way'!AA621+'OddsRatio_working_3-way'!AG621</f>
        <v>-0.68903767284350281</v>
      </c>
      <c r="AN621" s="11">
        <f>'OddsRatio_working_3-way'!AB621+'OddsRatio_working_3-way'!AH621</f>
        <v>-0.35793036256605004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1.0469680354095527</v>
      </c>
      <c r="AS621" s="11">
        <f>IF(('OddsRatio_working_3-way'!X621=0),IF(Q621&gt;0,-Q621^(1/3),(-Q621)^(1/3)),'OddsRatio_working_3-way'!AM621-'OddsRatio_working_3-way'!R621/3)</f>
        <v>-0.68903767284350281</v>
      </c>
      <c r="AT621" s="11">
        <f>IF(('OddsRatio_working_3-way'!X621=0),IF(Q621&gt;0,-Q621^(1/3),(-Q621)^(1/3)),'OddsRatio_working_3-way'!AN621-'OddsRatio_working_3-way'!R621/3)</f>
        <v>-0.35793036256605004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1.42</v>
      </c>
      <c r="B622" s="4">
        <f>IF('True_Odds_Calculator_3-way'!B623="","",'True_Odds_Calculator_3-way'!B623)</f>
        <v>4.75</v>
      </c>
      <c r="C622" s="4">
        <f>IF('True_Odds_Calculator_3-way'!C623="","",'True_Odds_Calculator_3-way'!C623)</f>
        <v>8.44</v>
      </c>
      <c r="D622" s="9">
        <f t="shared" si="130"/>
        <v>0.68947018918000458</v>
      </c>
      <c r="E622" s="9">
        <f t="shared" si="131"/>
        <v>0.19915039893629377</v>
      </c>
      <c r="F622" s="9">
        <f t="shared" si="132"/>
        <v>0.11137941188370157</v>
      </c>
      <c r="G622" s="9">
        <f t="shared" si="133"/>
        <v>1.0723548371364497</v>
      </c>
      <c r="H622" s="9">
        <f t="shared" si="134"/>
        <v>1.4503890315973087</v>
      </c>
      <c r="I622" s="9">
        <f t="shared" si="135"/>
        <v>5.021330639261687</v>
      </c>
      <c r="J622" s="9">
        <f t="shared" si="136"/>
        <v>8.9783199882951852</v>
      </c>
      <c r="K622" s="11">
        <f t="shared" si="137"/>
        <v>0.70422535211267612</v>
      </c>
      <c r="L622" s="11">
        <f t="shared" si="138"/>
        <v>0.21052631578947367</v>
      </c>
      <c r="M622" s="11">
        <f t="shared" si="139"/>
        <v>0.11848341232227488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-0.20583967762674815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0.20394253774078741</v>
      </c>
      <c r="Q622" s="11">
        <f>2*'OddsRatio_working_3-way'!K622*'OddsRatio_working_3-way'!L622*'OddsRatio_working_3-way'!M622</f>
        <v>3.5132220110385436E-2</v>
      </c>
      <c r="R622" s="11">
        <f t="shared" si="140"/>
        <v>0</v>
      </c>
      <c r="S622" s="11">
        <f t="shared" si="141"/>
        <v>-0.99078341013824922</v>
      </c>
      <c r="T622" s="11">
        <f t="shared" si="142"/>
        <v>-0.17067759003242883</v>
      </c>
      <c r="U622" s="11">
        <f>'OddsRatio_working_3-way'!S622-'OddsRatio_working_3-way'!R622^2/3</f>
        <v>-0.99078341013824922</v>
      </c>
      <c r="V622" s="11">
        <f>'OddsRatio_working_3-way'!S622*'OddsRatio_working_3-way'!R622/3-2*'OddsRatio_working_3-way'!R622^3/27-'OddsRatio_working_3-way'!T622</f>
        <v>0.17067759003242883</v>
      </c>
      <c r="W622" s="11">
        <f>'OddsRatio_working_3-way'!V622^2+4*'OddsRatio_working_3-way'!U622^3/27</f>
        <v>-0.11495868383000934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0.189795629276129</v>
      </c>
      <c r="Y622" s="11">
        <f>IF('OddsRatio_working_3-way'!W622&gt;=0,IF('OddsRatio_working_3-way'!V622+SQRT('OddsRatio_working_3-way'!W622)&gt;0,0,PI()),ACOS('OddsRatio_working_3-way'!V622/(2*'OddsRatio_working_3-way'!X622)))</f>
        <v>1.1044394475031196</v>
      </c>
      <c r="Z622" s="11">
        <f>'OddsRatio_working_3-way'!X622^(1/3)*COS('OddsRatio_working_3-way'!Y622/3)</f>
        <v>0.53617741856822487</v>
      </c>
      <c r="AA622" s="11">
        <f>'OddsRatio_working_3-way'!X622^(1/3)*COS(('OddsRatio_working_3-way'!Y622+2*PI())/3)</f>
        <v>-0.44720092103333509</v>
      </c>
      <c r="AB622" s="11">
        <f>'OddsRatio_working_3-way'!X622^(1/3)*COS(('OddsRatio_working_3-way'!Y622+4*PI())/3)</f>
        <v>-8.8976497534889773E-2</v>
      </c>
      <c r="AC622" s="11">
        <f>'OddsRatio_working_3-way'!X622^(1/3)*SIN('OddsRatio_working_3-way'!Y622/3)</f>
        <v>0.20682096733712588</v>
      </c>
      <c r="AD622" s="11">
        <f>'OddsRatio_working_3-way'!X622^(1/3)*SIN(('OddsRatio_working_3-way'!Y622+2*PI())/3)</f>
        <v>0.36093278174708182</v>
      </c>
      <c r="AE622" s="11">
        <f>'OddsRatio_working_3-way'!X622^(1/3)*SIN(('OddsRatio_working_3-way'!Y622+4*PI())/3)</f>
        <v>-0.56775374908420773</v>
      </c>
      <c r="AF622" s="11">
        <f>-'OddsRatio_working_3-way'!U622/(3*'OddsRatio_working_3-way'!X622^(1/3))*COS(('OddsRatio_working_3-way'!Y622)/3)</f>
        <v>0.53617741856822476</v>
      </c>
      <c r="AG622" s="11">
        <f>-'OddsRatio_working_3-way'!U622/(3*'OddsRatio_working_3-way'!X622^(1/3))*COS(('OddsRatio_working_3-way'!Y622+2*PI())/3)</f>
        <v>-0.44720092103333497</v>
      </c>
      <c r="AH622" s="11">
        <f>-'OddsRatio_working_3-way'!U622/(3*'OddsRatio_working_3-way'!X622^(1/3))*COS(('OddsRatio_working_3-way'!Y622+4*PI())/3)</f>
        <v>-8.8976497534889759E-2</v>
      </c>
      <c r="AI622" s="11">
        <f>'OddsRatio_working_3-way'!U622/(3*'OddsRatio_working_3-way'!X622^(1/3))*SIN(('OddsRatio_working_3-way'!Y622)/3)</f>
        <v>-0.20682096733712582</v>
      </c>
      <c r="AJ622" s="11">
        <f>'OddsRatio_working_3-way'!U622/(3*'OddsRatio_working_3-way'!X622^(1/3))*SIN(('OddsRatio_working_3-way'!Y622+2*PI())/3)</f>
        <v>-0.36093278174708177</v>
      </c>
      <c r="AK622" s="11">
        <f>'OddsRatio_working_3-way'!U622/(3*'OddsRatio_working_3-way'!X622^(1/3))*SIN(('OddsRatio_working_3-way'!Y622+4*PI())/3)</f>
        <v>0.56775374908420762</v>
      </c>
      <c r="AL622" s="11">
        <f>'OddsRatio_working_3-way'!Z622+'OddsRatio_working_3-way'!AF622</f>
        <v>1.0723548371364497</v>
      </c>
      <c r="AM622" s="11">
        <f>'OddsRatio_working_3-way'!AA622+'OddsRatio_working_3-way'!AG622</f>
        <v>-0.89440184206667006</v>
      </c>
      <c r="AN622" s="11">
        <f>'OddsRatio_working_3-way'!AB622+'OddsRatio_working_3-way'!AH622</f>
        <v>-0.17795299506977952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1.0723548371364497</v>
      </c>
      <c r="AS622" s="11">
        <f>IF(('OddsRatio_working_3-way'!X622=0),IF(Q622&gt;0,-Q622^(1/3),(-Q622)^(1/3)),'OddsRatio_working_3-way'!AM622-'OddsRatio_working_3-way'!R622/3)</f>
        <v>-0.89440184206667006</v>
      </c>
      <c r="AT622" s="11">
        <f>IF(('OddsRatio_working_3-way'!X622=0),IF(Q622&gt;0,-Q622^(1/3),(-Q622)^(1/3)),'OddsRatio_working_3-way'!AN622-'OddsRatio_working_3-way'!R622/3)</f>
        <v>-0.17795299506977952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2.74</v>
      </c>
      <c r="B623" s="4">
        <f>IF('True_Odds_Calculator_3-way'!B624="","",'True_Odds_Calculator_3-way'!B624)</f>
        <v>3.34</v>
      </c>
      <c r="C623" s="4">
        <f>IF('True_Odds_Calculator_3-way'!C624="","",'True_Odds_Calculator_3-way'!C624)</f>
        <v>2.8</v>
      </c>
      <c r="D623" s="9">
        <f t="shared" si="130"/>
        <v>0.3575305209918665</v>
      </c>
      <c r="E623" s="9">
        <f t="shared" si="131"/>
        <v>0.29268805758821115</v>
      </c>
      <c r="F623" s="9">
        <f t="shared" si="132"/>
        <v>0.34978142141992219</v>
      </c>
      <c r="G623" s="9">
        <f t="shared" si="133"/>
        <v>1.0327379372786329</v>
      </c>
      <c r="H623" s="9">
        <f t="shared" si="134"/>
        <v>2.796964010864821</v>
      </c>
      <c r="I623" s="9">
        <f t="shared" si="135"/>
        <v>3.4166067732320005</v>
      </c>
      <c r="J623" s="9">
        <f t="shared" si="136"/>
        <v>2.85892828710154</v>
      </c>
      <c r="K623" s="11">
        <f t="shared" si="137"/>
        <v>0.36496350364963503</v>
      </c>
      <c r="L623" s="11">
        <f t="shared" si="138"/>
        <v>0.29940119760479045</v>
      </c>
      <c r="M623" s="11">
        <f t="shared" si="139"/>
        <v>0.35714285714285715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-0.28601087709877426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0.22946807115695617</v>
      </c>
      <c r="Q623" s="11">
        <f>2*'OddsRatio_working_3-way'!K623*'OddsRatio_working_3-way'!L623*'OddsRatio_working_3-way'!M623</f>
        <v>7.8050364339100745E-2</v>
      </c>
      <c r="R623" s="11">
        <f t="shared" si="140"/>
        <v>0</v>
      </c>
      <c r="S623" s="11">
        <f t="shared" si="141"/>
        <v>-0.8023054000065496</v>
      </c>
      <c r="T623" s="11">
        <f t="shared" si="142"/>
        <v>-0.27289299319950666</v>
      </c>
      <c r="U623" s="11">
        <f>'OddsRatio_working_3-way'!S623-'OddsRatio_working_3-way'!R623^2/3</f>
        <v>-0.8023054000065496</v>
      </c>
      <c r="V623" s="11">
        <f>'OddsRatio_working_3-way'!S623*'OddsRatio_working_3-way'!R623/3-2*'OddsRatio_working_3-way'!R623^3/27-'OddsRatio_working_3-way'!T623</f>
        <v>0.27289299319950666</v>
      </c>
      <c r="W623" s="11">
        <f>'OddsRatio_working_3-way'!V623^2+4*'OddsRatio_working_3-way'!U623^3/27</f>
        <v>-2.0389158850630668E-3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0.13830175488985041</v>
      </c>
      <c r="Y623" s="11">
        <f>IF('OddsRatio_working_3-way'!W623&gt;=0,IF('OddsRatio_working_3-way'!V623+SQRT('OddsRatio_working_3-way'!W623)&gt;0,0,PI()),ACOS('OddsRatio_working_3-way'!V623/(2*'OddsRatio_working_3-way'!X623)))</f>
        <v>0.16397967852881901</v>
      </c>
      <c r="Z623" s="11">
        <f>'OddsRatio_working_3-way'!X623^(1/3)*COS('OddsRatio_working_3-way'!Y623/3)</f>
        <v>0.51636896863931647</v>
      </c>
      <c r="AA623" s="11">
        <f>'OddsRatio_working_3-way'!X623^(1/3)*COS(('OddsRatio_working_3-way'!Y623+2*PI())/3)</f>
        <v>-0.28265213993710414</v>
      </c>
      <c r="AB623" s="11">
        <f>'OddsRatio_working_3-way'!X623^(1/3)*COS(('OddsRatio_working_3-way'!Y623+4*PI())/3)</f>
        <v>-0.23371682870221239</v>
      </c>
      <c r="AC623" s="11">
        <f>'OddsRatio_working_3-way'!X623^(1/3)*SIN('OddsRatio_working_3-way'!Y623/3)</f>
        <v>2.8252815114342869E-2</v>
      </c>
      <c r="AD623" s="11">
        <f>'OddsRatio_working_3-way'!X623^(1/3)*SIN(('OddsRatio_working_3-way'!Y623+2*PI())/3)</f>
        <v>0.43306223701044666</v>
      </c>
      <c r="AE623" s="11">
        <f>'OddsRatio_working_3-way'!X623^(1/3)*SIN(('OddsRatio_working_3-way'!Y623+4*PI())/3)</f>
        <v>-0.46131505212478952</v>
      </c>
      <c r="AF623" s="11">
        <f>-'OddsRatio_working_3-way'!U623/(3*'OddsRatio_working_3-way'!X623^(1/3))*COS(('OddsRatio_working_3-way'!Y623)/3)</f>
        <v>0.51636896863931636</v>
      </c>
      <c r="AG623" s="11">
        <f>-'OddsRatio_working_3-way'!U623/(3*'OddsRatio_working_3-way'!X623^(1/3))*COS(('OddsRatio_working_3-way'!Y623+2*PI())/3)</f>
        <v>-0.28265213993710409</v>
      </c>
      <c r="AH623" s="11">
        <f>-'OddsRatio_working_3-way'!U623/(3*'OddsRatio_working_3-way'!X623^(1/3))*COS(('OddsRatio_working_3-way'!Y623+4*PI())/3)</f>
        <v>-0.23371682870221233</v>
      </c>
      <c r="AI623" s="11">
        <f>'OddsRatio_working_3-way'!U623/(3*'OddsRatio_working_3-way'!X623^(1/3))*SIN(('OddsRatio_working_3-way'!Y623)/3)</f>
        <v>-2.8252815114342862E-2</v>
      </c>
      <c r="AJ623" s="11">
        <f>'OddsRatio_working_3-way'!U623/(3*'OddsRatio_working_3-way'!X623^(1/3))*SIN(('OddsRatio_working_3-way'!Y623+2*PI())/3)</f>
        <v>-0.4330622370104466</v>
      </c>
      <c r="AK623" s="11">
        <f>'OddsRatio_working_3-way'!U623/(3*'OddsRatio_working_3-way'!X623^(1/3))*SIN(('OddsRatio_working_3-way'!Y623+4*PI())/3)</f>
        <v>0.46131505212478946</v>
      </c>
      <c r="AL623" s="11">
        <f>'OddsRatio_working_3-way'!Z623+'OddsRatio_working_3-way'!AF623</f>
        <v>1.0327379372786329</v>
      </c>
      <c r="AM623" s="11">
        <f>'OddsRatio_working_3-way'!AA623+'OddsRatio_working_3-way'!AG623</f>
        <v>-0.56530427987420828</v>
      </c>
      <c r="AN623" s="11">
        <f>'OddsRatio_working_3-way'!AB623+'OddsRatio_working_3-way'!AH623</f>
        <v>-0.46743365740442472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1.0327379372786329</v>
      </c>
      <c r="AS623" s="11">
        <f>IF(('OddsRatio_working_3-way'!X623=0),IF(Q623&gt;0,-Q623^(1/3),(-Q623)^(1/3)),'OddsRatio_working_3-way'!AM623-'OddsRatio_working_3-way'!R623/3)</f>
        <v>-0.56530427987420828</v>
      </c>
      <c r="AT623" s="11">
        <f>IF(('OddsRatio_working_3-way'!X623=0),IF(Q623&gt;0,-Q623^(1/3),(-Q623)^(1/3)),'OddsRatio_working_3-way'!AN623-'OddsRatio_working_3-way'!R623/3)</f>
        <v>-0.46743365740442472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5.82</v>
      </c>
      <c r="B624" s="4">
        <f>IF('True_Odds_Calculator_3-way'!B625="","",'True_Odds_Calculator_3-way'!B625)</f>
        <v>4.1500000000000004</v>
      </c>
      <c r="C624" s="4">
        <f>IF('True_Odds_Calculator_3-way'!C625="","",'True_Odds_Calculator_3-way'!C625)</f>
        <v>1.63</v>
      </c>
      <c r="D624" s="9">
        <f t="shared" si="130"/>
        <v>0.16523525494449703</v>
      </c>
      <c r="E624" s="9">
        <f t="shared" si="131"/>
        <v>0.23247145609700884</v>
      </c>
      <c r="F624" s="9">
        <f t="shared" si="132"/>
        <v>0.60229328895849399</v>
      </c>
      <c r="G624" s="9">
        <f t="shared" si="133"/>
        <v>1.0481280553670256</v>
      </c>
      <c r="H624" s="9">
        <f t="shared" si="134"/>
        <v>6.0519772268690639</v>
      </c>
      <c r="I624" s="9">
        <f t="shared" si="135"/>
        <v>4.3016033744061311</v>
      </c>
      <c r="J624" s="9">
        <f t="shared" si="136"/>
        <v>1.660320674881226</v>
      </c>
      <c r="K624" s="11">
        <f t="shared" si="137"/>
        <v>0.1718213058419244</v>
      </c>
      <c r="L624" s="11">
        <f t="shared" si="138"/>
        <v>0.24096385542168672</v>
      </c>
      <c r="M624" s="11">
        <f t="shared" si="139"/>
        <v>0.61349693251533743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-0.24296261638801098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0.21844382145621255</v>
      </c>
      <c r="Q624" s="11">
        <f>2*'OddsRatio_working_3-way'!K624*'OddsRatio_working_3-way'!L624*'OddsRatio_working_3-way'!M624</f>
        <v>5.0800888710747096E-2</v>
      </c>
      <c r="R624" s="11">
        <f t="shared" si="140"/>
        <v>0</v>
      </c>
      <c r="S624" s="11">
        <f t="shared" si="141"/>
        <v>-0.89908408422536101</v>
      </c>
      <c r="T624" s="11">
        <f t="shared" si="142"/>
        <v>-0.20908932191287463</v>
      </c>
      <c r="U624" s="11">
        <f>'OddsRatio_working_3-way'!S624-'OddsRatio_working_3-way'!R624^2/3</f>
        <v>-0.89908408422536101</v>
      </c>
      <c r="V624" s="11">
        <f>'OddsRatio_working_3-way'!S624*'OddsRatio_working_3-way'!R624/3-2*'OddsRatio_working_3-way'!R624^3/27-'OddsRatio_working_3-way'!T624</f>
        <v>0.20908932191287463</v>
      </c>
      <c r="W624" s="11">
        <f>'OddsRatio_working_3-way'!V624^2+4*'OddsRatio_working_3-way'!U624^3/27</f>
        <v>-6.395226122999513E-2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0.164065997214521</v>
      </c>
      <c r="Y624" s="11">
        <f>IF('OddsRatio_working_3-way'!W624&gt;=0,IF('OddsRatio_working_3-way'!V624+SQRT('OddsRatio_working_3-way'!W624)&gt;0,0,PI()),ACOS('OddsRatio_working_3-way'!V624/(2*'OddsRatio_working_3-way'!X624)))</f>
        <v>0.87992231503460727</v>
      </c>
      <c r="Z624" s="11">
        <f>'OddsRatio_working_3-way'!X624^(1/3)*COS('OddsRatio_working_3-way'!Y624/3)</f>
        <v>0.5240640276835129</v>
      </c>
      <c r="AA624" s="11">
        <f>'OddsRatio_working_3-way'!X624^(1/3)*COS(('OddsRatio_working_3-way'!Y624+2*PI())/3)</f>
        <v>-0.39910386442545953</v>
      </c>
      <c r="AB624" s="11">
        <f>'OddsRatio_working_3-way'!X624^(1/3)*COS(('OddsRatio_working_3-way'!Y624+4*PI())/3)</f>
        <v>-0.12496016325805347</v>
      </c>
      <c r="AC624" s="11">
        <f>'OddsRatio_working_3-way'!X624^(1/3)*SIN('OddsRatio_working_3-way'!Y624/3)</f>
        <v>0.15827693966564232</v>
      </c>
      <c r="AD624" s="11">
        <f>'OddsRatio_working_3-way'!X624^(1/3)*SIN(('OddsRatio_working_3-way'!Y624+2*PI())/3)</f>
        <v>0.37471429135069234</v>
      </c>
      <c r="AE624" s="11">
        <f>'OddsRatio_working_3-way'!X624^(1/3)*SIN(('OddsRatio_working_3-way'!Y624+4*PI())/3)</f>
        <v>-0.53299123101633461</v>
      </c>
      <c r="AF624" s="11">
        <f>-'OddsRatio_working_3-way'!U624/(3*'OddsRatio_working_3-way'!X624^(1/3))*COS(('OddsRatio_working_3-way'!Y624)/3)</f>
        <v>0.52406402768351268</v>
      </c>
      <c r="AG624" s="11">
        <f>-'OddsRatio_working_3-way'!U624/(3*'OddsRatio_working_3-way'!X624^(1/3))*COS(('OddsRatio_working_3-way'!Y624+2*PI())/3)</f>
        <v>-0.39910386442545936</v>
      </c>
      <c r="AH624" s="11">
        <f>-'OddsRatio_working_3-way'!U624/(3*'OddsRatio_working_3-way'!X624^(1/3))*COS(('OddsRatio_working_3-way'!Y624+4*PI())/3)</f>
        <v>-0.12496016325805341</v>
      </c>
      <c r="AI624" s="11">
        <f>'OddsRatio_working_3-way'!U624/(3*'OddsRatio_working_3-way'!X624^(1/3))*SIN(('OddsRatio_working_3-way'!Y624)/3)</f>
        <v>-0.15827693966564224</v>
      </c>
      <c r="AJ624" s="11">
        <f>'OddsRatio_working_3-way'!U624/(3*'OddsRatio_working_3-way'!X624^(1/3))*SIN(('OddsRatio_working_3-way'!Y624+2*PI())/3)</f>
        <v>-0.37471429135069217</v>
      </c>
      <c r="AK624" s="11">
        <f>'OddsRatio_working_3-way'!U624/(3*'OddsRatio_working_3-way'!X624^(1/3))*SIN(('OddsRatio_working_3-way'!Y624+4*PI())/3)</f>
        <v>0.53299123101633439</v>
      </c>
      <c r="AL624" s="11">
        <f>'OddsRatio_working_3-way'!Z624+'OddsRatio_working_3-way'!AF624</f>
        <v>1.0481280553670256</v>
      </c>
      <c r="AM624" s="11">
        <f>'OddsRatio_working_3-way'!AA624+'OddsRatio_working_3-way'!AG624</f>
        <v>-0.79820772885091884</v>
      </c>
      <c r="AN624" s="11">
        <f>'OddsRatio_working_3-way'!AB624+'OddsRatio_working_3-way'!AH624</f>
        <v>-0.24992032651610688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1.0481280553670256</v>
      </c>
      <c r="AS624" s="11">
        <f>IF(('OddsRatio_working_3-way'!X624=0),IF(Q624&gt;0,-Q624^(1/3),(-Q624)^(1/3)),'OddsRatio_working_3-way'!AM624-'OddsRatio_working_3-way'!R624/3)</f>
        <v>-0.79820772885091884</v>
      </c>
      <c r="AT624" s="11">
        <f>IF(('OddsRatio_working_3-way'!X624=0),IF(Q624&gt;0,-Q624^(1/3),(-Q624)^(1/3)),'OddsRatio_working_3-way'!AN624-'OddsRatio_working_3-way'!R624/3)</f>
        <v>-0.24992032651610688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3.08</v>
      </c>
      <c r="B625" s="4">
        <f>IF('True_Odds_Calculator_3-way'!B626="","",'True_Odds_Calculator_3-way'!B626)</f>
        <v>3.55</v>
      </c>
      <c r="C625" s="4">
        <f>IF('True_Odds_Calculator_3-way'!C626="","",'True_Odds_Calculator_3-way'!C626)</f>
        <v>2.4</v>
      </c>
      <c r="D625" s="9">
        <f t="shared" si="130"/>
        <v>0.31708278348767133</v>
      </c>
      <c r="E625" s="9">
        <f t="shared" si="131"/>
        <v>0.27469393193346481</v>
      </c>
      <c r="F625" s="9">
        <f t="shared" si="132"/>
        <v>0.40822328457886364</v>
      </c>
      <c r="G625" s="9">
        <f t="shared" si="133"/>
        <v>1.0354569909168918</v>
      </c>
      <c r="H625" s="9">
        <f t="shared" si="134"/>
        <v>3.1537505411071352</v>
      </c>
      <c r="I625" s="9">
        <f t="shared" si="135"/>
        <v>3.6404153268380743</v>
      </c>
      <c r="J625" s="9">
        <f t="shared" si="136"/>
        <v>2.4496397872836488</v>
      </c>
      <c r="K625" s="11">
        <f t="shared" si="137"/>
        <v>0.32467532467532467</v>
      </c>
      <c r="L625" s="11">
        <f t="shared" si="138"/>
        <v>0.28169014084507044</v>
      </c>
      <c r="M625" s="11">
        <f t="shared" si="139"/>
        <v>0.41666666666666669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-0.28297055057618425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0.22978781781598687</v>
      </c>
      <c r="Q625" s="11">
        <f>2*'OddsRatio_working_3-way'!K625*'OddsRatio_working_3-way'!L625*'OddsRatio_working_3-way'!M625</f>
        <v>7.621486494725932E-2</v>
      </c>
      <c r="R625" s="11">
        <f t="shared" si="140"/>
        <v>0</v>
      </c>
      <c r="S625" s="11">
        <f t="shared" si="141"/>
        <v>-0.81205559146735662</v>
      </c>
      <c r="T625" s="11">
        <f t="shared" si="142"/>
        <v>-0.26933850463262243</v>
      </c>
      <c r="U625" s="11">
        <f>'OddsRatio_working_3-way'!S625-'OddsRatio_working_3-way'!R625^2/3</f>
        <v>-0.81205559146735662</v>
      </c>
      <c r="V625" s="11">
        <f>'OddsRatio_working_3-way'!S625*'OddsRatio_working_3-way'!R625/3-2*'OddsRatio_working_3-way'!R625^3/27-'OddsRatio_working_3-way'!T625</f>
        <v>0.26933850463262243</v>
      </c>
      <c r="W625" s="11">
        <f>'OddsRatio_working_3-way'!V625^2+4*'OddsRatio_working_3-way'!U625^3/27</f>
        <v>-6.7897028451919944E-3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0.14083051242799727</v>
      </c>
      <c r="Y625" s="11">
        <f>IF('OddsRatio_working_3-way'!W625&gt;=0,IF('OddsRatio_working_3-way'!V625+SQRT('OddsRatio_working_3-way'!W625)&gt;0,0,PI()),ACOS('OddsRatio_working_3-way'!V625/(2*'OddsRatio_working_3-way'!X625)))</f>
        <v>0.29689138182488906</v>
      </c>
      <c r="Z625" s="11">
        <f>'OddsRatio_working_3-way'!X625^(1/3)*COS('OddsRatio_working_3-way'!Y625/3)</f>
        <v>0.5177284954584459</v>
      </c>
      <c r="AA625" s="11">
        <f>'OddsRatio_working_3-way'!X625^(1/3)*COS(('OddsRatio_working_3-way'!Y625+2*PI())/3)</f>
        <v>-0.30338167813114081</v>
      </c>
      <c r="AB625" s="11">
        <f>'OddsRatio_working_3-way'!X625^(1/3)*COS(('OddsRatio_working_3-way'!Y625+4*PI())/3)</f>
        <v>-0.21434681732730501</v>
      </c>
      <c r="AC625" s="11">
        <f>'OddsRatio_working_3-way'!X625^(1/3)*SIN('OddsRatio_working_3-way'!Y625/3)</f>
        <v>5.1404300852355526E-2</v>
      </c>
      <c r="AD625" s="11">
        <f>'OddsRatio_working_3-way'!X625^(1/3)*SIN(('OddsRatio_working_3-way'!Y625+2*PI())/3)</f>
        <v>0.42266387890393287</v>
      </c>
      <c r="AE625" s="11">
        <f>'OddsRatio_working_3-way'!X625^(1/3)*SIN(('OddsRatio_working_3-way'!Y625+4*PI())/3)</f>
        <v>-0.47406817975628829</v>
      </c>
      <c r="AF625" s="11">
        <f>-'OddsRatio_working_3-way'!U625/(3*'OddsRatio_working_3-way'!X625^(1/3))*COS(('OddsRatio_working_3-way'!Y625)/3)</f>
        <v>0.5177284954584459</v>
      </c>
      <c r="AG625" s="11">
        <f>-'OddsRatio_working_3-way'!U625/(3*'OddsRatio_working_3-way'!X625^(1/3))*COS(('OddsRatio_working_3-way'!Y625+2*PI())/3)</f>
        <v>-0.30338167813114081</v>
      </c>
      <c r="AH625" s="11">
        <f>-'OddsRatio_working_3-way'!U625/(3*'OddsRatio_working_3-way'!X625^(1/3))*COS(('OddsRatio_working_3-way'!Y625+4*PI())/3)</f>
        <v>-0.21434681732730501</v>
      </c>
      <c r="AI625" s="11">
        <f>'OddsRatio_working_3-way'!U625/(3*'OddsRatio_working_3-way'!X625^(1/3))*SIN(('OddsRatio_working_3-way'!Y625)/3)</f>
        <v>-5.1404300852355526E-2</v>
      </c>
      <c r="AJ625" s="11">
        <f>'OddsRatio_working_3-way'!U625/(3*'OddsRatio_working_3-way'!X625^(1/3))*SIN(('OddsRatio_working_3-way'!Y625+2*PI())/3)</f>
        <v>-0.42266387890393287</v>
      </c>
      <c r="AK625" s="11">
        <f>'OddsRatio_working_3-way'!U625/(3*'OddsRatio_working_3-way'!X625^(1/3))*SIN(('OddsRatio_working_3-way'!Y625+4*PI())/3)</f>
        <v>0.47406817975628829</v>
      </c>
      <c r="AL625" s="11">
        <f>'OddsRatio_working_3-way'!Z625+'OddsRatio_working_3-way'!AF625</f>
        <v>1.0354569909168918</v>
      </c>
      <c r="AM625" s="11">
        <f>'OddsRatio_working_3-way'!AA625+'OddsRatio_working_3-way'!AG625</f>
        <v>-0.60676335626228162</v>
      </c>
      <c r="AN625" s="11">
        <f>'OddsRatio_working_3-way'!AB625+'OddsRatio_working_3-way'!AH625</f>
        <v>-0.42869363465461002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1.0354569909168918</v>
      </c>
      <c r="AS625" s="11">
        <f>IF(('OddsRatio_working_3-way'!X625=0),IF(Q625&gt;0,-Q625^(1/3),(-Q625)^(1/3)),'OddsRatio_working_3-way'!AM625-'OddsRatio_working_3-way'!R625/3)</f>
        <v>-0.60676335626228162</v>
      </c>
      <c r="AT625" s="11">
        <f>IF(('OddsRatio_working_3-way'!X625=0),IF(Q625&gt;0,-Q625^(1/3),(-Q625)^(1/3)),'OddsRatio_working_3-way'!AN625-'OddsRatio_working_3-way'!R625/3)</f>
        <v>-0.42869363465461002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2.02</v>
      </c>
      <c r="B626" s="4">
        <f>IF('True_Odds_Calculator_3-way'!B627="","",'True_Odds_Calculator_3-way'!B627)</f>
        <v>3.61</v>
      </c>
      <c r="C626" s="4">
        <f>IF('True_Odds_Calculator_3-way'!C627="","",'True_Odds_Calculator_3-way'!C627)</f>
        <v>3.97</v>
      </c>
      <c r="D626" s="9">
        <f t="shared" si="130"/>
        <v>0.48562763657311553</v>
      </c>
      <c r="E626" s="9">
        <f t="shared" si="131"/>
        <v>0.2695212529154204</v>
      </c>
      <c r="F626" s="9">
        <f t="shared" si="132"/>
        <v>0.24485111051146419</v>
      </c>
      <c r="G626" s="9">
        <f t="shared" si="133"/>
        <v>1.0384224307521392</v>
      </c>
      <c r="H626" s="9">
        <f t="shared" si="134"/>
        <v>2.0591908793671818</v>
      </c>
      <c r="I626" s="9">
        <f t="shared" si="135"/>
        <v>3.7102825442630833</v>
      </c>
      <c r="J626" s="9">
        <f t="shared" si="136"/>
        <v>4.084114619333854</v>
      </c>
      <c r="K626" s="11">
        <f t="shared" si="137"/>
        <v>0.49504950495049505</v>
      </c>
      <c r="L626" s="11">
        <f t="shared" si="138"/>
        <v>0.2770083102493075</v>
      </c>
      <c r="M626" s="11">
        <f t="shared" si="139"/>
        <v>0.25188916876574308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-0.27311657043304349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0.22797900686403338</v>
      </c>
      <c r="Q626" s="11">
        <f>2*'OddsRatio_working_3-way'!K626*'OddsRatio_working_3-way'!L626*'OddsRatio_working_3-way'!M626</f>
        <v>6.9084547534555577E-2</v>
      </c>
      <c r="R626" s="11">
        <f t="shared" si="140"/>
        <v>0</v>
      </c>
      <c r="S626" s="11">
        <f t="shared" si="141"/>
        <v>-0.83473150861025514</v>
      </c>
      <c r="T626" s="11">
        <f t="shared" si="142"/>
        <v>-0.25294894200310764</v>
      </c>
      <c r="U626" s="11">
        <f>'OddsRatio_working_3-way'!S626-'OddsRatio_working_3-way'!R626^2/3</f>
        <v>-0.83473150861025514</v>
      </c>
      <c r="V626" s="11">
        <f>'OddsRatio_working_3-way'!S626*'OddsRatio_working_3-way'!R626/3-2*'OddsRatio_working_3-way'!R626^3/27-'OddsRatio_working_3-way'!T626</f>
        <v>0.25294894200310764</v>
      </c>
      <c r="W626" s="11">
        <f>'OddsRatio_working_3-way'!V626^2+4*'OddsRatio_working_3-way'!U626^3/27</f>
        <v>-2.2182974788768434E-2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0.14677034956800705</v>
      </c>
      <c r="Y626" s="11">
        <f>IF('OddsRatio_working_3-way'!W626&gt;=0,IF('OddsRatio_working_3-way'!V626+SQRT('OddsRatio_working_3-way'!W626)&gt;0,0,PI()),ACOS('OddsRatio_working_3-way'!V626/(2*'OddsRatio_working_3-way'!X626)))</f>
        <v>0.53215278745365846</v>
      </c>
      <c r="Z626" s="11">
        <f>'OddsRatio_working_3-way'!X626^(1/3)*COS('OddsRatio_working_3-way'!Y626/3)</f>
        <v>0.51921121537606962</v>
      </c>
      <c r="AA626" s="11">
        <f>'OddsRatio_working_3-way'!X626^(1/3)*COS(('OddsRatio_working_3-way'!Y626+2*PI())/3)</f>
        <v>-0.34021368745267305</v>
      </c>
      <c r="AB626" s="11">
        <f>'OddsRatio_working_3-way'!X626^(1/3)*COS(('OddsRatio_working_3-way'!Y626+4*PI())/3)</f>
        <v>-0.17899752792339671</v>
      </c>
      <c r="AC626" s="11">
        <f>'OddsRatio_working_3-way'!X626^(1/3)*SIN('OddsRatio_working_3-way'!Y626/3)</f>
        <v>9.3078193101945358E-2</v>
      </c>
      <c r="AD626" s="11">
        <f>'OddsRatio_working_3-way'!X626^(1/3)*SIN(('OddsRatio_working_3-way'!Y626+2*PI())/3)</f>
        <v>0.40311100589449711</v>
      </c>
      <c r="AE626" s="11">
        <f>'OddsRatio_working_3-way'!X626^(1/3)*SIN(('OddsRatio_working_3-way'!Y626+4*PI())/3)</f>
        <v>-0.49618919899644248</v>
      </c>
      <c r="AF626" s="11">
        <f>-'OddsRatio_working_3-way'!U626/(3*'OddsRatio_working_3-way'!X626^(1/3))*COS(('OddsRatio_working_3-way'!Y626)/3)</f>
        <v>0.51921121537606962</v>
      </c>
      <c r="AG626" s="11">
        <f>-'OddsRatio_working_3-way'!U626/(3*'OddsRatio_working_3-way'!X626^(1/3))*COS(('OddsRatio_working_3-way'!Y626+2*PI())/3)</f>
        <v>-0.34021368745267305</v>
      </c>
      <c r="AH626" s="11">
        <f>-'OddsRatio_working_3-way'!U626/(3*'OddsRatio_working_3-way'!X626^(1/3))*COS(('OddsRatio_working_3-way'!Y626+4*PI())/3)</f>
        <v>-0.17899752792339671</v>
      </c>
      <c r="AI626" s="11">
        <f>'OddsRatio_working_3-way'!U626/(3*'OddsRatio_working_3-way'!X626^(1/3))*SIN(('OddsRatio_working_3-way'!Y626)/3)</f>
        <v>-9.3078193101945358E-2</v>
      </c>
      <c r="AJ626" s="11">
        <f>'OddsRatio_working_3-way'!U626/(3*'OddsRatio_working_3-way'!X626^(1/3))*SIN(('OddsRatio_working_3-way'!Y626+2*PI())/3)</f>
        <v>-0.40311100589449711</v>
      </c>
      <c r="AK626" s="11">
        <f>'OddsRatio_working_3-way'!U626/(3*'OddsRatio_working_3-way'!X626^(1/3))*SIN(('OddsRatio_working_3-way'!Y626+4*PI())/3)</f>
        <v>0.49618919899644248</v>
      </c>
      <c r="AL626" s="11">
        <f>'OddsRatio_working_3-way'!Z626+'OddsRatio_working_3-way'!AF626</f>
        <v>1.0384224307521392</v>
      </c>
      <c r="AM626" s="11">
        <f>'OddsRatio_working_3-way'!AA626+'OddsRatio_working_3-way'!AG626</f>
        <v>-0.68042737490534611</v>
      </c>
      <c r="AN626" s="11">
        <f>'OddsRatio_working_3-way'!AB626+'OddsRatio_working_3-way'!AH626</f>
        <v>-0.35799505584679342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1.0384224307521392</v>
      </c>
      <c r="AS626" s="11">
        <f>IF(('OddsRatio_working_3-way'!X626=0),IF(Q626&gt;0,-Q626^(1/3),(-Q626)^(1/3)),'OddsRatio_working_3-way'!AM626-'OddsRatio_working_3-way'!R626/3)</f>
        <v>-0.68042737490534611</v>
      </c>
      <c r="AT626" s="11">
        <f>IF(('OddsRatio_working_3-way'!X626=0),IF(Q626&gt;0,-Q626^(1/3),(-Q626)^(1/3)),'OddsRatio_working_3-way'!AN626-'OddsRatio_working_3-way'!R626/3)</f>
        <v>-0.35799505584679342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3.2</v>
      </c>
      <c r="B627" s="4">
        <f>IF('True_Odds_Calculator_3-way'!B628="","",'True_Odds_Calculator_3-way'!B628)</f>
        <v>2.74</v>
      </c>
      <c r="C627" s="4">
        <f>IF('True_Odds_Calculator_3-way'!C628="","",'True_Odds_Calculator_3-way'!C628)</f>
        <v>2.81</v>
      </c>
      <c r="D627" s="9">
        <f t="shared" si="130"/>
        <v>0.30191998091519495</v>
      </c>
      <c r="E627" s="9">
        <f t="shared" si="131"/>
        <v>0.35352062390945327</v>
      </c>
      <c r="F627" s="9">
        <f t="shared" si="132"/>
        <v>0.34455939517535167</v>
      </c>
      <c r="G627" s="9">
        <f t="shared" si="133"/>
        <v>1.0509708520189989</v>
      </c>
      <c r="H627" s="9">
        <f t="shared" si="134"/>
        <v>3.3121358744417972</v>
      </c>
      <c r="I627" s="9">
        <f t="shared" si="135"/>
        <v>2.8286892825130581</v>
      </c>
      <c r="J627" s="9">
        <f t="shared" si="136"/>
        <v>2.9022572421543877</v>
      </c>
      <c r="K627" s="11">
        <f t="shared" si="137"/>
        <v>0.3125</v>
      </c>
      <c r="L627" s="11">
        <f t="shared" si="138"/>
        <v>0.36496350364963503</v>
      </c>
      <c r="M627" s="11">
        <f t="shared" si="139"/>
        <v>0.35587188612099646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-0.28121834168896276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0.23337857495389255</v>
      </c>
      <c r="Q627" s="11">
        <f>2*'OddsRatio_working_3-way'!K627*'OddsRatio_working_3-way'!L627*'OddsRatio_working_3-way'!M627</f>
        <v>8.1175156505701743E-2</v>
      </c>
      <c r="R627" s="11">
        <f t="shared" si="140"/>
        <v>0</v>
      </c>
      <c r="S627" s="11">
        <f t="shared" si="141"/>
        <v>-0.82988390285018232</v>
      </c>
      <c r="T627" s="11">
        <f t="shared" si="142"/>
        <v>-0.28865527055658513</v>
      </c>
      <c r="U627" s="11">
        <f>'OddsRatio_working_3-way'!S627-'OddsRatio_working_3-way'!R627^2/3</f>
        <v>-0.82988390285018232</v>
      </c>
      <c r="V627" s="11">
        <f>'OddsRatio_working_3-way'!S627*'OddsRatio_working_3-way'!R627/3-2*'OddsRatio_working_3-way'!R627^3/27-'OddsRatio_working_3-way'!T627</f>
        <v>0.28865527055658513</v>
      </c>
      <c r="W627" s="11">
        <f>'OddsRatio_working_3-way'!V627^2+4*'OddsRatio_working_3-way'!U627^3/27</f>
        <v>-1.351778569607151E-3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0.14549368009444819</v>
      </c>
      <c r="Y627" s="11">
        <f>IF('OddsRatio_working_3-way'!W627&gt;=0,IF('OddsRatio_working_3-way'!V627+SQRT('OddsRatio_working_3-way'!W627)&gt;0,0,PI()),ACOS('OddsRatio_working_3-way'!V627/(2*'OddsRatio_working_3-way'!X627)))</f>
        <v>0.12668961974012971</v>
      </c>
      <c r="Z627" s="11">
        <f>'OddsRatio_working_3-way'!X627^(1/3)*COS('OddsRatio_working_3-way'!Y627/3)</f>
        <v>0.52548542600949943</v>
      </c>
      <c r="AA627" s="11">
        <f>'OddsRatio_working_3-way'!X627^(1/3)*COS(('OddsRatio_working_3-way'!Y627+2*PI())/3)</f>
        <v>-0.28197227361483151</v>
      </c>
      <c r="AB627" s="11">
        <f>'OddsRatio_working_3-way'!X627^(1/3)*COS(('OddsRatio_working_3-way'!Y627+4*PI())/3)</f>
        <v>-0.243513152394668</v>
      </c>
      <c r="AC627" s="11">
        <f>'OddsRatio_working_3-way'!X627^(1/3)*SIN('OddsRatio_working_3-way'!Y627/3)</f>
        <v>2.2204383989257798E-2</v>
      </c>
      <c r="AD627" s="11">
        <f>'OddsRatio_working_3-way'!X627^(1/3)*SIN(('OddsRatio_working_3-way'!Y627+2*PI())/3)</f>
        <v>0.44398153624808556</v>
      </c>
      <c r="AE627" s="11">
        <f>'OddsRatio_working_3-way'!X627^(1/3)*SIN(('OddsRatio_working_3-way'!Y627+4*PI())/3)</f>
        <v>-0.46618592023734334</v>
      </c>
      <c r="AF627" s="11">
        <f>-'OddsRatio_working_3-way'!U627/(3*'OddsRatio_working_3-way'!X627^(1/3))*COS(('OddsRatio_working_3-way'!Y627)/3)</f>
        <v>0.52548542600949932</v>
      </c>
      <c r="AG627" s="11">
        <f>-'OddsRatio_working_3-way'!U627/(3*'OddsRatio_working_3-way'!X627^(1/3))*COS(('OddsRatio_working_3-way'!Y627+2*PI())/3)</f>
        <v>-0.28197227361483146</v>
      </c>
      <c r="AH627" s="11">
        <f>-'OddsRatio_working_3-way'!U627/(3*'OddsRatio_working_3-way'!X627^(1/3))*COS(('OddsRatio_working_3-way'!Y627+4*PI())/3)</f>
        <v>-0.24351315239466795</v>
      </c>
      <c r="AI627" s="11">
        <f>'OddsRatio_working_3-way'!U627/(3*'OddsRatio_working_3-way'!X627^(1/3))*SIN(('OddsRatio_working_3-way'!Y627)/3)</f>
        <v>-2.2204383989257791E-2</v>
      </c>
      <c r="AJ627" s="11">
        <f>'OddsRatio_working_3-way'!U627/(3*'OddsRatio_working_3-way'!X627^(1/3))*SIN(('OddsRatio_working_3-way'!Y627+2*PI())/3)</f>
        <v>-0.44398153624808545</v>
      </c>
      <c r="AK627" s="11">
        <f>'OddsRatio_working_3-way'!U627/(3*'OddsRatio_working_3-way'!X627^(1/3))*SIN(('OddsRatio_working_3-way'!Y627+4*PI())/3)</f>
        <v>0.46618592023734329</v>
      </c>
      <c r="AL627" s="11">
        <f>'OddsRatio_working_3-way'!Z627+'OddsRatio_working_3-way'!AF627</f>
        <v>1.0509708520189989</v>
      </c>
      <c r="AM627" s="11">
        <f>'OddsRatio_working_3-way'!AA627+'OddsRatio_working_3-way'!AG627</f>
        <v>-0.56394454722966292</v>
      </c>
      <c r="AN627" s="11">
        <f>'OddsRatio_working_3-way'!AB627+'OddsRatio_working_3-way'!AH627</f>
        <v>-0.48702630478933595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1.0509708520189989</v>
      </c>
      <c r="AS627" s="11">
        <f>IF(('OddsRatio_working_3-way'!X627=0),IF(Q627&gt;0,-Q627^(1/3),(-Q627)^(1/3)),'OddsRatio_working_3-way'!AM627-'OddsRatio_working_3-way'!R627/3)</f>
        <v>-0.56394454722966292</v>
      </c>
      <c r="AT627" s="11">
        <f>IF(('OddsRatio_working_3-way'!X627=0),IF(Q627&gt;0,-Q627^(1/3),(-Q627)^(1/3)),'OddsRatio_working_3-way'!AN627-'OddsRatio_working_3-way'!R627/3)</f>
        <v>-0.48702630478933595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3.16</v>
      </c>
      <c r="B628" s="4">
        <f>IF('True_Odds_Calculator_3-way'!B629="","",'True_Odds_Calculator_3-way'!B629)</f>
        <v>2.85</v>
      </c>
      <c r="C628" s="4">
        <f>IF('True_Odds_Calculator_3-way'!C629="","",'True_Odds_Calculator_3-way'!C629)</f>
        <v>2.74</v>
      </c>
      <c r="D628" s="9">
        <f t="shared" si="130"/>
        <v>0.30613273368176969</v>
      </c>
      <c r="E628" s="9">
        <f t="shared" si="131"/>
        <v>0.33998987846890727</v>
      </c>
      <c r="F628" s="9">
        <f t="shared" si="132"/>
        <v>0.35387738784932299</v>
      </c>
      <c r="G628" s="9">
        <f t="shared" si="133"/>
        <v>1.0493319079416985</v>
      </c>
      <c r="H628" s="9">
        <f t="shared" si="134"/>
        <v>3.2665569211540686</v>
      </c>
      <c r="I628" s="9">
        <f t="shared" si="135"/>
        <v>2.9412640296921424</v>
      </c>
      <c r="J628" s="9">
        <f t="shared" si="136"/>
        <v>2.8258375198185557</v>
      </c>
      <c r="K628" s="11">
        <f t="shared" si="137"/>
        <v>0.31645569620253161</v>
      </c>
      <c r="L628" s="11">
        <f t="shared" si="138"/>
        <v>0.35087719298245612</v>
      </c>
      <c r="M628" s="11">
        <f t="shared" si="139"/>
        <v>0.36496350364963503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-0.281768358807024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0.23301578347606053</v>
      </c>
      <c r="Q628" s="11">
        <f>2*'OddsRatio_working_3-way'!K628*'OddsRatio_working_3-way'!L628*'OddsRatio_working_3-way'!M628</f>
        <v>8.104896816558628E-2</v>
      </c>
      <c r="R628" s="11">
        <f t="shared" si="140"/>
        <v>0</v>
      </c>
      <c r="S628" s="11">
        <f t="shared" si="141"/>
        <v>-0.82697640168904529</v>
      </c>
      <c r="T628" s="11">
        <f t="shared" si="142"/>
        <v>-0.28764396580488538</v>
      </c>
      <c r="U628" s="11">
        <f>'OddsRatio_working_3-way'!S628-'OddsRatio_working_3-way'!R628^2/3</f>
        <v>-0.82697640168904529</v>
      </c>
      <c r="V628" s="11">
        <f>'OddsRatio_working_3-way'!S628*'OddsRatio_working_3-way'!R628/3-2*'OddsRatio_working_3-way'!R628^3/27-'OddsRatio_working_3-way'!T628</f>
        <v>0.28764396580488538</v>
      </c>
      <c r="W628" s="11">
        <f>'OddsRatio_working_3-way'!V628^2+4*'OddsRatio_working_3-way'!U628^3/27</f>
        <v>-1.0477438506998615E-3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0.14472974375941347</v>
      </c>
      <c r="Y628" s="11">
        <f>IF('OddsRatio_working_3-way'!W628&gt;=0,IF('OddsRatio_working_3-way'!V628+SQRT('OddsRatio_working_3-way'!W628)&gt;0,0,PI()),ACOS('OddsRatio_working_3-way'!V628/(2*'OddsRatio_working_3-way'!X628)))</f>
        <v>0.11205960411466265</v>
      </c>
      <c r="Z628" s="11">
        <f>'OddsRatio_working_3-way'!X628^(1/3)*COS('OddsRatio_working_3-way'!Y628/3)</f>
        <v>0.52466595397084925</v>
      </c>
      <c r="AA628" s="11">
        <f>'OddsRatio_working_3-way'!X628^(1/3)*COS(('OddsRatio_working_3-way'!Y628+2*PI())/3)</f>
        <v>-0.27931320019230127</v>
      </c>
      <c r="AB628" s="11">
        <f>'OddsRatio_working_3-way'!X628^(1/3)*COS(('OddsRatio_working_3-way'!Y628+4*PI())/3)</f>
        <v>-0.24535275377854809</v>
      </c>
      <c r="AC628" s="11">
        <f>'OddsRatio_working_3-way'!X628^(1/3)*SIN('OddsRatio_working_3-way'!Y628/3)</f>
        <v>1.960707287878027E-2</v>
      </c>
      <c r="AD628" s="11">
        <f>'OddsRatio_working_3-way'!X628^(1/3)*SIN(('OddsRatio_working_3-way'!Y628+2*PI())/3)</f>
        <v>0.44457050820016231</v>
      </c>
      <c r="AE628" s="11">
        <f>'OddsRatio_working_3-way'!X628^(1/3)*SIN(('OddsRatio_working_3-way'!Y628+4*PI())/3)</f>
        <v>-0.46417758107894252</v>
      </c>
      <c r="AF628" s="11">
        <f>-'OddsRatio_working_3-way'!U628/(3*'OddsRatio_working_3-way'!X628^(1/3))*COS(('OddsRatio_working_3-way'!Y628)/3)</f>
        <v>0.52466595397084925</v>
      </c>
      <c r="AG628" s="11">
        <f>-'OddsRatio_working_3-way'!U628/(3*'OddsRatio_working_3-way'!X628^(1/3))*COS(('OddsRatio_working_3-way'!Y628+2*PI())/3)</f>
        <v>-0.27931320019230127</v>
      </c>
      <c r="AH628" s="11">
        <f>-'OddsRatio_working_3-way'!U628/(3*'OddsRatio_working_3-way'!X628^(1/3))*COS(('OddsRatio_working_3-way'!Y628+4*PI())/3)</f>
        <v>-0.24535275377854809</v>
      </c>
      <c r="AI628" s="11">
        <f>'OddsRatio_working_3-way'!U628/(3*'OddsRatio_working_3-way'!X628^(1/3))*SIN(('OddsRatio_working_3-way'!Y628)/3)</f>
        <v>-1.960707287878027E-2</v>
      </c>
      <c r="AJ628" s="11">
        <f>'OddsRatio_working_3-way'!U628/(3*'OddsRatio_working_3-way'!X628^(1/3))*SIN(('OddsRatio_working_3-way'!Y628+2*PI())/3)</f>
        <v>-0.44457050820016231</v>
      </c>
      <c r="AK628" s="11">
        <f>'OddsRatio_working_3-way'!U628/(3*'OddsRatio_working_3-way'!X628^(1/3))*SIN(('OddsRatio_working_3-way'!Y628+4*PI())/3)</f>
        <v>0.46417758107894252</v>
      </c>
      <c r="AL628" s="11">
        <f>'OddsRatio_working_3-way'!Z628+'OddsRatio_working_3-way'!AF628</f>
        <v>1.0493319079416985</v>
      </c>
      <c r="AM628" s="11">
        <f>'OddsRatio_working_3-way'!AA628+'OddsRatio_working_3-way'!AG628</f>
        <v>-0.55862640038460254</v>
      </c>
      <c r="AN628" s="11">
        <f>'OddsRatio_working_3-way'!AB628+'OddsRatio_working_3-way'!AH628</f>
        <v>-0.49070550755709619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1.0493319079416985</v>
      </c>
      <c r="AS628" s="11">
        <f>IF(('OddsRatio_working_3-way'!X628=0),IF(Q628&gt;0,-Q628^(1/3),(-Q628)^(1/3)),'OddsRatio_working_3-way'!AM628-'OddsRatio_working_3-way'!R628/3)</f>
        <v>-0.55862640038460254</v>
      </c>
      <c r="AT628" s="11">
        <f>IF(('OddsRatio_working_3-way'!X628=0),IF(Q628&gt;0,-Q628^(1/3),(-Q628)^(1/3)),'OddsRatio_working_3-way'!AN628-'OddsRatio_working_3-way'!R628/3)</f>
        <v>-0.49070550755709619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1.66</v>
      </c>
      <c r="B629" s="4">
        <f>IF('True_Odds_Calculator_3-way'!B630="","",'True_Odds_Calculator_3-way'!B630)</f>
        <v>3.49</v>
      </c>
      <c r="C629" s="4">
        <f>IF('True_Odds_Calculator_3-way'!C630="","",'True_Odds_Calculator_3-way'!C630)</f>
        <v>6.8</v>
      </c>
      <c r="D629" s="9">
        <f t="shared" si="130"/>
        <v>0.58706016151744933</v>
      </c>
      <c r="E629" s="9">
        <f t="shared" si="131"/>
        <v>0.27369160598448844</v>
      </c>
      <c r="F629" s="9">
        <f t="shared" si="132"/>
        <v>0.13924823249806248</v>
      </c>
      <c r="G629" s="9">
        <f t="shared" si="133"/>
        <v>1.0657620171772839</v>
      </c>
      <c r="H629" s="9">
        <f t="shared" si="134"/>
        <v>1.7034029313370069</v>
      </c>
      <c r="I629" s="9">
        <f t="shared" si="135"/>
        <v>3.6537474227714362</v>
      </c>
      <c r="J629" s="9">
        <f t="shared" si="136"/>
        <v>7.181419699628246</v>
      </c>
      <c r="K629" s="11">
        <f t="shared" si="137"/>
        <v>0.60240963855421692</v>
      </c>
      <c r="L629" s="11">
        <f t="shared" si="138"/>
        <v>0.28653295128939826</v>
      </c>
      <c r="M629" s="11">
        <f t="shared" si="139"/>
        <v>0.14705882352941177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-0.24195179504466546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0.2271854991176572</v>
      </c>
      <c r="Q629" s="11">
        <f>2*'OddsRatio_working_3-way'!K629*'OddsRatio_working_3-way'!L629*'OddsRatio_working_3-way'!M629</f>
        <v>5.076770930003513E-2</v>
      </c>
      <c r="R629" s="11">
        <f t="shared" si="140"/>
        <v>0</v>
      </c>
      <c r="S629" s="11">
        <f t="shared" si="141"/>
        <v>-0.93897009144204802</v>
      </c>
      <c r="T629" s="11">
        <f t="shared" si="142"/>
        <v>-0.20982571875799957</v>
      </c>
      <c r="U629" s="11">
        <f>'OddsRatio_working_3-way'!S629-'OddsRatio_working_3-way'!R629^2/3</f>
        <v>-0.93897009144204802</v>
      </c>
      <c r="V629" s="11">
        <f>'OddsRatio_working_3-way'!S629*'OddsRatio_working_3-way'!R629/3-2*'OddsRatio_working_3-way'!R629^3/27-'OddsRatio_working_3-way'!T629</f>
        <v>0.20982571875799957</v>
      </c>
      <c r="W629" s="11">
        <f>'OddsRatio_working_3-way'!V629^2+4*'OddsRatio_working_3-way'!U629^3/27</f>
        <v>-7.8618635674942691E-2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0.17510387483380674</v>
      </c>
      <c r="Y629" s="11">
        <f>IF('OddsRatio_working_3-way'!W629&gt;=0,IF('OddsRatio_working_3-way'!V629+SQRT('OddsRatio_working_3-way'!W629)&gt;0,0,PI()),ACOS('OddsRatio_working_3-way'!V629/(2*'OddsRatio_working_3-way'!X629)))</f>
        <v>0.92836176916953261</v>
      </c>
      <c r="Z629" s="11">
        <f>'OddsRatio_working_3-way'!X629^(1/3)*COS('OddsRatio_working_3-way'!Y629/3)</f>
        <v>0.53288100858864196</v>
      </c>
      <c r="AA629" s="11">
        <f>'OddsRatio_working_3-way'!X629^(1/3)*COS(('OddsRatio_working_3-way'!Y629+2*PI())/3)</f>
        <v>-0.41399014297458264</v>
      </c>
      <c r="AB629" s="11">
        <f>'OddsRatio_working_3-way'!X629^(1/3)*COS(('OddsRatio_working_3-way'!Y629+4*PI())/3)</f>
        <v>-0.11889086561405961</v>
      </c>
      <c r="AC629" s="11">
        <f>'OddsRatio_working_3-way'!X629^(1/3)*SIN('OddsRatio_working_3-way'!Y629/3)</f>
        <v>0.17037564722176224</v>
      </c>
      <c r="AD629" s="11">
        <f>'OddsRatio_working_3-way'!X629^(1/3)*SIN(('OddsRatio_working_3-way'!Y629+2*PI())/3)</f>
        <v>0.37630066702115667</v>
      </c>
      <c r="AE629" s="11">
        <f>'OddsRatio_working_3-way'!X629^(1/3)*SIN(('OddsRatio_working_3-way'!Y629+4*PI())/3)</f>
        <v>-0.54667631424291863</v>
      </c>
      <c r="AF629" s="11">
        <f>-'OddsRatio_working_3-way'!U629/(3*'OddsRatio_working_3-way'!X629^(1/3))*COS(('OddsRatio_working_3-way'!Y629)/3)</f>
        <v>0.53288100858864185</v>
      </c>
      <c r="AG629" s="11">
        <f>-'OddsRatio_working_3-way'!U629/(3*'OddsRatio_working_3-way'!X629^(1/3))*COS(('OddsRatio_working_3-way'!Y629+2*PI())/3)</f>
        <v>-0.41399014297458253</v>
      </c>
      <c r="AH629" s="11">
        <f>-'OddsRatio_working_3-way'!U629/(3*'OddsRatio_working_3-way'!X629^(1/3))*COS(('OddsRatio_working_3-way'!Y629+4*PI())/3)</f>
        <v>-0.11889086561405959</v>
      </c>
      <c r="AI629" s="11">
        <f>'OddsRatio_working_3-way'!U629/(3*'OddsRatio_working_3-way'!X629^(1/3))*SIN(('OddsRatio_working_3-way'!Y629)/3)</f>
        <v>-0.17037564722176221</v>
      </c>
      <c r="AJ629" s="11">
        <f>'OddsRatio_working_3-way'!U629/(3*'OddsRatio_working_3-way'!X629^(1/3))*SIN(('OddsRatio_working_3-way'!Y629+2*PI())/3)</f>
        <v>-0.37630066702115661</v>
      </c>
      <c r="AK629" s="11">
        <f>'OddsRatio_working_3-way'!U629/(3*'OddsRatio_working_3-way'!X629^(1/3))*SIN(('OddsRatio_working_3-way'!Y629+4*PI())/3)</f>
        <v>0.54667631424291852</v>
      </c>
      <c r="AL629" s="11">
        <f>'OddsRatio_working_3-way'!Z629+'OddsRatio_working_3-way'!AF629</f>
        <v>1.0657620171772839</v>
      </c>
      <c r="AM629" s="11">
        <f>'OddsRatio_working_3-way'!AA629+'OddsRatio_working_3-way'!AG629</f>
        <v>-0.82798028594916517</v>
      </c>
      <c r="AN629" s="11">
        <f>'OddsRatio_working_3-way'!AB629+'OddsRatio_working_3-way'!AH629</f>
        <v>-0.23778173122811919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1.0657620171772839</v>
      </c>
      <c r="AS629" s="11">
        <f>IF(('OddsRatio_working_3-way'!X629=0),IF(Q629&gt;0,-Q629^(1/3),(-Q629)^(1/3)),'OddsRatio_working_3-way'!AM629-'OddsRatio_working_3-way'!R629/3)</f>
        <v>-0.82798028594916517</v>
      </c>
      <c r="AT629" s="11">
        <f>IF(('OddsRatio_working_3-way'!X629=0),IF(Q629&gt;0,-Q629^(1/3),(-Q629)^(1/3)),'OddsRatio_working_3-way'!AN629-'OddsRatio_working_3-way'!R629/3)</f>
        <v>-0.23778173122811919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3.03</v>
      </c>
      <c r="B630" s="4">
        <f>IF('True_Odds_Calculator_3-way'!B631="","",'True_Odds_Calculator_3-way'!B631)</f>
        <v>2.86</v>
      </c>
      <c r="C630" s="4">
        <f>IF('True_Odds_Calculator_3-way'!C631="","",'True_Odds_Calculator_3-way'!C631)</f>
        <v>2.83</v>
      </c>
      <c r="D630" s="9">
        <f t="shared" si="130"/>
        <v>0.31924955753540046</v>
      </c>
      <c r="E630" s="9">
        <f t="shared" si="131"/>
        <v>0.33854982885782275</v>
      </c>
      <c r="F630" s="9">
        <f t="shared" si="132"/>
        <v>0.34220061360677689</v>
      </c>
      <c r="G630" s="9">
        <f t="shared" si="133"/>
        <v>1.0504166337391982</v>
      </c>
      <c r="H630" s="9">
        <f t="shared" si="134"/>
        <v>3.1323457664905723</v>
      </c>
      <c r="I630" s="9">
        <f t="shared" si="135"/>
        <v>2.9537749387549082</v>
      </c>
      <c r="J630" s="9">
        <f t="shared" si="136"/>
        <v>2.9222624397427328</v>
      </c>
      <c r="K630" s="11">
        <f t="shared" si="137"/>
        <v>0.33003300330033003</v>
      </c>
      <c r="L630" s="11">
        <f t="shared" si="138"/>
        <v>0.34965034965034969</v>
      </c>
      <c r="M630" s="11">
        <f t="shared" si="139"/>
        <v>0.35335689045936397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-0.28175068118391078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0.23323887159033929</v>
      </c>
      <c r="Q630" s="11">
        <f>2*'OddsRatio_working_3-way'!K630*'OddsRatio_working_3-way'!L630*'OddsRatio_working_3-way'!M630</f>
        <v>8.1552053003615135E-2</v>
      </c>
      <c r="R630" s="11">
        <f t="shared" si="140"/>
        <v>0</v>
      </c>
      <c r="S630" s="11">
        <f t="shared" si="141"/>
        <v>-0.82782008054168377</v>
      </c>
      <c r="T630" s="11">
        <f t="shared" si="142"/>
        <v>-0.28944758060898035</v>
      </c>
      <c r="U630" s="11">
        <f>'OddsRatio_working_3-way'!S630-'OddsRatio_working_3-way'!R630^2/3</f>
        <v>-0.82782008054168377</v>
      </c>
      <c r="V630" s="11">
        <f>'OddsRatio_working_3-way'!S630*'OddsRatio_working_3-way'!R630/3-2*'OddsRatio_working_3-way'!R630^3/27-'OddsRatio_working_3-way'!T630</f>
        <v>0.28944758060898035</v>
      </c>
      <c r="W630" s="11">
        <f>'OddsRatio_working_3-way'!V630^2+4*'OddsRatio_working_3-way'!U630^3/27</f>
        <v>-2.6359181265041276E-4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0.14495127951577608</v>
      </c>
      <c r="Y630" s="11">
        <f>IF('OddsRatio_working_3-way'!W630&gt;=0,IF('OddsRatio_working_3-way'!V630+SQRT('OddsRatio_working_3-way'!W630)&gt;0,0,PI()),ACOS('OddsRatio_working_3-way'!V630/(2*'OddsRatio_working_3-way'!X630)))</f>
        <v>5.6032653451706382E-2</v>
      </c>
      <c r="Z630" s="11">
        <f>'OddsRatio_working_3-way'!X630^(1/3)*COS('OddsRatio_working_3-way'!Y630/3)</f>
        <v>0.52520831686959912</v>
      </c>
      <c r="AA630" s="11">
        <f>'OddsRatio_working_3-way'!X630^(1/3)*COS(('OddsRatio_working_3-way'!Y630+2*PI())/3)</f>
        <v>-0.27110051375181737</v>
      </c>
      <c r="AB630" s="11">
        <f>'OddsRatio_working_3-way'!X630^(1/3)*COS(('OddsRatio_working_3-way'!Y630+4*PI())/3)</f>
        <v>-0.25410780311778186</v>
      </c>
      <c r="AC630" s="11">
        <f>'OddsRatio_working_3-way'!X630^(1/3)*SIN('OddsRatio_working_3-way'!Y630/3)</f>
        <v>9.8107460588218853E-3</v>
      </c>
      <c r="AD630" s="11">
        <f>'OddsRatio_working_3-way'!X630^(1/3)*SIN(('OddsRatio_working_3-way'!Y630+2*PI())/3)</f>
        <v>0.44993837165852907</v>
      </c>
      <c r="AE630" s="11">
        <f>'OddsRatio_working_3-way'!X630^(1/3)*SIN(('OddsRatio_working_3-way'!Y630+4*PI())/3)</f>
        <v>-0.45974911771735089</v>
      </c>
      <c r="AF630" s="11">
        <f>-'OddsRatio_working_3-way'!U630/(3*'OddsRatio_working_3-way'!X630^(1/3))*COS(('OddsRatio_working_3-way'!Y630)/3)</f>
        <v>0.52520831686959901</v>
      </c>
      <c r="AG630" s="11">
        <f>-'OddsRatio_working_3-way'!U630/(3*'OddsRatio_working_3-way'!X630^(1/3))*COS(('OddsRatio_working_3-way'!Y630+2*PI())/3)</f>
        <v>-0.27110051375181732</v>
      </c>
      <c r="AH630" s="11">
        <f>-'OddsRatio_working_3-way'!U630/(3*'OddsRatio_working_3-way'!X630^(1/3))*COS(('OddsRatio_working_3-way'!Y630+4*PI())/3)</f>
        <v>-0.25410780311778181</v>
      </c>
      <c r="AI630" s="11">
        <f>'OddsRatio_working_3-way'!U630/(3*'OddsRatio_working_3-way'!X630^(1/3))*SIN(('OddsRatio_working_3-way'!Y630)/3)</f>
        <v>-9.8107460588218835E-3</v>
      </c>
      <c r="AJ630" s="11">
        <f>'OddsRatio_working_3-way'!U630/(3*'OddsRatio_working_3-way'!X630^(1/3))*SIN(('OddsRatio_working_3-way'!Y630+2*PI())/3)</f>
        <v>-0.44993837165852896</v>
      </c>
      <c r="AK630" s="11">
        <f>'OddsRatio_working_3-way'!U630/(3*'OddsRatio_working_3-way'!X630^(1/3))*SIN(('OddsRatio_working_3-way'!Y630+4*PI())/3)</f>
        <v>0.45974911771735083</v>
      </c>
      <c r="AL630" s="11">
        <f>'OddsRatio_working_3-way'!Z630+'OddsRatio_working_3-way'!AF630</f>
        <v>1.0504166337391982</v>
      </c>
      <c r="AM630" s="11">
        <f>'OddsRatio_working_3-way'!AA630+'OddsRatio_working_3-way'!AG630</f>
        <v>-0.54220102750363464</v>
      </c>
      <c r="AN630" s="11">
        <f>'OddsRatio_working_3-way'!AB630+'OddsRatio_working_3-way'!AH630</f>
        <v>-0.50821560623556361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1.0504166337391982</v>
      </c>
      <c r="AS630" s="11">
        <f>IF(('OddsRatio_working_3-way'!X630=0),IF(Q630&gt;0,-Q630^(1/3),(-Q630)^(1/3)),'OddsRatio_working_3-way'!AM630-'OddsRatio_working_3-way'!R630/3)</f>
        <v>-0.54220102750363464</v>
      </c>
      <c r="AT630" s="11">
        <f>IF(('OddsRatio_working_3-way'!X630=0),IF(Q630&gt;0,-Q630^(1/3),(-Q630)^(1/3)),'OddsRatio_working_3-way'!AN630-'OddsRatio_working_3-way'!R630/3)</f>
        <v>-0.50821560623556361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3</v>
      </c>
      <c r="B631" s="4">
        <f>IF('True_Odds_Calculator_3-way'!B632="","",'True_Odds_Calculator_3-way'!B632)</f>
        <v>3.59</v>
      </c>
      <c r="C631" s="4">
        <f>IF('True_Odds_Calculator_3-way'!C632="","",'True_Odds_Calculator_3-way'!C632)</f>
        <v>2.4</v>
      </c>
      <c r="D631" s="9">
        <f t="shared" si="130"/>
        <v>0.32381575454959005</v>
      </c>
      <c r="E631" s="9">
        <f t="shared" si="131"/>
        <v>0.26996471737769956</v>
      </c>
      <c r="F631" s="9">
        <f t="shared" si="132"/>
        <v>0.40621952807271022</v>
      </c>
      <c r="G631" s="9">
        <f t="shared" si="133"/>
        <v>1.0440879357320725</v>
      </c>
      <c r="H631" s="9">
        <f t="shared" si="134"/>
        <v>3.0881758714641454</v>
      </c>
      <c r="I631" s="9">
        <f t="shared" si="135"/>
        <v>3.7041877535460679</v>
      </c>
      <c r="J631" s="9">
        <f t="shared" si="136"/>
        <v>2.4617231100249017</v>
      </c>
      <c r="K631" s="11">
        <f t="shared" si="137"/>
        <v>0.33333333333333331</v>
      </c>
      <c r="L631" s="11">
        <f t="shared" si="138"/>
        <v>0.2785515320334262</v>
      </c>
      <c r="M631" s="11">
        <f t="shared" si="139"/>
        <v>0.41666666666666669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-0.28056329309811201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0.23173939956669762</v>
      </c>
      <c r="Q631" s="11">
        <f>2*'OddsRatio_working_3-way'!K631*'OddsRatio_working_3-way'!L631*'OddsRatio_working_3-way'!M631</f>
        <v>7.7375425564840603E-2</v>
      </c>
      <c r="R631" s="11">
        <f t="shared" si="140"/>
        <v>0</v>
      </c>
      <c r="S631" s="11">
        <f t="shared" si="141"/>
        <v>-0.82597904026475466</v>
      </c>
      <c r="T631" s="11">
        <f t="shared" si="142"/>
        <v>-0.27578599007170435</v>
      </c>
      <c r="U631" s="11">
        <f>'OddsRatio_working_3-way'!S631-'OddsRatio_working_3-way'!R631^2/3</f>
        <v>-0.82597904026475466</v>
      </c>
      <c r="V631" s="11">
        <f>'OddsRatio_working_3-way'!S631*'OddsRatio_working_3-way'!R631/3-2*'OddsRatio_working_3-way'!R631^3/27-'OddsRatio_working_3-way'!T631</f>
        <v>0.27578599007170435</v>
      </c>
      <c r="W631" s="11">
        <f>'OddsRatio_working_3-way'!V631^2+4*'OddsRatio_working_3-way'!U631^3/27</f>
        <v>-7.4260989565593516E-3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0.1444679992908374</v>
      </c>
      <c r="Y631" s="11">
        <f>IF('OddsRatio_working_3-way'!W631&gt;=0,IF('OddsRatio_working_3-way'!V631+SQRT('OddsRatio_working_3-way'!W631)&gt;0,0,PI()),ACOS('OddsRatio_working_3-way'!V631/(2*'OddsRatio_working_3-way'!X631)))</f>
        <v>0.30285743126241482</v>
      </c>
      <c r="Z631" s="11">
        <f>'OddsRatio_working_3-way'!X631^(1/3)*COS('OddsRatio_working_3-way'!Y631/3)</f>
        <v>0.52204396786603624</v>
      </c>
      <c r="AA631" s="11">
        <f>'OddsRatio_working_3-way'!X631^(1/3)*COS(('OddsRatio_working_3-way'!Y631+2*PI())/3)</f>
        <v>-0.30681861893169921</v>
      </c>
      <c r="AB631" s="11">
        <f>'OddsRatio_working_3-way'!X631^(1/3)*COS(('OddsRatio_working_3-way'!Y631+4*PI())/3)</f>
        <v>-0.21522534893433692</v>
      </c>
      <c r="AC631" s="11">
        <f>'OddsRatio_working_3-way'!X631^(1/3)*SIN('OddsRatio_working_3-way'!Y631/3)</f>
        <v>5.2881399088935223E-2</v>
      </c>
      <c r="AD631" s="11">
        <f>'OddsRatio_working_3-way'!X631^(1/3)*SIN(('OddsRatio_working_3-way'!Y631+2*PI())/3)</f>
        <v>0.42566263851994696</v>
      </c>
      <c r="AE631" s="11">
        <f>'OddsRatio_working_3-way'!X631^(1/3)*SIN(('OddsRatio_working_3-way'!Y631+4*PI())/3)</f>
        <v>-0.47854403760888214</v>
      </c>
      <c r="AF631" s="11">
        <f>-'OddsRatio_working_3-way'!U631/(3*'OddsRatio_working_3-way'!X631^(1/3))*COS(('OddsRatio_working_3-way'!Y631)/3)</f>
        <v>0.52204396786603613</v>
      </c>
      <c r="AG631" s="11">
        <f>-'OddsRatio_working_3-way'!U631/(3*'OddsRatio_working_3-way'!X631^(1/3))*COS(('OddsRatio_working_3-way'!Y631+2*PI())/3)</f>
        <v>-0.30681861893169915</v>
      </c>
      <c r="AH631" s="11">
        <f>-'OddsRatio_working_3-way'!U631/(3*'OddsRatio_working_3-way'!X631^(1/3))*COS(('OddsRatio_working_3-way'!Y631+4*PI())/3)</f>
        <v>-0.21522534893433687</v>
      </c>
      <c r="AI631" s="11">
        <f>'OddsRatio_working_3-way'!U631/(3*'OddsRatio_working_3-way'!X631^(1/3))*SIN(('OddsRatio_working_3-way'!Y631)/3)</f>
        <v>-5.2881399088935209E-2</v>
      </c>
      <c r="AJ631" s="11">
        <f>'OddsRatio_working_3-way'!U631/(3*'OddsRatio_working_3-way'!X631^(1/3))*SIN(('OddsRatio_working_3-way'!Y631+2*PI())/3)</f>
        <v>-0.42566263851994685</v>
      </c>
      <c r="AK631" s="11">
        <f>'OddsRatio_working_3-way'!U631/(3*'OddsRatio_working_3-way'!X631^(1/3))*SIN(('OddsRatio_working_3-way'!Y631+4*PI())/3)</f>
        <v>0.47854403760888203</v>
      </c>
      <c r="AL631" s="11">
        <f>'OddsRatio_working_3-way'!Z631+'OddsRatio_working_3-way'!AF631</f>
        <v>1.0440879357320725</v>
      </c>
      <c r="AM631" s="11">
        <f>'OddsRatio_working_3-way'!AA631+'OddsRatio_working_3-way'!AG631</f>
        <v>-0.6136372378633983</v>
      </c>
      <c r="AN631" s="11">
        <f>'OddsRatio_working_3-way'!AB631+'OddsRatio_working_3-way'!AH631</f>
        <v>-0.43045069786867379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1.0440879357320725</v>
      </c>
      <c r="AS631" s="11">
        <f>IF(('OddsRatio_working_3-way'!X631=0),IF(Q631&gt;0,-Q631^(1/3),(-Q631)^(1/3)),'OddsRatio_working_3-way'!AM631-'OddsRatio_working_3-way'!R631/3)</f>
        <v>-0.6136372378633983</v>
      </c>
      <c r="AT631" s="11">
        <f>IF(('OddsRatio_working_3-way'!X631=0),IF(Q631&gt;0,-Q631^(1/3),(-Q631)^(1/3)),'OddsRatio_working_3-way'!AN631-'OddsRatio_working_3-way'!R631/3)</f>
        <v>-0.43045069786867379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3.97</v>
      </c>
      <c r="B632" s="4">
        <f>IF('True_Odds_Calculator_3-way'!B633="","",'True_Odds_Calculator_3-way'!B633)</f>
        <v>3.19</v>
      </c>
      <c r="C632" s="4">
        <f>IF('True_Odds_Calculator_3-way'!C633="","",'True_Odds_Calculator_3-way'!C633)</f>
        <v>2.16</v>
      </c>
      <c r="D632" s="9">
        <f t="shared" si="130"/>
        <v>0.24374002820929794</v>
      </c>
      <c r="E632" s="9">
        <f t="shared" si="131"/>
        <v>0.30414799619504868</v>
      </c>
      <c r="F632" s="9">
        <f t="shared" si="132"/>
        <v>0.45211197559565314</v>
      </c>
      <c r="G632" s="9">
        <f t="shared" si="133"/>
        <v>1.044690890559284</v>
      </c>
      <c r="H632" s="9">
        <f t="shared" si="134"/>
        <v>4.1027319449610742</v>
      </c>
      <c r="I632" s="9">
        <f t="shared" si="135"/>
        <v>3.2878730503248317</v>
      </c>
      <c r="J632" s="9">
        <f t="shared" si="136"/>
        <v>2.2118414330487699</v>
      </c>
      <c r="K632" s="11">
        <f t="shared" si="137"/>
        <v>0.25188916876574308</v>
      </c>
      <c r="L632" s="11">
        <f t="shared" si="138"/>
        <v>0.31347962382445144</v>
      </c>
      <c r="M632" s="11">
        <f t="shared" si="139"/>
        <v>0.46296296296296291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-0.27581863979848853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0.23103731954596196</v>
      </c>
      <c r="Q632" s="11">
        <f>2*'OddsRatio_working_3-way'!K632*'OddsRatio_working_3-way'!L632*'OddsRatio_working_3-way'!M632</f>
        <v>7.3113075805684158E-2</v>
      </c>
      <c r="R632" s="11">
        <f t="shared" si="140"/>
        <v>0</v>
      </c>
      <c r="S632" s="11">
        <f t="shared" si="141"/>
        <v>-0.83764215397029174</v>
      </c>
      <c r="T632" s="11">
        <f t="shared" si="142"/>
        <v>-0.26507663100325685</v>
      </c>
      <c r="U632" s="11">
        <f>'OddsRatio_working_3-way'!S632-'OddsRatio_working_3-way'!R632^2/3</f>
        <v>-0.83764215397029174</v>
      </c>
      <c r="V632" s="11">
        <f>'OddsRatio_working_3-way'!S632*'OddsRatio_working_3-way'!R632/3-2*'OddsRatio_working_3-way'!R632^3/27-'OddsRatio_working_3-way'!T632</f>
        <v>0.26507663100325685</v>
      </c>
      <c r="W632" s="11">
        <f>'OddsRatio_working_3-way'!V632^2+4*'OddsRatio_working_3-way'!U632^3/27</f>
        <v>-1.6805032762559152E-2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0.14753868396677863</v>
      </c>
      <c r="Y632" s="11">
        <f>IF('OddsRatio_working_3-way'!W632&gt;=0,IF('OddsRatio_working_3-way'!V632+SQRT('OddsRatio_working_3-way'!W632)&gt;0,0,PI()),ACOS('OddsRatio_working_3-way'!V632/(2*'OddsRatio_working_3-way'!X632)))</f>
        <v>0.45484473316649998</v>
      </c>
      <c r="Z632" s="11">
        <f>'OddsRatio_working_3-way'!X632^(1/3)*COS('OddsRatio_working_3-way'!Y632/3)</f>
        <v>0.522345445279642</v>
      </c>
      <c r="AA632" s="11">
        <f>'OddsRatio_working_3-way'!X632^(1/3)*COS(('OddsRatio_working_3-way'!Y632+2*PI())/3)</f>
        <v>-0.33028831667823089</v>
      </c>
      <c r="AB632" s="11">
        <f>'OddsRatio_working_3-way'!X632^(1/3)*COS(('OddsRatio_working_3-way'!Y632+4*PI())/3)</f>
        <v>-0.19205712860141128</v>
      </c>
      <c r="AC632" s="11">
        <f>'OddsRatio_working_3-way'!X632^(1/3)*SIN('OddsRatio_working_3-way'!Y632/3)</f>
        <v>7.980781364655383E-2</v>
      </c>
      <c r="AD632" s="11">
        <f>'OddsRatio_working_3-way'!X632^(1/3)*SIN(('OddsRatio_working_3-way'!Y632+2*PI())/3)</f>
        <v>0.41246051833998759</v>
      </c>
      <c r="AE632" s="11">
        <f>'OddsRatio_working_3-way'!X632^(1/3)*SIN(('OddsRatio_working_3-way'!Y632+4*PI())/3)</f>
        <v>-0.49226833198654119</v>
      </c>
      <c r="AF632" s="11">
        <f>-'OddsRatio_working_3-way'!U632/(3*'OddsRatio_working_3-way'!X632^(1/3))*COS(('OddsRatio_working_3-way'!Y632)/3)</f>
        <v>0.522345445279642</v>
      </c>
      <c r="AG632" s="11">
        <f>-'OddsRatio_working_3-way'!U632/(3*'OddsRatio_working_3-way'!X632^(1/3))*COS(('OddsRatio_working_3-way'!Y632+2*PI())/3)</f>
        <v>-0.33028831667823089</v>
      </c>
      <c r="AH632" s="11">
        <f>-'OddsRatio_working_3-way'!U632/(3*'OddsRatio_working_3-way'!X632^(1/3))*COS(('OddsRatio_working_3-way'!Y632+4*PI())/3)</f>
        <v>-0.19205712860141128</v>
      </c>
      <c r="AI632" s="11">
        <f>'OddsRatio_working_3-way'!U632/(3*'OddsRatio_working_3-way'!X632^(1/3))*SIN(('OddsRatio_working_3-way'!Y632)/3)</f>
        <v>-7.980781364655383E-2</v>
      </c>
      <c r="AJ632" s="11">
        <f>'OddsRatio_working_3-way'!U632/(3*'OddsRatio_working_3-way'!X632^(1/3))*SIN(('OddsRatio_working_3-way'!Y632+2*PI())/3)</f>
        <v>-0.41246051833998759</v>
      </c>
      <c r="AK632" s="11">
        <f>'OddsRatio_working_3-way'!U632/(3*'OddsRatio_working_3-way'!X632^(1/3))*SIN(('OddsRatio_working_3-way'!Y632+4*PI())/3)</f>
        <v>0.49226833198654119</v>
      </c>
      <c r="AL632" s="11">
        <f>'OddsRatio_working_3-way'!Z632+'OddsRatio_working_3-way'!AF632</f>
        <v>1.044690890559284</v>
      </c>
      <c r="AM632" s="11">
        <f>'OddsRatio_working_3-way'!AA632+'OddsRatio_working_3-way'!AG632</f>
        <v>-0.66057663335646177</v>
      </c>
      <c r="AN632" s="11">
        <f>'OddsRatio_working_3-way'!AB632+'OddsRatio_working_3-way'!AH632</f>
        <v>-0.38411425720282255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1.044690890559284</v>
      </c>
      <c r="AS632" s="11">
        <f>IF(('OddsRatio_working_3-way'!X632=0),IF(Q632&gt;0,-Q632^(1/3),(-Q632)^(1/3)),'OddsRatio_working_3-way'!AM632-'OddsRatio_working_3-way'!R632/3)</f>
        <v>-0.66057663335646177</v>
      </c>
      <c r="AT632" s="11">
        <f>IF(('OddsRatio_working_3-way'!X632=0),IF(Q632&gt;0,-Q632^(1/3),(-Q632)^(1/3)),'OddsRatio_working_3-way'!AN632-'OddsRatio_working_3-way'!R632/3)</f>
        <v>-0.38411425720282255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3.72</v>
      </c>
      <c r="C633" s="4">
        <f>IF('True_Odds_Calculator_3-way'!C634="","",'True_Odds_Calculator_3-way'!C634)</f>
        <v>4.49</v>
      </c>
      <c r="D633" s="9">
        <f t="shared" si="130"/>
        <v>0.52581006194298352</v>
      </c>
      <c r="E633" s="9">
        <f t="shared" si="131"/>
        <v>0.25958576144942147</v>
      </c>
      <c r="F633" s="9">
        <f t="shared" si="132"/>
        <v>0.21460417660759484</v>
      </c>
      <c r="G633" s="9">
        <f t="shared" si="133"/>
        <v>1.0486365492246836</v>
      </c>
      <c r="H633" s="9">
        <f t="shared" si="134"/>
        <v>1.9018274323332283</v>
      </c>
      <c r="I633" s="9">
        <f t="shared" si="135"/>
        <v>3.8522914138911397</v>
      </c>
      <c r="J633" s="9">
        <f t="shared" si="136"/>
        <v>4.6597415567941471</v>
      </c>
      <c r="K633" s="11">
        <f t="shared" si="137"/>
        <v>0.5376344086021505</v>
      </c>
      <c r="L633" s="11">
        <f t="shared" si="138"/>
        <v>0.26881720430107525</v>
      </c>
      <c r="M633" s="11">
        <f t="shared" si="139"/>
        <v>0.22271714922048996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-0.26277894041846306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0.22757114189340738</v>
      </c>
      <c r="Q633" s="11">
        <f>2*'OddsRatio_working_3-way'!K633*'OddsRatio_working_3-way'!L633*'OddsRatio_working_3-way'!M633</f>
        <v>6.4376560648771522E-2</v>
      </c>
      <c r="R633" s="11">
        <f t="shared" si="140"/>
        <v>0</v>
      </c>
      <c r="S633" s="11">
        <f t="shared" si="141"/>
        <v>-0.86601742716144259</v>
      </c>
      <c r="T633" s="11">
        <f t="shared" si="142"/>
        <v>-0.24498371348272768</v>
      </c>
      <c r="U633" s="11">
        <f>'OddsRatio_working_3-way'!S633-'OddsRatio_working_3-way'!R633^2/3</f>
        <v>-0.86601742716144259</v>
      </c>
      <c r="V633" s="11">
        <f>'OddsRatio_working_3-way'!S633*'OddsRatio_working_3-way'!R633/3-2*'OddsRatio_working_3-way'!R633^3/27-'OddsRatio_working_3-way'!T633</f>
        <v>0.24498371348272768</v>
      </c>
      <c r="W633" s="11">
        <f>'OddsRatio_working_3-way'!V633^2+4*'OddsRatio_working_3-way'!U633^3/27</f>
        <v>-3.6205366143308181E-2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0.15509866699547695</v>
      </c>
      <c r="Y633" s="11">
        <f>IF('OddsRatio_working_3-way'!W633&gt;=0,IF('OddsRatio_working_3-way'!V633+SQRT('OddsRatio_working_3-way'!W633)&gt;0,0,PI()),ACOS('OddsRatio_working_3-way'!V633/(2*'OddsRatio_working_3-way'!X633)))</f>
        <v>0.66036676556688445</v>
      </c>
      <c r="Z633" s="11">
        <f>'OddsRatio_working_3-way'!X633^(1/3)*COS('OddsRatio_working_3-way'!Y633/3)</f>
        <v>0.52431827461234182</v>
      </c>
      <c r="AA633" s="11">
        <f>'OddsRatio_working_3-way'!X633^(1/3)*COS(('OddsRatio_working_3-way'!Y633+2*PI())/3)</f>
        <v>-0.3637569570220156</v>
      </c>
      <c r="AB633" s="11">
        <f>'OddsRatio_working_3-way'!X633^(1/3)*COS(('OddsRatio_working_3-way'!Y633+4*PI())/3)</f>
        <v>-0.16056131759032635</v>
      </c>
      <c r="AC633" s="11">
        <f>'OddsRatio_working_3-way'!X633^(1/3)*SIN('OddsRatio_working_3-way'!Y633/3)</f>
        <v>0.11731505712404414</v>
      </c>
      <c r="AD633" s="11">
        <f>'OddsRatio_working_3-way'!X633^(1/3)*SIN(('OddsRatio_working_3-way'!Y633+2*PI())/3)</f>
        <v>0.39541541692069154</v>
      </c>
      <c r="AE633" s="11">
        <f>'OddsRatio_working_3-way'!X633^(1/3)*SIN(('OddsRatio_working_3-way'!Y633+4*PI())/3)</f>
        <v>-0.51273047404473548</v>
      </c>
      <c r="AF633" s="11">
        <f>-'OddsRatio_working_3-way'!U633/(3*'OddsRatio_working_3-way'!X633^(1/3))*COS(('OddsRatio_working_3-way'!Y633)/3)</f>
        <v>0.52431827461234193</v>
      </c>
      <c r="AG633" s="11">
        <f>-'OddsRatio_working_3-way'!U633/(3*'OddsRatio_working_3-way'!X633^(1/3))*COS(('OddsRatio_working_3-way'!Y633+2*PI())/3)</f>
        <v>-0.36375695702201566</v>
      </c>
      <c r="AH633" s="11">
        <f>-'OddsRatio_working_3-way'!U633/(3*'OddsRatio_working_3-way'!X633^(1/3))*COS(('OddsRatio_working_3-way'!Y633+4*PI())/3)</f>
        <v>-0.16056131759032638</v>
      </c>
      <c r="AI633" s="11">
        <f>'OddsRatio_working_3-way'!U633/(3*'OddsRatio_working_3-way'!X633^(1/3))*SIN(('OddsRatio_working_3-way'!Y633)/3)</f>
        <v>-0.11731505712404416</v>
      </c>
      <c r="AJ633" s="11">
        <f>'OddsRatio_working_3-way'!U633/(3*'OddsRatio_working_3-way'!X633^(1/3))*SIN(('OddsRatio_working_3-way'!Y633+2*PI())/3)</f>
        <v>-0.39541541692069165</v>
      </c>
      <c r="AK633" s="11">
        <f>'OddsRatio_working_3-way'!U633/(3*'OddsRatio_working_3-way'!X633^(1/3))*SIN(('OddsRatio_working_3-way'!Y633+4*PI())/3)</f>
        <v>0.5127304740447356</v>
      </c>
      <c r="AL633" s="11">
        <f>'OddsRatio_working_3-way'!Z633+'OddsRatio_working_3-way'!AF633</f>
        <v>1.0486365492246836</v>
      </c>
      <c r="AM633" s="11">
        <f>'OddsRatio_working_3-way'!AA633+'OddsRatio_working_3-way'!AG633</f>
        <v>-0.72751391404403121</v>
      </c>
      <c r="AN633" s="11">
        <f>'OddsRatio_working_3-way'!AB633+'OddsRatio_working_3-way'!AH633</f>
        <v>-0.32112263518065276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1.0486365492246836</v>
      </c>
      <c r="AS633" s="11">
        <f>IF(('OddsRatio_working_3-way'!X633=0),IF(Q633&gt;0,-Q633^(1/3),(-Q633)^(1/3)),'OddsRatio_working_3-way'!AM633-'OddsRatio_working_3-way'!R633/3)</f>
        <v>-0.72751391404403121</v>
      </c>
      <c r="AT633" s="11">
        <f>IF(('OddsRatio_working_3-way'!X633=0),IF(Q633&gt;0,-Q633^(1/3),(-Q633)^(1/3)),'OddsRatio_working_3-way'!AN633-'OddsRatio_working_3-way'!R633/3)</f>
        <v>-0.32112263518065276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1.23</v>
      </c>
      <c r="B634" s="4">
        <f>IF('True_Odds_Calculator_3-way'!B635="","",'True_Odds_Calculator_3-way'!B635)</f>
        <v>6.77</v>
      </c>
      <c r="C634" s="4">
        <f>IF('True_Odds_Calculator_3-way'!C635="","",'True_Odds_Calculator_3-way'!C635)</f>
        <v>13.82</v>
      </c>
      <c r="D634" s="9">
        <f t="shared" si="130"/>
        <v>0.79789005137069058</v>
      </c>
      <c r="E634" s="9">
        <f t="shared" si="131"/>
        <v>0.13596813497307114</v>
      </c>
      <c r="F634" s="9">
        <f t="shared" si="132"/>
        <v>6.6141813656238307E-2</v>
      </c>
      <c r="G634" s="9">
        <f t="shared" si="133"/>
        <v>1.1013283165699002</v>
      </c>
      <c r="H634" s="9">
        <f t="shared" si="134"/>
        <v>1.253305512811077</v>
      </c>
      <c r="I634" s="9">
        <f t="shared" si="135"/>
        <v>7.3546643866083237</v>
      </c>
      <c r="J634" s="9">
        <f t="shared" si="136"/>
        <v>15.11902901842612</v>
      </c>
      <c r="K634" s="11">
        <f t="shared" si="137"/>
        <v>0.81300813008130079</v>
      </c>
      <c r="L634" s="11">
        <f t="shared" si="138"/>
        <v>0.14771048744460857</v>
      </c>
      <c r="M634" s="11">
        <f t="shared" si="139"/>
        <v>7.2358900144717797E-2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-0.14783928421874903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0.16353766626119406</v>
      </c>
      <c r="Q634" s="11">
        <f>2*'OddsRatio_working_3-way'!K634*'OddsRatio_working_3-way'!L634*'OddsRatio_working_3-way'!M634</f>
        <v>1.7379135628182153E-2</v>
      </c>
      <c r="R634" s="11">
        <f t="shared" si="140"/>
        <v>0</v>
      </c>
      <c r="S634" s="11">
        <f t="shared" si="141"/>
        <v>-1.1061854575757892</v>
      </c>
      <c r="T634" s="11">
        <f t="shared" si="142"/>
        <v>-0.11755424628860672</v>
      </c>
      <c r="U634" s="11">
        <f>'OddsRatio_working_3-way'!S634-'OddsRatio_working_3-way'!R634^2/3</f>
        <v>-1.1061854575757892</v>
      </c>
      <c r="V634" s="11">
        <f>'OddsRatio_working_3-way'!S634*'OddsRatio_working_3-way'!R634/3-2*'OddsRatio_working_3-way'!R634^3/27-'OddsRatio_working_3-way'!T634</f>
        <v>0.11755424628860672</v>
      </c>
      <c r="W634" s="11">
        <f>'OddsRatio_working_3-way'!V634^2+4*'OddsRatio_working_3-way'!U634^3/27</f>
        <v>-0.18671132588720726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0.22390306312536776</v>
      </c>
      <c r="Y634" s="11">
        <f>IF('OddsRatio_working_3-way'!W634&gt;=0,IF('OddsRatio_working_3-way'!V634+SQRT('OddsRatio_working_3-way'!W634)&gt;0,0,PI()),ACOS('OddsRatio_working_3-way'!V634/(2*'OddsRatio_working_3-way'!X634)))</f>
        <v>1.3051722861650414</v>
      </c>
      <c r="Z634" s="11">
        <f>'OddsRatio_working_3-way'!X634^(1/3)*COS('OddsRatio_working_3-way'!Y634/3)</f>
        <v>0.55066415828495008</v>
      </c>
      <c r="AA634" s="11">
        <f>'OddsRatio_working_3-way'!X634^(1/3)*COS(('OddsRatio_working_3-way'!Y634+2*PI())/3)</f>
        <v>-0.49696940221598818</v>
      </c>
      <c r="AB634" s="11">
        <f>'OddsRatio_working_3-way'!X634^(1/3)*COS(('OddsRatio_working_3-way'!Y634+4*PI())/3)</f>
        <v>-5.3694756068962048E-2</v>
      </c>
      <c r="AC634" s="11">
        <f>'OddsRatio_working_3-way'!X634^(1/3)*SIN('OddsRatio_working_3-way'!Y634/3)</f>
        <v>0.25592473627792167</v>
      </c>
      <c r="AD634" s="11">
        <f>'OddsRatio_working_3-way'!X634^(1/3)*SIN(('OddsRatio_working_3-way'!Y634+2*PI())/3)</f>
        <v>0.34892678188938109</v>
      </c>
      <c r="AE634" s="11">
        <f>'OddsRatio_working_3-way'!X634^(1/3)*SIN(('OddsRatio_working_3-way'!Y634+4*PI())/3)</f>
        <v>-0.60485151816730287</v>
      </c>
      <c r="AF634" s="11">
        <f>-'OddsRatio_working_3-way'!U634/(3*'OddsRatio_working_3-way'!X634^(1/3))*COS(('OddsRatio_working_3-way'!Y634)/3)</f>
        <v>0.55066415828495019</v>
      </c>
      <c r="AG634" s="11">
        <f>-'OddsRatio_working_3-way'!U634/(3*'OddsRatio_working_3-way'!X634^(1/3))*COS(('OddsRatio_working_3-way'!Y634+2*PI())/3)</f>
        <v>-0.49696940221598829</v>
      </c>
      <c r="AH634" s="11">
        <f>-'OddsRatio_working_3-way'!U634/(3*'OddsRatio_working_3-way'!X634^(1/3))*COS(('OddsRatio_working_3-way'!Y634+4*PI())/3)</f>
        <v>-5.3694756068962055E-2</v>
      </c>
      <c r="AI634" s="11">
        <f>'OddsRatio_working_3-way'!U634/(3*'OddsRatio_working_3-way'!X634^(1/3))*SIN(('OddsRatio_working_3-way'!Y634)/3)</f>
        <v>-0.25592473627792173</v>
      </c>
      <c r="AJ634" s="11">
        <f>'OddsRatio_working_3-way'!U634/(3*'OddsRatio_working_3-way'!X634^(1/3))*SIN(('OddsRatio_working_3-way'!Y634+2*PI())/3)</f>
        <v>-0.34892678188938114</v>
      </c>
      <c r="AK634" s="11">
        <f>'OddsRatio_working_3-way'!U634/(3*'OddsRatio_working_3-way'!X634^(1/3))*SIN(('OddsRatio_working_3-way'!Y634+4*PI())/3)</f>
        <v>0.60485151816730287</v>
      </c>
      <c r="AL634" s="11">
        <f>'OddsRatio_working_3-way'!Z634+'OddsRatio_working_3-way'!AF634</f>
        <v>1.1013283165699002</v>
      </c>
      <c r="AM634" s="11">
        <f>'OddsRatio_working_3-way'!AA634+'OddsRatio_working_3-way'!AG634</f>
        <v>-0.99393880443197646</v>
      </c>
      <c r="AN634" s="11">
        <f>'OddsRatio_working_3-way'!AB634+'OddsRatio_working_3-way'!AH634</f>
        <v>-0.10738951213792411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1.1013283165699002</v>
      </c>
      <c r="AS634" s="11">
        <f>IF(('OddsRatio_working_3-way'!X634=0),IF(Q634&gt;0,-Q634^(1/3),(-Q634)^(1/3)),'OddsRatio_working_3-way'!AM634-'OddsRatio_working_3-way'!R634/3)</f>
        <v>-0.99393880443197646</v>
      </c>
      <c r="AT634" s="11">
        <f>IF(('OddsRatio_working_3-way'!X634=0),IF(Q634&gt;0,-Q634^(1/3),(-Q634)^(1/3)),'OddsRatio_working_3-way'!AN634-'OddsRatio_working_3-way'!R634/3)</f>
        <v>-0.10738951213792411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3.36</v>
      </c>
      <c r="B635" s="4">
        <f>IF('True_Odds_Calculator_3-way'!B636="","",'True_Odds_Calculator_3-way'!B636)</f>
        <v>3.55</v>
      </c>
      <c r="C635" s="4">
        <f>IF('True_Odds_Calculator_3-way'!C636="","",'True_Odds_Calculator_3-way'!C636)</f>
        <v>2.14</v>
      </c>
      <c r="D635" s="9">
        <f t="shared" si="130"/>
        <v>0.2829285546633763</v>
      </c>
      <c r="E635" s="9">
        <f t="shared" si="131"/>
        <v>0.26748647279295612</v>
      </c>
      <c r="F635" s="9">
        <f t="shared" si="132"/>
        <v>0.44958497254366742</v>
      </c>
      <c r="G635" s="9">
        <f t="shared" si="133"/>
        <v>1.0739242390407149</v>
      </c>
      <c r="H635" s="9">
        <f t="shared" si="134"/>
        <v>3.5344612041360879</v>
      </c>
      <c r="I635" s="9">
        <f t="shared" si="135"/>
        <v>3.7385068095538236</v>
      </c>
      <c r="J635" s="9">
        <f t="shared" si="136"/>
        <v>2.224273632506415</v>
      </c>
      <c r="K635" s="11">
        <f t="shared" si="137"/>
        <v>0.29761904761904762</v>
      </c>
      <c r="L635" s="11">
        <f t="shared" si="138"/>
        <v>0.28169014084507044</v>
      </c>
      <c r="M635" s="11">
        <f t="shared" si="139"/>
        <v>0.46728971962616822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-0.26876680644615358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0.23701398421682746</v>
      </c>
      <c r="Q635" s="11">
        <f>2*'OddsRatio_working_3-way'!K635*'OddsRatio_working_3-way'!L635*'OddsRatio_working_3-way'!M635</f>
        <v>7.8351730319612373E-2</v>
      </c>
      <c r="R635" s="11">
        <f t="shared" si="140"/>
        <v>0</v>
      </c>
      <c r="S635" s="11">
        <f t="shared" si="141"/>
        <v>-0.88185735192084558</v>
      </c>
      <c r="T635" s="11">
        <f t="shared" si="142"/>
        <v>-0.29152309154408118</v>
      </c>
      <c r="U635" s="11">
        <f>'OddsRatio_working_3-way'!S635-'OddsRatio_working_3-way'!R635^2/3</f>
        <v>-0.88185735192084558</v>
      </c>
      <c r="V635" s="11">
        <f>'OddsRatio_working_3-way'!S635*'OddsRatio_working_3-way'!R635/3-2*'OddsRatio_working_3-way'!R635^3/27-'OddsRatio_working_3-way'!T635</f>
        <v>0.29152309154408118</v>
      </c>
      <c r="W635" s="11">
        <f>'OddsRatio_working_3-way'!V635^2+4*'OddsRatio_working_3-way'!U635^3/27</f>
        <v>-1.6613711355274077E-2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0.15937332293917073</v>
      </c>
      <c r="Y635" s="11">
        <f>IF('OddsRatio_working_3-way'!W635&gt;=0,IF('OddsRatio_working_3-way'!V635+SQRT('OddsRatio_working_3-way'!W635)&gt;0,0,PI()),ACOS('OddsRatio_working_3-way'!V635/(2*'OddsRatio_working_3-way'!X635)))</f>
        <v>0.41629883394108202</v>
      </c>
      <c r="Z635" s="11">
        <f>'OddsRatio_working_3-way'!X635^(1/3)*COS('OddsRatio_working_3-way'!Y635/3)</f>
        <v>0.53696211952035744</v>
      </c>
      <c r="AA635" s="11">
        <f>'OddsRatio_working_3-way'!X635^(1/3)*COS(('OddsRatio_working_3-way'!Y635+2*PI())/3)</f>
        <v>-0.33342795830326133</v>
      </c>
      <c r="AB635" s="11">
        <f>'OddsRatio_working_3-way'!X635^(1/3)*COS(('OddsRatio_working_3-way'!Y635+4*PI())/3)</f>
        <v>-0.20353416121709625</v>
      </c>
      <c r="AC635" s="11">
        <f>'OddsRatio_working_3-way'!X635^(1/3)*SIN('OddsRatio_working_3-way'!Y635/3)</f>
        <v>7.4994218713760108E-2</v>
      </c>
      <c r="AD635" s="11">
        <f>'OddsRatio_working_3-way'!X635^(1/3)*SIN(('OddsRatio_working_3-way'!Y635+2*PI())/3)</f>
        <v>0.42752572701768549</v>
      </c>
      <c r="AE635" s="11">
        <f>'OddsRatio_working_3-way'!X635^(1/3)*SIN(('OddsRatio_working_3-way'!Y635+4*PI())/3)</f>
        <v>-0.50251994573144554</v>
      </c>
      <c r="AF635" s="11">
        <f>-'OddsRatio_working_3-way'!U635/(3*'OddsRatio_working_3-way'!X635^(1/3))*COS(('OddsRatio_working_3-way'!Y635)/3)</f>
        <v>0.53696211952035744</v>
      </c>
      <c r="AG635" s="11">
        <f>-'OddsRatio_working_3-way'!U635/(3*'OddsRatio_working_3-way'!X635^(1/3))*COS(('OddsRatio_working_3-way'!Y635+2*PI())/3)</f>
        <v>-0.33342795830326133</v>
      </c>
      <c r="AH635" s="11">
        <f>-'OddsRatio_working_3-way'!U635/(3*'OddsRatio_working_3-way'!X635^(1/3))*COS(('OddsRatio_working_3-way'!Y635+4*PI())/3)</f>
        <v>-0.20353416121709625</v>
      </c>
      <c r="AI635" s="11">
        <f>'OddsRatio_working_3-way'!U635/(3*'OddsRatio_working_3-way'!X635^(1/3))*SIN(('OddsRatio_working_3-way'!Y635)/3)</f>
        <v>-7.4994218713760108E-2</v>
      </c>
      <c r="AJ635" s="11">
        <f>'OddsRatio_working_3-way'!U635/(3*'OddsRatio_working_3-way'!X635^(1/3))*SIN(('OddsRatio_working_3-way'!Y635+2*PI())/3)</f>
        <v>-0.42752572701768549</v>
      </c>
      <c r="AK635" s="11">
        <f>'OddsRatio_working_3-way'!U635/(3*'OddsRatio_working_3-way'!X635^(1/3))*SIN(('OddsRatio_working_3-way'!Y635+4*PI())/3)</f>
        <v>0.50251994573144554</v>
      </c>
      <c r="AL635" s="11">
        <f>'OddsRatio_working_3-way'!Z635+'OddsRatio_working_3-way'!AF635</f>
        <v>1.0739242390407149</v>
      </c>
      <c r="AM635" s="11">
        <f>'OddsRatio_working_3-way'!AA635+'OddsRatio_working_3-way'!AG635</f>
        <v>-0.66685591660652266</v>
      </c>
      <c r="AN635" s="11">
        <f>'OddsRatio_working_3-way'!AB635+'OddsRatio_working_3-way'!AH635</f>
        <v>-0.4070683224341925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1.0739242390407149</v>
      </c>
      <c r="AS635" s="11">
        <f>IF(('OddsRatio_working_3-way'!X635=0),IF(Q635&gt;0,-Q635^(1/3),(-Q635)^(1/3)),'OddsRatio_working_3-way'!AM635-'OddsRatio_working_3-way'!R635/3)</f>
        <v>-0.66685591660652266</v>
      </c>
      <c r="AT635" s="11">
        <f>IF(('OddsRatio_working_3-way'!X635=0),IF(Q635&gt;0,-Q635^(1/3),(-Q635)^(1/3)),'OddsRatio_working_3-way'!AN635-'OddsRatio_working_3-way'!R635/3)</f>
        <v>-0.4070683224341925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2.5299999999999998</v>
      </c>
      <c r="B636" s="4">
        <f>IF('True_Odds_Calculator_3-way'!B637="","",'True_Odds_Calculator_3-way'!B637)</f>
        <v>3.36</v>
      </c>
      <c r="C636" s="4">
        <f>IF('True_Odds_Calculator_3-way'!C637="","",'True_Odds_Calculator_3-way'!C637)</f>
        <v>2.94</v>
      </c>
      <c r="D636" s="9">
        <f t="shared" si="130"/>
        <v>0.38349549982575043</v>
      </c>
      <c r="E636" s="9">
        <f t="shared" si="131"/>
        <v>0.28738231778932599</v>
      </c>
      <c r="F636" s="9">
        <f t="shared" si="132"/>
        <v>0.32912218238492363</v>
      </c>
      <c r="G636" s="9">
        <f t="shared" si="133"/>
        <v>1.0507140708144787</v>
      </c>
      <c r="H636" s="9">
        <f t="shared" si="134"/>
        <v>2.6075925283461525</v>
      </c>
      <c r="I636" s="9">
        <f t="shared" si="135"/>
        <v>3.4796852071221696</v>
      </c>
      <c r="J636" s="9">
        <f t="shared" si="136"/>
        <v>3.0383852973800889</v>
      </c>
      <c r="K636" s="11">
        <f t="shared" si="137"/>
        <v>0.39525691699604748</v>
      </c>
      <c r="L636" s="11">
        <f t="shared" si="138"/>
        <v>0.29761904761904762</v>
      </c>
      <c r="M636" s="11">
        <f t="shared" si="139"/>
        <v>0.3401360544217687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-0.28028382442756905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0.23327136237517784</v>
      </c>
      <c r="Q636" s="11">
        <f>2*'OddsRatio_working_3-way'!K636*'OddsRatio_working_3-way'!L636*'OddsRatio_working_3-way'!M636</f>
        <v>8.0024481089254834E-2</v>
      </c>
      <c r="R636" s="11">
        <f t="shared" si="140"/>
        <v>0</v>
      </c>
      <c r="S636" s="11">
        <f t="shared" si="141"/>
        <v>-0.83226837243138818</v>
      </c>
      <c r="T636" s="11">
        <f t="shared" si="142"/>
        <v>-0.28551230615141959</v>
      </c>
      <c r="U636" s="11">
        <f>'OddsRatio_working_3-way'!S636-'OddsRatio_working_3-way'!R636^2/3</f>
        <v>-0.83226837243138818</v>
      </c>
      <c r="V636" s="11">
        <f>'OddsRatio_working_3-way'!S636*'OddsRatio_working_3-way'!R636/3-2*'OddsRatio_working_3-way'!R636^3/27-'OddsRatio_working_3-way'!T636</f>
        <v>0.28551230615141959</v>
      </c>
      <c r="W636" s="11">
        <f>'OddsRatio_working_3-way'!V636^2+4*'OddsRatio_working_3-way'!U636^3/27</f>
        <v>-3.8883333034276379E-3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0.14612119136809826</v>
      </c>
      <c r="Y636" s="11">
        <f>IF('OddsRatio_working_3-way'!W636&gt;=0,IF('OddsRatio_working_3-way'!V636+SQRT('OddsRatio_working_3-way'!W636)&gt;0,0,PI()),ACOS('OddsRatio_working_3-way'!V636/(2*'OddsRatio_working_3-way'!X636)))</f>
        <v>0.21502571124004088</v>
      </c>
      <c r="Z636" s="11">
        <f>'OddsRatio_working_3-way'!X636^(1/3)*COS('OddsRatio_working_3-way'!Y636/3)</f>
        <v>0.52535703540723933</v>
      </c>
      <c r="AA636" s="11">
        <f>'OddsRatio_working_3-way'!X636^(1/3)*COS(('OddsRatio_working_3-way'!Y636+2*PI())/3)</f>
        <v>-0.29534474060946814</v>
      </c>
      <c r="AB636" s="11">
        <f>'OddsRatio_working_3-way'!X636^(1/3)*COS(('OddsRatio_working_3-way'!Y636+4*PI())/3)</f>
        <v>-0.23001229479777108</v>
      </c>
      <c r="AC636" s="11">
        <f>'OddsRatio_working_3-way'!X636^(1/3)*SIN('OddsRatio_working_3-way'!Y636/3)</f>
        <v>3.7719705176199915E-2</v>
      </c>
      <c r="AD636" s="11">
        <f>'OddsRatio_working_3-way'!X636^(1/3)*SIN(('OddsRatio_working_3-way'!Y636+2*PI())/3)</f>
        <v>0.43611268613145016</v>
      </c>
      <c r="AE636" s="11">
        <f>'OddsRatio_working_3-way'!X636^(1/3)*SIN(('OddsRatio_working_3-way'!Y636+4*PI())/3)</f>
        <v>-0.47383239130765004</v>
      </c>
      <c r="AF636" s="11">
        <f>-'OddsRatio_working_3-way'!U636/(3*'OddsRatio_working_3-way'!X636^(1/3))*COS(('OddsRatio_working_3-way'!Y636)/3)</f>
        <v>0.52535703540723933</v>
      </c>
      <c r="AG636" s="11">
        <f>-'OddsRatio_working_3-way'!U636/(3*'OddsRatio_working_3-way'!X636^(1/3))*COS(('OddsRatio_working_3-way'!Y636+2*PI())/3)</f>
        <v>-0.29534474060946814</v>
      </c>
      <c r="AH636" s="11">
        <f>-'OddsRatio_working_3-way'!U636/(3*'OddsRatio_working_3-way'!X636^(1/3))*COS(('OddsRatio_working_3-way'!Y636+4*PI())/3)</f>
        <v>-0.23001229479777108</v>
      </c>
      <c r="AI636" s="11">
        <f>'OddsRatio_working_3-way'!U636/(3*'OddsRatio_working_3-way'!X636^(1/3))*SIN(('OddsRatio_working_3-way'!Y636)/3)</f>
        <v>-3.7719705176199915E-2</v>
      </c>
      <c r="AJ636" s="11">
        <f>'OddsRatio_working_3-way'!U636/(3*'OddsRatio_working_3-way'!X636^(1/3))*SIN(('OddsRatio_working_3-way'!Y636+2*PI())/3)</f>
        <v>-0.43611268613145016</v>
      </c>
      <c r="AK636" s="11">
        <f>'OddsRatio_working_3-way'!U636/(3*'OddsRatio_working_3-way'!X636^(1/3))*SIN(('OddsRatio_working_3-way'!Y636+4*PI())/3)</f>
        <v>0.47383239130765004</v>
      </c>
      <c r="AL636" s="11">
        <f>'OddsRatio_working_3-way'!Z636+'OddsRatio_working_3-way'!AF636</f>
        <v>1.0507140708144787</v>
      </c>
      <c r="AM636" s="11">
        <f>'OddsRatio_working_3-way'!AA636+'OddsRatio_working_3-way'!AG636</f>
        <v>-0.59068948121893627</v>
      </c>
      <c r="AN636" s="11">
        <f>'OddsRatio_working_3-way'!AB636+'OddsRatio_working_3-way'!AH636</f>
        <v>-0.46002458959554215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1.0507140708144787</v>
      </c>
      <c r="AS636" s="11">
        <f>IF(('OddsRatio_working_3-way'!X636=0),IF(Q636&gt;0,-Q636^(1/3),(-Q636)^(1/3)),'OddsRatio_working_3-way'!AM636-'OddsRatio_working_3-way'!R636/3)</f>
        <v>-0.59068948121893627</v>
      </c>
      <c r="AT636" s="11">
        <f>IF(('OddsRatio_working_3-way'!X636=0),IF(Q636&gt;0,-Q636^(1/3),(-Q636)^(1/3)),'OddsRatio_working_3-way'!AN636-'OddsRatio_working_3-way'!R636/3)</f>
        <v>-0.46002458959554215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4.93</v>
      </c>
      <c r="B637" s="4">
        <f>IF('True_Odds_Calculator_3-way'!B638="","",'True_Odds_Calculator_3-way'!B638)</f>
        <v>3.86</v>
      </c>
      <c r="C637" s="4">
        <f>IF('True_Odds_Calculator_3-way'!C638="","",'True_Odds_Calculator_3-way'!C638)</f>
        <v>1.78</v>
      </c>
      <c r="D637" s="9">
        <f t="shared" si="130"/>
        <v>0.19649137184050888</v>
      </c>
      <c r="E637" s="9">
        <f t="shared" si="131"/>
        <v>0.25151442253077039</v>
      </c>
      <c r="F637" s="9">
        <f t="shared" si="132"/>
        <v>0.55199420562872081</v>
      </c>
      <c r="G637" s="9">
        <f t="shared" si="133"/>
        <v>1.0405297685795434</v>
      </c>
      <c r="H637" s="9">
        <f t="shared" si="134"/>
        <v>5.0892819905176054</v>
      </c>
      <c r="I637" s="9">
        <f t="shared" si="135"/>
        <v>3.975915138137494</v>
      </c>
      <c r="J637" s="9">
        <f t="shared" si="136"/>
        <v>1.8116132194920436</v>
      </c>
      <c r="K637" s="11">
        <f t="shared" si="137"/>
        <v>0.20283975659229211</v>
      </c>
      <c r="L637" s="11">
        <f t="shared" si="138"/>
        <v>0.2590673575129534</v>
      </c>
      <c r="M637" s="11">
        <f t="shared" si="139"/>
        <v>0.5617977528089888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-0.25882067168217893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0.22348153888974373</v>
      </c>
      <c r="Q637" s="11">
        <f>2*'OddsRatio_working_3-way'!K637*'OddsRatio_working_3-way'!L637*'OddsRatio_working_3-way'!M637</f>
        <v>5.9043999706669424E-2</v>
      </c>
      <c r="R637" s="11">
        <f t="shared" si="140"/>
        <v>0</v>
      </c>
      <c r="S637" s="11">
        <f t="shared" si="141"/>
        <v>-0.86346093392482115</v>
      </c>
      <c r="T637" s="11">
        <f t="shared" si="142"/>
        <v>-0.22812706312412717</v>
      </c>
      <c r="U637" s="11">
        <f>'OddsRatio_working_3-way'!S637-'OddsRatio_working_3-way'!R637^2/3</f>
        <v>-0.86346093392482115</v>
      </c>
      <c r="V637" s="11">
        <f>'OddsRatio_working_3-way'!S637*'OddsRatio_working_3-way'!R637/3-2*'OddsRatio_working_3-way'!R637^3/27-'OddsRatio_working_3-way'!T637</f>
        <v>0.22812706312412717</v>
      </c>
      <c r="W637" s="11">
        <f>'OddsRatio_working_3-way'!V637^2+4*'OddsRatio_working_3-way'!U637^3/27</f>
        <v>-4.3330793448412425E-2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0.1544123945624605</v>
      </c>
      <c r="Y637" s="11">
        <f>IF('OddsRatio_working_3-way'!W637&gt;=0,IF('OddsRatio_working_3-way'!V637+SQRT('OddsRatio_working_3-way'!W637)&gt;0,0,PI()),ACOS('OddsRatio_working_3-way'!V637/(2*'OddsRatio_working_3-way'!X637)))</f>
        <v>0.73966538594341202</v>
      </c>
      <c r="Z637" s="11">
        <f>'OddsRatio_working_3-way'!X637^(1/3)*COS('OddsRatio_working_3-way'!Y637/3)</f>
        <v>0.52026488428977169</v>
      </c>
      <c r="AA637" s="11">
        <f>'OddsRatio_working_3-way'!X637^(1/3)*COS(('OddsRatio_working_3-way'!Y637+2*PI())/3)</f>
        <v>-0.37352808188653619</v>
      </c>
      <c r="AB637" s="11">
        <f>'OddsRatio_working_3-way'!X637^(1/3)*COS(('OddsRatio_working_3-way'!Y637+4*PI())/3)</f>
        <v>-0.14673680240323558</v>
      </c>
      <c r="AC637" s="11">
        <f>'OddsRatio_working_3-way'!X637^(1/3)*SIN('OddsRatio_working_3-way'!Y637/3)</f>
        <v>0.13093800625954333</v>
      </c>
      <c r="AD637" s="11">
        <f>'OddsRatio_working_3-way'!X637^(1/3)*SIN(('OddsRatio_working_3-way'!Y637+2*PI())/3)</f>
        <v>0.3850936033621421</v>
      </c>
      <c r="AE637" s="11">
        <f>'OddsRatio_working_3-way'!X637^(1/3)*SIN(('OddsRatio_working_3-way'!Y637+4*PI())/3)</f>
        <v>-0.51603160962168537</v>
      </c>
      <c r="AF637" s="11">
        <f>-'OddsRatio_working_3-way'!U637/(3*'OddsRatio_working_3-way'!X637^(1/3))*COS(('OddsRatio_working_3-way'!Y637)/3)</f>
        <v>0.52026488428977169</v>
      </c>
      <c r="AG637" s="11">
        <f>-'OddsRatio_working_3-way'!U637/(3*'OddsRatio_working_3-way'!X637^(1/3))*COS(('OddsRatio_working_3-way'!Y637+2*PI())/3)</f>
        <v>-0.37352808188653619</v>
      </c>
      <c r="AH637" s="11">
        <f>-'OddsRatio_working_3-way'!U637/(3*'OddsRatio_working_3-way'!X637^(1/3))*COS(('OddsRatio_working_3-way'!Y637+4*PI())/3)</f>
        <v>-0.14673680240323558</v>
      </c>
      <c r="AI637" s="11">
        <f>'OddsRatio_working_3-way'!U637/(3*'OddsRatio_working_3-way'!X637^(1/3))*SIN(('OddsRatio_working_3-way'!Y637)/3)</f>
        <v>-0.13093800625954333</v>
      </c>
      <c r="AJ637" s="11">
        <f>'OddsRatio_working_3-way'!U637/(3*'OddsRatio_working_3-way'!X637^(1/3))*SIN(('OddsRatio_working_3-way'!Y637+2*PI())/3)</f>
        <v>-0.3850936033621421</v>
      </c>
      <c r="AK637" s="11">
        <f>'OddsRatio_working_3-way'!U637/(3*'OddsRatio_working_3-way'!X637^(1/3))*SIN(('OddsRatio_working_3-way'!Y637+4*PI())/3)</f>
        <v>0.51603160962168537</v>
      </c>
      <c r="AL637" s="11">
        <f>'OddsRatio_working_3-way'!Z637+'OddsRatio_working_3-way'!AF637</f>
        <v>1.0405297685795434</v>
      </c>
      <c r="AM637" s="11">
        <f>'OddsRatio_working_3-way'!AA637+'OddsRatio_working_3-way'!AG637</f>
        <v>-0.74705616377307238</v>
      </c>
      <c r="AN637" s="11">
        <f>'OddsRatio_working_3-way'!AB637+'OddsRatio_working_3-way'!AH637</f>
        <v>-0.29347360480647117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1.0405297685795434</v>
      </c>
      <c r="AS637" s="11">
        <f>IF(('OddsRatio_working_3-way'!X637=0),IF(Q637&gt;0,-Q637^(1/3),(-Q637)^(1/3)),'OddsRatio_working_3-way'!AM637-'OddsRatio_working_3-way'!R637/3)</f>
        <v>-0.74705616377307238</v>
      </c>
      <c r="AT637" s="11">
        <f>IF(('OddsRatio_working_3-way'!X637=0),IF(Q637&gt;0,-Q637^(1/3),(-Q637)^(1/3)),'OddsRatio_working_3-way'!AN637-'OddsRatio_working_3-way'!R637/3)</f>
        <v>-0.29347360480647117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2.62</v>
      </c>
      <c r="B638" s="4">
        <f>IF('True_Odds_Calculator_3-way'!B639="","",'True_Odds_Calculator_3-way'!B639)</f>
        <v>2.97</v>
      </c>
      <c r="C638" s="4">
        <f>IF('True_Odds_Calculator_3-way'!C639="","",'True_Odds_Calculator_3-way'!C639)</f>
        <v>3.13</v>
      </c>
      <c r="D638" s="9">
        <f t="shared" si="130"/>
        <v>0.36844787832520542</v>
      </c>
      <c r="E638" s="9">
        <f t="shared" si="131"/>
        <v>0.32421050689084668</v>
      </c>
      <c r="F638" s="9">
        <f t="shared" si="132"/>
        <v>0.30734161478394784</v>
      </c>
      <c r="G638" s="9">
        <f t="shared" si="133"/>
        <v>1.0580790706685836</v>
      </c>
      <c r="H638" s="9">
        <f t="shared" si="134"/>
        <v>2.7140880944831056</v>
      </c>
      <c r="I638" s="9">
        <f t="shared" si="135"/>
        <v>3.0844157692171099</v>
      </c>
      <c r="J638" s="9">
        <f t="shared" si="136"/>
        <v>3.2537084205240827</v>
      </c>
      <c r="K638" s="11">
        <f t="shared" si="137"/>
        <v>0.38167938931297707</v>
      </c>
      <c r="L638" s="11">
        <f t="shared" si="138"/>
        <v>0.33670033670033667</v>
      </c>
      <c r="M638" s="11">
        <f t="shared" si="139"/>
        <v>0.31948881789137379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-0.27909931202373228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0.23485183107649757</v>
      </c>
      <c r="Q638" s="11">
        <f>2*'OddsRatio_working_3-way'!K638*'OddsRatio_working_3-way'!L638*'OddsRatio_working_3-way'!M638</f>
        <v>8.2116024851922209E-2</v>
      </c>
      <c r="R638" s="11">
        <f t="shared" si="140"/>
        <v>0</v>
      </c>
      <c r="S638" s="11">
        <f t="shared" si="141"/>
        <v>-0.84146331058145973</v>
      </c>
      <c r="T638" s="11">
        <f t="shared" si="142"/>
        <v>-0.2942179407627481</v>
      </c>
      <c r="U638" s="11">
        <f>'OddsRatio_working_3-way'!S638-'OddsRatio_working_3-way'!R638^2/3</f>
        <v>-0.84146331058145973</v>
      </c>
      <c r="V638" s="11">
        <f>'OddsRatio_working_3-way'!S638*'OddsRatio_working_3-way'!R638/3-2*'OddsRatio_working_3-way'!R638^3/27-'OddsRatio_working_3-way'!T638</f>
        <v>0.2942179407627481</v>
      </c>
      <c r="W638" s="11">
        <f>'OddsRatio_working_3-way'!V638^2+4*'OddsRatio_working_3-way'!U638^3/27</f>
        <v>-1.7034974062747343E-3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0.14854939756941685</v>
      </c>
      <c r="Y638" s="11">
        <f>IF('OddsRatio_working_3-way'!W638&gt;=0,IF('OddsRatio_working_3-way'!V638+SQRT('OddsRatio_working_3-way'!W638)&gt;0,0,PI()),ACOS('OddsRatio_working_3-way'!V638/(2*'OddsRatio_working_3-way'!X638)))</f>
        <v>0.13937239508519883</v>
      </c>
      <c r="Z638" s="11">
        <f>'OddsRatio_working_3-way'!X638^(1/3)*COS('OddsRatio_working_3-way'!Y638/3)</f>
        <v>0.52903953533429182</v>
      </c>
      <c r="AA638" s="11">
        <f>'OddsRatio_working_3-way'!X638^(1/3)*COS(('OddsRatio_working_3-way'!Y638+2*PI())/3)</f>
        <v>-0.2858201241271317</v>
      </c>
      <c r="AB638" s="11">
        <f>'OddsRatio_working_3-way'!X638^(1/3)*COS(('OddsRatio_working_3-way'!Y638+4*PI())/3)</f>
        <v>-0.24321941120716017</v>
      </c>
      <c r="AC638" s="11">
        <f>'OddsRatio_working_3-way'!X638^(1/3)*SIN('OddsRatio_working_3-way'!Y638/3)</f>
        <v>2.4595533072015525E-2</v>
      </c>
      <c r="AD638" s="11">
        <f>'OddsRatio_working_3-way'!X638^(1/3)*SIN(('OddsRatio_working_3-way'!Y638+2*PI())/3)</f>
        <v>0.44586391066980396</v>
      </c>
      <c r="AE638" s="11">
        <f>'OddsRatio_working_3-way'!X638^(1/3)*SIN(('OddsRatio_working_3-way'!Y638+4*PI())/3)</f>
        <v>-0.47045944374181953</v>
      </c>
      <c r="AF638" s="11">
        <f>-'OddsRatio_working_3-way'!U638/(3*'OddsRatio_working_3-way'!X638^(1/3))*COS(('OddsRatio_working_3-way'!Y638)/3)</f>
        <v>0.52903953533429182</v>
      </c>
      <c r="AG638" s="11">
        <f>-'OddsRatio_working_3-way'!U638/(3*'OddsRatio_working_3-way'!X638^(1/3))*COS(('OddsRatio_working_3-way'!Y638+2*PI())/3)</f>
        <v>-0.2858201241271317</v>
      </c>
      <c r="AH638" s="11">
        <f>-'OddsRatio_working_3-way'!U638/(3*'OddsRatio_working_3-way'!X638^(1/3))*COS(('OddsRatio_working_3-way'!Y638+4*PI())/3)</f>
        <v>-0.24321941120716017</v>
      </c>
      <c r="AI638" s="11">
        <f>'OddsRatio_working_3-way'!U638/(3*'OddsRatio_working_3-way'!X638^(1/3))*SIN(('OddsRatio_working_3-way'!Y638)/3)</f>
        <v>-2.4595533072015525E-2</v>
      </c>
      <c r="AJ638" s="11">
        <f>'OddsRatio_working_3-way'!U638/(3*'OddsRatio_working_3-way'!X638^(1/3))*SIN(('OddsRatio_working_3-way'!Y638+2*PI())/3)</f>
        <v>-0.44586391066980396</v>
      </c>
      <c r="AK638" s="11">
        <f>'OddsRatio_working_3-way'!U638/(3*'OddsRatio_working_3-way'!X638^(1/3))*SIN(('OddsRatio_working_3-way'!Y638+4*PI())/3)</f>
        <v>0.47045944374181953</v>
      </c>
      <c r="AL638" s="11">
        <f>'OddsRatio_working_3-way'!Z638+'OddsRatio_working_3-way'!AF638</f>
        <v>1.0580790706685836</v>
      </c>
      <c r="AM638" s="11">
        <f>'OddsRatio_working_3-way'!AA638+'OddsRatio_working_3-way'!AG638</f>
        <v>-0.57164024825426341</v>
      </c>
      <c r="AN638" s="11">
        <f>'OddsRatio_working_3-way'!AB638+'OddsRatio_working_3-way'!AH638</f>
        <v>-0.48643882241432035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1.0580790706685836</v>
      </c>
      <c r="AS638" s="11">
        <f>IF(('OddsRatio_working_3-way'!X638=0),IF(Q638&gt;0,-Q638^(1/3),(-Q638)^(1/3)),'OddsRatio_working_3-way'!AM638-'OddsRatio_working_3-way'!R638/3)</f>
        <v>-0.57164024825426341</v>
      </c>
      <c r="AT638" s="11">
        <f>IF(('OddsRatio_working_3-way'!X638=0),IF(Q638&gt;0,-Q638^(1/3),(-Q638)^(1/3)),'OddsRatio_working_3-way'!AN638-'OddsRatio_working_3-way'!R638/3)</f>
        <v>-0.48643882241432035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5.29</v>
      </c>
      <c r="B639" s="4">
        <f>IF('True_Odds_Calculator_3-way'!B640="","",'True_Odds_Calculator_3-way'!B640)</f>
        <v>4.34</v>
      </c>
      <c r="C639" s="4">
        <f>IF('True_Odds_Calculator_3-way'!C640="","",'True_Odds_Calculator_3-way'!C640)</f>
        <v>1.62</v>
      </c>
      <c r="D639" s="9">
        <f t="shared" si="130"/>
        <v>0.17922496075181857</v>
      </c>
      <c r="E639" s="9">
        <f t="shared" si="131"/>
        <v>0.21903627321230154</v>
      </c>
      <c r="F639" s="9">
        <f t="shared" si="132"/>
        <v>0.60173876603587984</v>
      </c>
      <c r="G639" s="9">
        <f t="shared" si="133"/>
        <v>1.0675011570321282</v>
      </c>
      <c r="H639" s="9">
        <f t="shared" si="134"/>
        <v>5.5795799636678298</v>
      </c>
      <c r="I639" s="9">
        <f t="shared" si="135"/>
        <v>4.5654538644873082</v>
      </c>
      <c r="J639" s="9">
        <f t="shared" si="136"/>
        <v>1.66185071735992</v>
      </c>
      <c r="K639" s="11">
        <f t="shared" si="137"/>
        <v>0.1890359168241966</v>
      </c>
      <c r="L639" s="11">
        <f t="shared" si="138"/>
        <v>0.2304147465437788</v>
      </c>
      <c r="M639" s="11">
        <f t="shared" si="139"/>
        <v>0.61728395061728392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-0.23885538252267935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0.22181633865273115</v>
      </c>
      <c r="Q639" s="11">
        <f>2*'OddsRatio_working_3-way'!K639*'OddsRatio_working_3-way'!L639*'OddsRatio_working_3-way'!M639</f>
        <v>5.3773657855207539E-2</v>
      </c>
      <c r="R639" s="11">
        <f t="shared" si="140"/>
        <v>0</v>
      </c>
      <c r="S639" s="11">
        <f t="shared" si="141"/>
        <v>-0.92866376428284869</v>
      </c>
      <c r="T639" s="11">
        <f t="shared" si="142"/>
        <v>-0.22513060952311478</v>
      </c>
      <c r="U639" s="11">
        <f>'OddsRatio_working_3-way'!S639-'OddsRatio_working_3-way'!R639^2/3</f>
        <v>-0.92866376428284869</v>
      </c>
      <c r="V639" s="11">
        <f>'OddsRatio_working_3-way'!S639*'OddsRatio_working_3-way'!R639/3-2*'OddsRatio_working_3-way'!R639^3/27-'OddsRatio_working_3-way'!T639</f>
        <v>0.22513060952311478</v>
      </c>
      <c r="W639" s="11">
        <f>'OddsRatio_working_3-way'!V639^2+4*'OddsRatio_working_3-way'!U639^3/27</f>
        <v>-6.7967297309982244E-2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0.17222883662022992</v>
      </c>
      <c r="Y639" s="11">
        <f>IF('OddsRatio_working_3-way'!W639&gt;=0,IF('OddsRatio_working_3-way'!V639+SQRT('OddsRatio_working_3-way'!W639)&gt;0,0,PI()),ACOS('OddsRatio_working_3-way'!V639/(2*'OddsRatio_working_3-way'!X639)))</f>
        <v>0.85849154891422919</v>
      </c>
      <c r="Z639" s="11">
        <f>'OddsRatio_working_3-way'!X639^(1/3)*COS('OddsRatio_working_3-way'!Y639/3)</f>
        <v>0.53375057851606422</v>
      </c>
      <c r="AA639" s="11">
        <f>'OddsRatio_working_3-way'!X639^(1/3)*COS(('OddsRatio_working_3-way'!Y639+2*PI())/3)</f>
        <v>-0.40288514559586242</v>
      </c>
      <c r="AB639" s="11">
        <f>'OddsRatio_working_3-way'!X639^(1/3)*COS(('OddsRatio_working_3-way'!Y639+4*PI())/3)</f>
        <v>-0.13086543292020203</v>
      </c>
      <c r="AC639" s="11">
        <f>'OddsRatio_working_3-way'!X639^(1/3)*SIN('OddsRatio_working_3-way'!Y639/3)</f>
        <v>0.15705065433817733</v>
      </c>
      <c r="AD639" s="11">
        <f>'OddsRatio_working_3-way'!X639^(1/3)*SIN(('OddsRatio_working_3-way'!Y639+2*PI())/3)</f>
        <v>0.38371623311046371</v>
      </c>
      <c r="AE639" s="11">
        <f>'OddsRatio_working_3-way'!X639^(1/3)*SIN(('OddsRatio_working_3-way'!Y639+4*PI())/3)</f>
        <v>-0.54076688744864088</v>
      </c>
      <c r="AF639" s="11">
        <f>-'OddsRatio_working_3-way'!U639/(3*'OddsRatio_working_3-way'!X639^(1/3))*COS(('OddsRatio_working_3-way'!Y639)/3)</f>
        <v>0.53375057851606411</v>
      </c>
      <c r="AG639" s="11">
        <f>-'OddsRatio_working_3-way'!U639/(3*'OddsRatio_working_3-way'!X639^(1/3))*COS(('OddsRatio_working_3-way'!Y639+2*PI())/3)</f>
        <v>-0.40288514559586236</v>
      </c>
      <c r="AH639" s="11">
        <f>-'OddsRatio_working_3-way'!U639/(3*'OddsRatio_working_3-way'!X639^(1/3))*COS(('OddsRatio_working_3-way'!Y639+4*PI())/3)</f>
        <v>-0.130865432920202</v>
      </c>
      <c r="AI639" s="11">
        <f>'OddsRatio_working_3-way'!U639/(3*'OddsRatio_working_3-way'!X639^(1/3))*SIN(('OddsRatio_working_3-way'!Y639)/3)</f>
        <v>-0.1570506543381773</v>
      </c>
      <c r="AJ639" s="11">
        <f>'OddsRatio_working_3-way'!U639/(3*'OddsRatio_working_3-way'!X639^(1/3))*SIN(('OddsRatio_working_3-way'!Y639+2*PI())/3)</f>
        <v>-0.3837162331104636</v>
      </c>
      <c r="AK639" s="11">
        <f>'OddsRatio_working_3-way'!U639/(3*'OddsRatio_working_3-way'!X639^(1/3))*SIN(('OddsRatio_working_3-way'!Y639+4*PI())/3)</f>
        <v>0.54076688744864077</v>
      </c>
      <c r="AL639" s="11">
        <f>'OddsRatio_working_3-way'!Z639+'OddsRatio_working_3-way'!AF639</f>
        <v>1.0675011570321282</v>
      </c>
      <c r="AM639" s="11">
        <f>'OddsRatio_working_3-way'!AA639+'OddsRatio_working_3-way'!AG639</f>
        <v>-0.80577029119172483</v>
      </c>
      <c r="AN639" s="11">
        <f>'OddsRatio_working_3-way'!AB639+'OddsRatio_working_3-way'!AH639</f>
        <v>-0.26173086584040406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1.0675011570321282</v>
      </c>
      <c r="AS639" s="11">
        <f>IF(('OddsRatio_working_3-way'!X639=0),IF(Q639&gt;0,-Q639^(1/3),(-Q639)^(1/3)),'OddsRatio_working_3-way'!AM639-'OddsRatio_working_3-way'!R639/3)</f>
        <v>-0.80577029119172483</v>
      </c>
      <c r="AT639" s="11">
        <f>IF(('OddsRatio_working_3-way'!X639=0),IF(Q639&gt;0,-Q639^(1/3),(-Q639)^(1/3)),'OddsRatio_working_3-way'!AN639-'OddsRatio_working_3-way'!R639/3)</f>
        <v>-0.26173086584040406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1.21</v>
      </c>
      <c r="B640" s="4">
        <f>IF('True_Odds_Calculator_3-way'!B641="","",'True_Odds_Calculator_3-way'!B641)</f>
        <v>7.32</v>
      </c>
      <c r="C640" s="4">
        <f>IF('True_Odds_Calculator_3-way'!C641="","",'True_Odds_Calculator_3-way'!C641)</f>
        <v>14.34</v>
      </c>
      <c r="D640" s="9">
        <f t="shared" si="130"/>
        <v>0.81144550951836159</v>
      </c>
      <c r="E640" s="9">
        <f t="shared" si="131"/>
        <v>0.12510650341996954</v>
      </c>
      <c r="F640" s="9">
        <f t="shared" si="132"/>
        <v>6.3447987061668654E-2</v>
      </c>
      <c r="G640" s="9">
        <f t="shared" si="133"/>
        <v>1.1065173392061547</v>
      </c>
      <c r="H640" s="9">
        <f t="shared" si="134"/>
        <v>1.2323686412332926</v>
      </c>
      <c r="I640" s="9">
        <f t="shared" si="135"/>
        <v>7.9931895837828977</v>
      </c>
      <c r="J640" s="9">
        <f t="shared" si="136"/>
        <v>15.760941305010101</v>
      </c>
      <c r="K640" s="11">
        <f t="shared" si="137"/>
        <v>0.82644628099173556</v>
      </c>
      <c r="L640" s="11">
        <f t="shared" si="138"/>
        <v>0.13661202185792348</v>
      </c>
      <c r="M640" s="11">
        <f t="shared" si="139"/>
        <v>6.9735006973500699E-2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-0.13939480860145059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0.15644160553712899</v>
      </c>
      <c r="Q640" s="11">
        <f>2*'OddsRatio_working_3-way'!K640*'OddsRatio_working_3-way'!L640*'OddsRatio_working_3-way'!M640</f>
        <v>1.574651288748153E-2</v>
      </c>
      <c r="R640" s="11">
        <f t="shared" si="140"/>
        <v>0</v>
      </c>
      <c r="S640" s="11">
        <f t="shared" si="141"/>
        <v>-1.1222914763233227</v>
      </c>
      <c r="T640" s="11">
        <f t="shared" si="142"/>
        <v>-0.11296340979600632</v>
      </c>
      <c r="U640" s="11">
        <f>'OddsRatio_working_3-way'!S640-'OddsRatio_working_3-way'!R640^2/3</f>
        <v>-1.1222914763233227</v>
      </c>
      <c r="V640" s="11">
        <f>'OddsRatio_working_3-way'!S640*'OddsRatio_working_3-way'!R640/3-2*'OddsRatio_working_3-way'!R640^3/27-'OddsRatio_working_3-way'!T640</f>
        <v>0.11296340979600632</v>
      </c>
      <c r="W640" s="11">
        <f>'OddsRatio_working_3-way'!V640^2+4*'OddsRatio_working_3-way'!U640^3/27</f>
        <v>-0.19665688858567812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0.2288108501242995</v>
      </c>
      <c r="Y640" s="11">
        <f>IF('OddsRatio_working_3-way'!W640&gt;=0,IF('OddsRatio_working_3-way'!V640+SQRT('OddsRatio_working_3-way'!W640)&gt;0,0,PI()),ACOS('OddsRatio_working_3-way'!V640/(2*'OddsRatio_working_3-way'!X640)))</f>
        <v>1.3213691612297609</v>
      </c>
      <c r="Z640" s="11">
        <f>'OddsRatio_working_3-way'!X640^(1/3)*COS('OddsRatio_working_3-way'!Y640/3)</f>
        <v>0.55325866960307735</v>
      </c>
      <c r="AA640" s="11">
        <f>'OddsRatio_working_3-way'!X640^(1/3)*COS(('OddsRatio_working_3-way'!Y640+2*PI())/3)</f>
        <v>-0.50246445709788412</v>
      </c>
      <c r="AB640" s="11">
        <f>'OddsRatio_working_3-way'!X640^(1/3)*COS(('OddsRatio_working_3-way'!Y640+4*PI())/3)</f>
        <v>-5.0794212505193476E-2</v>
      </c>
      <c r="AC640" s="11">
        <f>'OddsRatio_working_3-way'!X640^(1/3)*SIN('OddsRatio_working_3-way'!Y640/3)</f>
        <v>0.26077193730053427</v>
      </c>
      <c r="AD640" s="11">
        <f>'OddsRatio_working_3-way'!X640^(1/3)*SIN(('OddsRatio_working_3-way'!Y640+2*PI())/3)</f>
        <v>0.34875009408997937</v>
      </c>
      <c r="AE640" s="11">
        <f>'OddsRatio_working_3-way'!X640^(1/3)*SIN(('OddsRatio_working_3-way'!Y640+4*PI())/3)</f>
        <v>-0.60952203139051353</v>
      </c>
      <c r="AF640" s="11">
        <f>-'OddsRatio_working_3-way'!U640/(3*'OddsRatio_working_3-way'!X640^(1/3))*COS(('OddsRatio_working_3-way'!Y640)/3)</f>
        <v>0.55325866960307735</v>
      </c>
      <c r="AG640" s="11">
        <f>-'OddsRatio_working_3-way'!U640/(3*'OddsRatio_working_3-way'!X640^(1/3))*COS(('OddsRatio_working_3-way'!Y640+2*PI())/3)</f>
        <v>-0.50246445709788412</v>
      </c>
      <c r="AH640" s="11">
        <f>-'OddsRatio_working_3-way'!U640/(3*'OddsRatio_working_3-way'!X640^(1/3))*COS(('OddsRatio_working_3-way'!Y640+4*PI())/3)</f>
        <v>-5.0794212505193476E-2</v>
      </c>
      <c r="AI640" s="11">
        <f>'OddsRatio_working_3-way'!U640/(3*'OddsRatio_working_3-way'!X640^(1/3))*SIN(('OddsRatio_working_3-way'!Y640)/3)</f>
        <v>-0.26077193730053427</v>
      </c>
      <c r="AJ640" s="11">
        <f>'OddsRatio_working_3-way'!U640/(3*'OddsRatio_working_3-way'!X640^(1/3))*SIN(('OddsRatio_working_3-way'!Y640+2*PI())/3)</f>
        <v>-0.34875009408997937</v>
      </c>
      <c r="AK640" s="11">
        <f>'OddsRatio_working_3-way'!U640/(3*'OddsRatio_working_3-way'!X640^(1/3))*SIN(('OddsRatio_working_3-way'!Y640+4*PI())/3)</f>
        <v>0.60952203139051353</v>
      </c>
      <c r="AL640" s="11">
        <f>'OddsRatio_working_3-way'!Z640+'OddsRatio_working_3-way'!AF640</f>
        <v>1.1065173392061547</v>
      </c>
      <c r="AM640" s="11">
        <f>'OddsRatio_working_3-way'!AA640+'OddsRatio_working_3-way'!AG640</f>
        <v>-1.0049289141957682</v>
      </c>
      <c r="AN640" s="11">
        <f>'OddsRatio_working_3-way'!AB640+'OddsRatio_working_3-way'!AH640</f>
        <v>-0.10158842501038695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1.1065173392061547</v>
      </c>
      <c r="AS640" s="11">
        <f>IF(('OddsRatio_working_3-way'!X640=0),IF(Q640&gt;0,-Q640^(1/3),(-Q640)^(1/3)),'OddsRatio_working_3-way'!AM640-'OddsRatio_working_3-way'!R640/3)</f>
        <v>-1.0049289141957682</v>
      </c>
      <c r="AT640" s="11">
        <f>IF(('OddsRatio_working_3-way'!X640=0),IF(Q640&gt;0,-Q640^(1/3),(-Q640)^(1/3)),'OddsRatio_working_3-way'!AN640-'OddsRatio_working_3-way'!R640/3)</f>
        <v>-0.10158842501038695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1.85</v>
      </c>
      <c r="B641" s="4">
        <f>IF('True_Odds_Calculator_3-way'!B642="","",'True_Odds_Calculator_3-way'!B642)</f>
        <v>3.16</v>
      </c>
      <c r="C641" s="4">
        <f>IF('True_Odds_Calculator_3-way'!C642="","",'True_Odds_Calculator_3-way'!C642)</f>
        <v>5.65</v>
      </c>
      <c r="D641" s="9">
        <f t="shared" si="130"/>
        <v>0.52658217667277951</v>
      </c>
      <c r="E641" s="9">
        <f t="shared" si="131"/>
        <v>0.30444956223184794</v>
      </c>
      <c r="F641" s="9">
        <f t="shared" si="132"/>
        <v>0.16896826109537269</v>
      </c>
      <c r="G641" s="9">
        <f t="shared" si="133"/>
        <v>1.0576927396404194</v>
      </c>
      <c r="H641" s="9">
        <f t="shared" si="134"/>
        <v>1.8990388286943567</v>
      </c>
      <c r="I641" s="9">
        <f t="shared" si="135"/>
        <v>3.2846163176233061</v>
      </c>
      <c r="J641" s="9">
        <f t="shared" si="136"/>
        <v>5.9182712393279502</v>
      </c>
      <c r="K641" s="11">
        <f t="shared" si="137"/>
        <v>0.54054054054054046</v>
      </c>
      <c r="L641" s="11">
        <f t="shared" si="138"/>
        <v>0.31645569620253161</v>
      </c>
      <c r="M641" s="11">
        <f t="shared" si="139"/>
        <v>0.17699115044247787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-0.25847489698727522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0.23191108662151561</v>
      </c>
      <c r="Q641" s="11">
        <f>2*'OddsRatio_working_3-way'!K641*'OddsRatio_working_3-way'!L641*'OddsRatio_working_3-way'!M641</f>
        <v>6.0551197551309555E-2</v>
      </c>
      <c r="R641" s="11">
        <f t="shared" si="140"/>
        <v>0</v>
      </c>
      <c r="S641" s="11">
        <f t="shared" si="141"/>
        <v>-0.89722866446459071</v>
      </c>
      <c r="T641" s="11">
        <f t="shared" si="142"/>
        <v>-0.23426335886803934</v>
      </c>
      <c r="U641" s="11">
        <f>'OddsRatio_working_3-way'!S641-'OddsRatio_working_3-way'!R641^2/3</f>
        <v>-0.89722866446459071</v>
      </c>
      <c r="V641" s="11">
        <f>'OddsRatio_working_3-way'!S641*'OddsRatio_working_3-way'!R641/3-2*'OddsRatio_working_3-way'!R641^3/27-'OddsRatio_working_3-way'!T641</f>
        <v>0.23426335886803934</v>
      </c>
      <c r="W641" s="11">
        <f>'OddsRatio_working_3-way'!V641^2+4*'OddsRatio_working_3-way'!U641^3/27</f>
        <v>-5.2126066866089373E-2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0.1635583903184312</v>
      </c>
      <c r="Y641" s="11">
        <f>IF('OddsRatio_working_3-way'!W641&gt;=0,IF('OddsRatio_working_3-way'!V641+SQRT('OddsRatio_working_3-way'!W641)&gt;0,0,PI()),ACOS('OddsRatio_working_3-way'!V641/(2*'OddsRatio_working_3-way'!X641)))</f>
        <v>0.77253171633488849</v>
      </c>
      <c r="Z641" s="11">
        <f>'OddsRatio_working_3-way'!X641^(1/3)*COS('OddsRatio_working_3-way'!Y641/3)</f>
        <v>0.52884636982020983</v>
      </c>
      <c r="AA641" s="11">
        <f>'OddsRatio_working_3-way'!X641^(1/3)*COS(('OddsRatio_working_3-way'!Y641+2*PI())/3)</f>
        <v>-0.38503953522023937</v>
      </c>
      <c r="AB641" s="11">
        <f>'OddsRatio_working_3-way'!X641^(1/3)*COS(('OddsRatio_working_3-way'!Y641+4*PI())/3)</f>
        <v>-0.14380683459997035</v>
      </c>
      <c r="AC641" s="11">
        <f>'OddsRatio_working_3-way'!X641^(1/3)*SIN('OddsRatio_working_3-way'!Y641/3)</f>
        <v>0.13927576464045277</v>
      </c>
      <c r="AD641" s="11">
        <f>'OddsRatio_working_3-way'!X641^(1/3)*SIN(('OddsRatio_working_3-way'!Y641+2*PI())/3)</f>
        <v>0.38835650864325549</v>
      </c>
      <c r="AE641" s="11">
        <f>'OddsRatio_working_3-way'!X641^(1/3)*SIN(('OddsRatio_working_3-way'!Y641+4*PI())/3)</f>
        <v>-0.52763227328370821</v>
      </c>
      <c r="AF641" s="11">
        <f>-'OddsRatio_working_3-way'!U641/(3*'OddsRatio_working_3-way'!X641^(1/3))*COS(('OddsRatio_working_3-way'!Y641)/3)</f>
        <v>0.52884636982020972</v>
      </c>
      <c r="AG641" s="11">
        <f>-'OddsRatio_working_3-way'!U641/(3*'OddsRatio_working_3-way'!X641^(1/3))*COS(('OddsRatio_working_3-way'!Y641+2*PI())/3)</f>
        <v>-0.38503953522023932</v>
      </c>
      <c r="AH641" s="11">
        <f>-'OddsRatio_working_3-way'!U641/(3*'OddsRatio_working_3-way'!X641^(1/3))*COS(('OddsRatio_working_3-way'!Y641+4*PI())/3)</f>
        <v>-0.14380683459997032</v>
      </c>
      <c r="AI641" s="11">
        <f>'OddsRatio_working_3-way'!U641/(3*'OddsRatio_working_3-way'!X641^(1/3))*SIN(('OddsRatio_working_3-way'!Y641)/3)</f>
        <v>-0.13927576464045274</v>
      </c>
      <c r="AJ641" s="11">
        <f>'OddsRatio_working_3-way'!U641/(3*'OddsRatio_working_3-way'!X641^(1/3))*SIN(('OddsRatio_working_3-way'!Y641+2*PI())/3)</f>
        <v>-0.38835650864325544</v>
      </c>
      <c r="AK641" s="11">
        <f>'OddsRatio_working_3-way'!U641/(3*'OddsRatio_working_3-way'!X641^(1/3))*SIN(('OddsRatio_working_3-way'!Y641+4*PI())/3)</f>
        <v>0.5276322732837081</v>
      </c>
      <c r="AL641" s="11">
        <f>'OddsRatio_working_3-way'!Z641+'OddsRatio_working_3-way'!AF641</f>
        <v>1.0576927396404194</v>
      </c>
      <c r="AM641" s="11">
        <f>'OddsRatio_working_3-way'!AA641+'OddsRatio_working_3-way'!AG641</f>
        <v>-0.77007907044047874</v>
      </c>
      <c r="AN641" s="11">
        <f>'OddsRatio_working_3-way'!AB641+'OddsRatio_working_3-way'!AH641</f>
        <v>-0.28761366919994069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1.0576927396404194</v>
      </c>
      <c r="AS641" s="11">
        <f>IF(('OddsRatio_working_3-way'!X641=0),IF(Q641&gt;0,-Q641^(1/3),(-Q641)^(1/3)),'OddsRatio_working_3-way'!AM641-'OddsRatio_working_3-way'!R641/3)</f>
        <v>-0.77007907044047874</v>
      </c>
      <c r="AT641" s="11">
        <f>IF(('OddsRatio_working_3-way'!X641=0),IF(Q641&gt;0,-Q641^(1/3),(-Q641)^(1/3)),'OddsRatio_working_3-way'!AN641-'OddsRatio_working_3-way'!R641/3)</f>
        <v>-0.28761366919994069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2.5</v>
      </c>
      <c r="B642" s="4">
        <f>IF('True_Odds_Calculator_3-way'!B643="","",'True_Odds_Calculator_3-way'!B643)</f>
        <v>3.07</v>
      </c>
      <c r="C642" s="4">
        <f>IF('True_Odds_Calculator_3-way'!C643="","",'True_Odds_Calculator_3-way'!C643)</f>
        <v>3.25</v>
      </c>
      <c r="D642" s="9">
        <f t="shared" si="130"/>
        <v>0.38804220843803378</v>
      </c>
      <c r="E642" s="9">
        <f t="shared" si="131"/>
        <v>0.31483031906480735</v>
      </c>
      <c r="F642" s="9">
        <f t="shared" si="132"/>
        <v>0.29712747249715882</v>
      </c>
      <c r="G642" s="9">
        <f t="shared" si="133"/>
        <v>1.0513594969049855</v>
      </c>
      <c r="H642" s="9">
        <f t="shared" si="134"/>
        <v>2.5770392453574789</v>
      </c>
      <c r="I642" s="9">
        <f t="shared" si="135"/>
        <v>3.1763141585933199</v>
      </c>
      <c r="J642" s="9">
        <f t="shared" si="136"/>
        <v>3.3655588680362167</v>
      </c>
      <c r="K642" s="11">
        <f t="shared" si="137"/>
        <v>0.4</v>
      </c>
      <c r="L642" s="11">
        <f t="shared" si="138"/>
        <v>0.32573289902280134</v>
      </c>
      <c r="M642" s="11">
        <f t="shared" si="139"/>
        <v>0.30769230769230771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-0.28008018040591331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0.23332498120771739</v>
      </c>
      <c r="Q642" s="11">
        <f>2*'OddsRatio_working_3-way'!K642*'OddsRatio_working_3-way'!L642*'OddsRatio_working_3-way'!M642</f>
        <v>8.0180405913304956E-2</v>
      </c>
      <c r="R642" s="11">
        <f t="shared" si="140"/>
        <v>0</v>
      </c>
      <c r="S642" s="11">
        <f t="shared" si="141"/>
        <v>-0.83306494900697803</v>
      </c>
      <c r="T642" s="11">
        <f t="shared" si="142"/>
        <v>-0.28627661477903033</v>
      </c>
      <c r="U642" s="11">
        <f>'OddsRatio_working_3-way'!S642-'OddsRatio_working_3-way'!R642^2/3</f>
        <v>-0.83306494900697803</v>
      </c>
      <c r="V642" s="11">
        <f>'OddsRatio_working_3-way'!S642*'OddsRatio_working_3-way'!R642/3-2*'OddsRatio_working_3-way'!R642^3/27-'OddsRatio_working_3-way'!T642</f>
        <v>0.28627661477903033</v>
      </c>
      <c r="W642" s="11">
        <f>'OddsRatio_working_3-way'!V642^2+4*'OddsRatio_working_3-way'!U642^3/27</f>
        <v>-3.6967738671769418E-3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0.14633102374113827</v>
      </c>
      <c r="Y642" s="11">
        <f>IF('OddsRatio_working_3-way'!W642&gt;=0,IF('OddsRatio_working_3-way'!V642+SQRT('OddsRatio_working_3-way'!W642)&gt;0,0,PI()),ACOS('OddsRatio_working_3-way'!V642/(2*'OddsRatio_working_3-way'!X642)))</f>
        <v>0.20927616797625603</v>
      </c>
      <c r="Z642" s="11">
        <f>'OddsRatio_working_3-way'!X642^(1/3)*COS('OddsRatio_working_3-way'!Y642/3)</f>
        <v>0.52567974845249277</v>
      </c>
      <c r="AA642" s="11">
        <f>'OddsRatio_working_3-way'!X642^(1/3)*COS(('OddsRatio_working_3-way'!Y642+2*PI())/3)</f>
        <v>-0.29464928795767936</v>
      </c>
      <c r="AB642" s="11">
        <f>'OddsRatio_working_3-way'!X642^(1/3)*COS(('OddsRatio_working_3-way'!Y642+4*PI())/3)</f>
        <v>-0.23103046049481327</v>
      </c>
      <c r="AC642" s="11">
        <f>'OddsRatio_working_3-way'!X642^(1/3)*SIN('OddsRatio_working_3-way'!Y642/3)</f>
        <v>3.6730347161214059E-2</v>
      </c>
      <c r="AD642" s="11">
        <f>'OddsRatio_working_3-way'!X642^(1/3)*SIN(('OddsRatio_working_3-way'!Y642+2*PI())/3)</f>
        <v>0.43688684283426515</v>
      </c>
      <c r="AE642" s="11">
        <f>'OddsRatio_working_3-way'!X642^(1/3)*SIN(('OddsRatio_working_3-way'!Y642+4*PI())/3)</f>
        <v>-0.47361718999547925</v>
      </c>
      <c r="AF642" s="11">
        <f>-'OddsRatio_working_3-way'!U642/(3*'OddsRatio_working_3-way'!X642^(1/3))*COS(('OddsRatio_working_3-way'!Y642)/3)</f>
        <v>0.52567974845249277</v>
      </c>
      <c r="AG642" s="11">
        <f>-'OddsRatio_working_3-way'!U642/(3*'OddsRatio_working_3-way'!X642^(1/3))*COS(('OddsRatio_working_3-way'!Y642+2*PI())/3)</f>
        <v>-0.29464928795767936</v>
      </c>
      <c r="AH642" s="11">
        <f>-'OddsRatio_working_3-way'!U642/(3*'OddsRatio_working_3-way'!X642^(1/3))*COS(('OddsRatio_working_3-way'!Y642+4*PI())/3)</f>
        <v>-0.23103046049481327</v>
      </c>
      <c r="AI642" s="11">
        <f>'OddsRatio_working_3-way'!U642/(3*'OddsRatio_working_3-way'!X642^(1/3))*SIN(('OddsRatio_working_3-way'!Y642)/3)</f>
        <v>-3.6730347161214059E-2</v>
      </c>
      <c r="AJ642" s="11">
        <f>'OddsRatio_working_3-way'!U642/(3*'OddsRatio_working_3-way'!X642^(1/3))*SIN(('OddsRatio_working_3-way'!Y642+2*PI())/3)</f>
        <v>-0.43688684283426515</v>
      </c>
      <c r="AK642" s="11">
        <f>'OddsRatio_working_3-way'!U642/(3*'OddsRatio_working_3-way'!X642^(1/3))*SIN(('OddsRatio_working_3-way'!Y642+4*PI())/3)</f>
        <v>0.47361718999547925</v>
      </c>
      <c r="AL642" s="11">
        <f>'OddsRatio_working_3-way'!Z642+'OddsRatio_working_3-way'!AF642</f>
        <v>1.0513594969049855</v>
      </c>
      <c r="AM642" s="11">
        <f>'OddsRatio_working_3-way'!AA642+'OddsRatio_working_3-way'!AG642</f>
        <v>-0.58929857591535872</v>
      </c>
      <c r="AN642" s="11">
        <f>'OddsRatio_working_3-way'!AB642+'OddsRatio_working_3-way'!AH642</f>
        <v>-0.46206092098962653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1.0513594969049855</v>
      </c>
      <c r="AS642" s="11">
        <f>IF(('OddsRatio_working_3-way'!X642=0),IF(Q642&gt;0,-Q642^(1/3),(-Q642)^(1/3)),'OddsRatio_working_3-way'!AM642-'OddsRatio_working_3-way'!R642/3)</f>
        <v>-0.58929857591535872</v>
      </c>
      <c r="AT642" s="11">
        <f>IF(('OddsRatio_working_3-way'!X642=0),IF(Q642&gt;0,-Q642^(1/3),(-Q642)^(1/3)),'OddsRatio_working_3-way'!AN642-'OddsRatio_working_3-way'!R642/3)</f>
        <v>-0.46206092098962653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16"/>
        <v>3.475935828876997E-2</v>
      </c>
      <c r="D289" s="4">
        <f t="shared" si="18"/>
        <v>1.9328165374677002</v>
      </c>
      <c r="E289" s="4">
        <f t="shared" si="19"/>
        <v>2.0720221606648197</v>
      </c>
      <c r="G289" s="4">
        <f t="shared" si="17"/>
        <v>1.03475935828877</v>
      </c>
    </row>
    <row r="290" spans="1:7" x14ac:dyDescent="0.2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16"/>
        <v>2.4525731055444977E-2</v>
      </c>
      <c r="D290" s="4">
        <f t="shared" si="18"/>
        <v>1.9243646631706333</v>
      </c>
      <c r="E290" s="4">
        <f t="shared" si="19"/>
        <v>2.0818241326641935</v>
      </c>
      <c r="G290" s="4">
        <f t="shared" si="17"/>
        <v>1.024525731055445</v>
      </c>
    </row>
    <row r="291" spans="1:7" x14ac:dyDescent="0.2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16"/>
        <v>3.1333648244370904E-2</v>
      </c>
      <c r="D291" s="4">
        <f t="shared" si="18"/>
        <v>1.7887621461765948</v>
      </c>
      <c r="E291" s="4">
        <f t="shared" si="19"/>
        <v>2.2678093197643276</v>
      </c>
      <c r="G291" s="4">
        <f t="shared" si="17"/>
        <v>1.0313336482443709</v>
      </c>
    </row>
    <row r="292" spans="1:7" x14ac:dyDescent="0.2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16"/>
        <v>2.7986944565804084E-2</v>
      </c>
      <c r="D292" s="4">
        <f t="shared" si="18"/>
        <v>2.4085296029216061</v>
      </c>
      <c r="E292" s="4">
        <f t="shared" si="19"/>
        <v>1.7099602293950913</v>
      </c>
      <c r="G292" s="4">
        <f t="shared" si="17"/>
        <v>1.0279869445658041</v>
      </c>
    </row>
    <row r="293" spans="1:7" x14ac:dyDescent="0.2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16"/>
        <v>2.9427331427966497E-2</v>
      </c>
      <c r="D293" s="4">
        <f t="shared" si="18"/>
        <v>2.0712563034422273</v>
      </c>
      <c r="E293" s="4">
        <f t="shared" si="19"/>
        <v>1.9334834220221038</v>
      </c>
      <c r="G293" s="4">
        <f t="shared" si="17"/>
        <v>1.0294273314279665</v>
      </c>
    </row>
    <row r="294" spans="1:7" x14ac:dyDescent="0.2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16"/>
        <v>3.8862077724155508E-2</v>
      </c>
      <c r="D294" s="4">
        <f t="shared" si="18"/>
        <v>2.6718696979979644</v>
      </c>
      <c r="E294" s="4">
        <f t="shared" si="19"/>
        <v>1.5981327379744266</v>
      </c>
      <c r="G294" s="4">
        <f t="shared" si="17"/>
        <v>1.0388620777241555</v>
      </c>
    </row>
    <row r="295" spans="1:7" x14ac:dyDescent="0.2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16"/>
        <v>2.6914031878756184E-2</v>
      </c>
      <c r="D295" s="4">
        <f t="shared" si="18"/>
        <v>1.8236835835120324</v>
      </c>
      <c r="E295" s="4">
        <f t="shared" si="19"/>
        <v>2.2140584321666186</v>
      </c>
      <c r="G295" s="4">
        <f t="shared" si="17"/>
        <v>1.0269140318787562</v>
      </c>
    </row>
    <row r="296" spans="1:7" x14ac:dyDescent="0.2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16"/>
        <v>3.215372907153724E-2</v>
      </c>
      <c r="D296" s="4">
        <f t="shared" si="18"/>
        <v>1.4950931588678709</v>
      </c>
      <c r="E296" s="4">
        <f t="shared" si="19"/>
        <v>3.0198218902614187</v>
      </c>
      <c r="G296" s="4">
        <f t="shared" si="17"/>
        <v>1.0321537290715372</v>
      </c>
    </row>
    <row r="297" spans="1:7" x14ac:dyDescent="0.2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16"/>
        <v>3.1317766907055233E-2</v>
      </c>
      <c r="D297" s="4">
        <f t="shared" si="18"/>
        <v>1.6200825197107724</v>
      </c>
      <c r="E297" s="4">
        <f t="shared" si="19"/>
        <v>2.6126885829105997</v>
      </c>
      <c r="G297" s="4">
        <f t="shared" si="17"/>
        <v>1.0313177669070552</v>
      </c>
    </row>
    <row r="298" spans="1:7" x14ac:dyDescent="0.2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16"/>
        <v>2.891515407344869E-2</v>
      </c>
      <c r="D298" s="4">
        <f t="shared" si="18"/>
        <v>2.1232354918216445</v>
      </c>
      <c r="E298" s="4">
        <f t="shared" si="19"/>
        <v>1.8902852583283463</v>
      </c>
      <c r="G298" s="4">
        <f t="shared" si="17"/>
        <v>1.0289151540734487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16"/>
        <v>3.383458646616555E-2</v>
      </c>
      <c r="D299" s="4">
        <f t="shared" si="18"/>
        <v>2.3714710252600297</v>
      </c>
      <c r="E299" s="4">
        <f t="shared" si="19"/>
        <v>1.7291440953412784</v>
      </c>
      <c r="G299" s="4">
        <f t="shared" si="17"/>
        <v>1.0338345864661656</v>
      </c>
    </row>
    <row r="300" spans="1:7" x14ac:dyDescent="0.2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16"/>
        <v>3.3444121312837582E-2</v>
      </c>
      <c r="D300" s="4">
        <f t="shared" si="18"/>
        <v>2.4136375031336175</v>
      </c>
      <c r="E300" s="4">
        <f t="shared" si="19"/>
        <v>1.707394928178755</v>
      </c>
      <c r="G300" s="4">
        <f t="shared" si="17"/>
        <v>1.0334441213128376</v>
      </c>
    </row>
    <row r="301" spans="1:7" x14ac:dyDescent="0.2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16"/>
        <v>3.3674339300937772E-2</v>
      </c>
      <c r="D301" s="4">
        <f t="shared" si="18"/>
        <v>2.1125619090499774</v>
      </c>
      <c r="E301" s="4">
        <f t="shared" si="19"/>
        <v>1.8988263860785108</v>
      </c>
      <c r="G301" s="4">
        <f t="shared" si="17"/>
        <v>1.0336743393009378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16"/>
        <v>3.4777303233679113E-2</v>
      </c>
      <c r="D303" s="4">
        <f t="shared" si="18"/>
        <v>2.8881057268722468</v>
      </c>
      <c r="E303" s="4">
        <f t="shared" si="19"/>
        <v>1.5296313579094729</v>
      </c>
      <c r="G303" s="4">
        <f t="shared" si="17"/>
        <v>1.0347773032336791</v>
      </c>
    </row>
    <row r="304" spans="1:7" x14ac:dyDescent="0.2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16"/>
        <v>3.3998867525049992E-2</v>
      </c>
      <c r="D304" s="4">
        <f t="shared" si="18"/>
        <v>2.8189041951490341</v>
      </c>
      <c r="E304" s="4">
        <f t="shared" si="19"/>
        <v>1.5497815677521511</v>
      </c>
      <c r="G304" s="4">
        <f t="shared" si="17"/>
        <v>1.03399886752505</v>
      </c>
    </row>
    <row r="305" spans="1:7" x14ac:dyDescent="0.2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16"/>
        <v>2.9427331427966497E-2</v>
      </c>
      <c r="D305" s="4">
        <f t="shared" si="18"/>
        <v>1.9334834220221038</v>
      </c>
      <c r="E305" s="4">
        <f t="shared" si="19"/>
        <v>2.0712563034422273</v>
      </c>
      <c r="G305" s="4">
        <f t="shared" si="17"/>
        <v>1.0294273314279665</v>
      </c>
    </row>
    <row r="306" spans="1:7" x14ac:dyDescent="0.2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16"/>
        <v>2.4525731055444977E-2</v>
      </c>
      <c r="D306" s="4">
        <f t="shared" si="18"/>
        <v>2.0818241326641935</v>
      </c>
      <c r="E306" s="4">
        <f t="shared" si="19"/>
        <v>1.9243646631706333</v>
      </c>
      <c r="G306" s="4">
        <f t="shared" si="17"/>
        <v>1.024525731055445</v>
      </c>
    </row>
    <row r="307" spans="1:7" x14ac:dyDescent="0.2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16"/>
        <v>2.9924164787866303E-2</v>
      </c>
      <c r="D307" s="4">
        <f t="shared" si="18"/>
        <v>2.4678806272129488</v>
      </c>
      <c r="E307" s="4">
        <f t="shared" si="19"/>
        <v>1.6812543073742245</v>
      </c>
      <c r="G307" s="4">
        <f t="shared" si="17"/>
        <v>1.0299241647878663</v>
      </c>
    </row>
    <row r="308" spans="1:7" x14ac:dyDescent="0.2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16"/>
        <v>3.5196687370600444E-2</v>
      </c>
      <c r="D308" s="4">
        <f t="shared" si="18"/>
        <v>1.4143484626647145</v>
      </c>
      <c r="E308" s="4">
        <f t="shared" si="19"/>
        <v>3.4134275618374565</v>
      </c>
      <c r="G308" s="4">
        <f t="shared" si="17"/>
        <v>1.0351966873706004</v>
      </c>
    </row>
    <row r="309" spans="1:7" x14ac:dyDescent="0.2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16"/>
        <v>3.1594187910440219E-2</v>
      </c>
      <c r="D309" s="4">
        <f t="shared" si="18"/>
        <v>1.7047027193794351</v>
      </c>
      <c r="E309" s="4">
        <f t="shared" si="19"/>
        <v>2.4190380886859724</v>
      </c>
      <c r="G309" s="4">
        <f t="shared" si="17"/>
        <v>1.0315941879104402</v>
      </c>
    </row>
    <row r="310" spans="1:7" x14ac:dyDescent="0.2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16"/>
        <v>2.9736789230460081E-2</v>
      </c>
      <c r="D310" s="4">
        <f t="shared" si="18"/>
        <v>1.6180104031209364</v>
      </c>
      <c r="E310" s="4">
        <f t="shared" si="19"/>
        <v>2.618095739084692</v>
      </c>
      <c r="G310" s="4">
        <f t="shared" si="17"/>
        <v>1.0297367892304601</v>
      </c>
    </row>
    <row r="311" spans="1:7" x14ac:dyDescent="0.2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16"/>
        <v>3.5577975284917462E-2</v>
      </c>
      <c r="D311" s="4">
        <f t="shared" si="18"/>
        <v>1.8702173858786533</v>
      </c>
      <c r="E311" s="4">
        <f t="shared" si="19"/>
        <v>2.1491381535549374</v>
      </c>
      <c r="G311" s="4">
        <f t="shared" si="17"/>
        <v>1.0355779752849175</v>
      </c>
    </row>
    <row r="312" spans="1:7" x14ac:dyDescent="0.2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16"/>
        <v>3.0927835051546504E-2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1.0309278350515465</v>
      </c>
    </row>
    <row r="313" spans="1:7" x14ac:dyDescent="0.2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16"/>
        <v>3.0219780219780112E-2</v>
      </c>
      <c r="D313" s="4">
        <f t="shared" si="18"/>
        <v>1.8714652956298199</v>
      </c>
      <c r="E313" s="4">
        <f t="shared" si="19"/>
        <v>2.1474926253687316</v>
      </c>
      <c r="G313" s="4">
        <f t="shared" si="17"/>
        <v>1.0302197802197801</v>
      </c>
    </row>
    <row r="314" spans="1:7" x14ac:dyDescent="0.2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16"/>
        <v>2.8930817610062887E-2</v>
      </c>
      <c r="D314" s="4">
        <f t="shared" si="18"/>
        <v>2.5938009787928222</v>
      </c>
      <c r="E314" s="4">
        <f t="shared" si="19"/>
        <v>1.6274309109518936</v>
      </c>
      <c r="G314" s="4">
        <f t="shared" si="17"/>
        <v>1.0289308176100629</v>
      </c>
    </row>
    <row r="315" spans="1:7" x14ac:dyDescent="0.2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16"/>
        <v>2.9011311269375728E-2</v>
      </c>
      <c r="D315" s="4">
        <f t="shared" si="18"/>
        <v>2.2405256365129644</v>
      </c>
      <c r="E315" s="4">
        <f t="shared" si="19"/>
        <v>1.8061099025820484</v>
      </c>
      <c r="G315" s="4">
        <f t="shared" si="17"/>
        <v>1.0290113112693757</v>
      </c>
    </row>
    <row r="316" spans="1:7" x14ac:dyDescent="0.2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16"/>
        <v>3.1884980635577431E-2</v>
      </c>
      <c r="D316" s="4">
        <f t="shared" si="18"/>
        <v>1.8849942497124856</v>
      </c>
      <c r="E316" s="4">
        <f t="shared" si="19"/>
        <v>2.1299508446804905</v>
      </c>
      <c r="G316" s="4">
        <f t="shared" si="17"/>
        <v>1.0318849806355774</v>
      </c>
    </row>
    <row r="317" spans="1:7" x14ac:dyDescent="0.2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16"/>
        <v>3.19069743563416E-2</v>
      </c>
      <c r="D317" s="4">
        <f t="shared" si="18"/>
        <v>2.4847402493861024</v>
      </c>
      <c r="E317" s="4">
        <f t="shared" si="19"/>
        <v>1.6735184827201064</v>
      </c>
      <c r="G317" s="4">
        <f t="shared" si="17"/>
        <v>1.0319069743563416</v>
      </c>
    </row>
    <row r="318" spans="1:7" x14ac:dyDescent="0.2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16"/>
        <v>3.6282558021688338E-2</v>
      </c>
      <c r="D318" s="4">
        <f t="shared" si="18"/>
        <v>2.6517065305025525</v>
      </c>
      <c r="E318" s="4">
        <f t="shared" si="19"/>
        <v>1.6054344288968434</v>
      </c>
      <c r="G318" s="4">
        <f t="shared" si="17"/>
        <v>1.0362825580216883</v>
      </c>
    </row>
    <row r="319" spans="1:7" x14ac:dyDescent="0.2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16"/>
        <v>3.5940803382663811E-2</v>
      </c>
      <c r="D319" s="4">
        <f t="shared" si="18"/>
        <v>2.2905569007263922</v>
      </c>
      <c r="E319" s="4">
        <f t="shared" si="19"/>
        <v>1.7748592870544089</v>
      </c>
      <c r="G319" s="4">
        <f t="shared" si="17"/>
        <v>1.0359408033826638</v>
      </c>
    </row>
    <row r="320" spans="1:7" x14ac:dyDescent="0.2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16"/>
        <v>3.3664999742228252E-2</v>
      </c>
      <c r="D320" s="4">
        <f t="shared" si="18"/>
        <v>2.4793251102447753</v>
      </c>
      <c r="E320" s="4">
        <f t="shared" si="19"/>
        <v>1.6759839288028686</v>
      </c>
      <c r="G320" s="4">
        <f t="shared" si="17"/>
        <v>1.0336649997422283</v>
      </c>
    </row>
    <row r="321" spans="1:7" x14ac:dyDescent="0.2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16"/>
        <v>3.4777303233679113E-2</v>
      </c>
      <c r="D321" s="4">
        <f t="shared" si="18"/>
        <v>2.8881057268722468</v>
      </c>
      <c r="E321" s="4">
        <f t="shared" si="19"/>
        <v>1.5296313579094729</v>
      </c>
      <c r="G321" s="4">
        <f t="shared" si="17"/>
        <v>1.0347773032336791</v>
      </c>
    </row>
    <row r="322" spans="1:7" x14ac:dyDescent="0.2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ref="C322:C385" si="20">IF(A322="","",((1/A322)+(1/B322))-1)</f>
        <v>3.4726428427215739E-2</v>
      </c>
      <c r="D322" s="4">
        <f t="shared" si="18"/>
        <v>2.6571888412017164</v>
      </c>
      <c r="E322" s="4">
        <f t="shared" si="19"/>
        <v>1.6034315312398835</v>
      </c>
      <c r="G322" s="4">
        <f t="shared" ref="G322:G385" si="21">IF(A322="","",C322+1)</f>
        <v>1.0347264284272157</v>
      </c>
    </row>
    <row r="323" spans="1:7" x14ac:dyDescent="0.2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si="20"/>
        <v>3.5274160554807032E-2</v>
      </c>
      <c r="D323" s="4">
        <f t="shared" ref="D323:D386" si="22">IF(A323="","",(2*A323)/(2-($C323*A323)))</f>
        <v>2.7469334612485432</v>
      </c>
      <c r="E323" s="4">
        <f t="shared" ref="E323:E386" si="23">IF(B323="","",(2*B323)/(2-($C323*B323)))</f>
        <v>1.5724316479033458</v>
      </c>
      <c r="G323" s="4">
        <f t="shared" si="21"/>
        <v>1.035274160554807</v>
      </c>
    </row>
    <row r="324" spans="1:7" x14ac:dyDescent="0.2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20"/>
        <v>2.844754653130277E-2</v>
      </c>
      <c r="D324" s="4">
        <f t="shared" si="22"/>
        <v>2.0267924123888115</v>
      </c>
      <c r="E324" s="4">
        <f t="shared" si="23"/>
        <v>1.9739066903246005</v>
      </c>
      <c r="G324" s="4">
        <f t="shared" si="21"/>
        <v>1.0284475465313028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20"/>
        <v>3.4455319487546765E-2</v>
      </c>
      <c r="D325" s="4">
        <f t="shared" si="22"/>
        <v>2.2111375032990233</v>
      </c>
      <c r="E325" s="4">
        <f t="shared" si="23"/>
        <v>1.8256700806275876</v>
      </c>
      <c r="G325" s="4">
        <f t="shared" si="21"/>
        <v>1.0344553194875468</v>
      </c>
    </row>
    <row r="326" spans="1:7" x14ac:dyDescent="0.2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20"/>
        <v>3.7271921102840277E-2</v>
      </c>
      <c r="D326" s="4">
        <f t="shared" si="22"/>
        <v>2.06664260128287</v>
      </c>
      <c r="E326" s="4">
        <f t="shared" si="23"/>
        <v>1.937521151693437</v>
      </c>
      <c r="G326" s="4">
        <f t="shared" si="21"/>
        <v>1.0372719211028403</v>
      </c>
    </row>
    <row r="327" spans="1:7" x14ac:dyDescent="0.2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20"/>
        <v>4.1666666666666519E-2</v>
      </c>
      <c r="D327" s="4">
        <f t="shared" si="22"/>
        <v>2.3496503496503496</v>
      </c>
      <c r="E327" s="4">
        <f t="shared" si="23"/>
        <v>1.7409326424870464</v>
      </c>
      <c r="G327" s="4">
        <f t="shared" si="21"/>
        <v>1.0416666666666665</v>
      </c>
    </row>
    <row r="328" spans="1:7" x14ac:dyDescent="0.2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20"/>
        <v>3.7271921102840277E-2</v>
      </c>
      <c r="D328" s="4">
        <f t="shared" si="22"/>
        <v>1.937521151693437</v>
      </c>
      <c r="E328" s="4">
        <f t="shared" si="23"/>
        <v>2.06664260128287</v>
      </c>
      <c r="G328" s="4">
        <f t="shared" si="21"/>
        <v>1.0372719211028403</v>
      </c>
    </row>
    <row r="329" spans="1:7" x14ac:dyDescent="0.2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20"/>
        <v>4.091213950368866E-2</v>
      </c>
      <c r="D329" s="4">
        <f t="shared" si="22"/>
        <v>2.2270351008215079</v>
      </c>
      <c r="E329" s="4">
        <f t="shared" si="23"/>
        <v>1.8149726110772972</v>
      </c>
      <c r="G329" s="4">
        <f t="shared" si="21"/>
        <v>1.0409121395036887</v>
      </c>
    </row>
    <row r="330" spans="1:7" x14ac:dyDescent="0.2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20"/>
        <v>3.62694300518136E-2</v>
      </c>
      <c r="D330" s="4">
        <f t="shared" si="22"/>
        <v>2.0000000000000004</v>
      </c>
      <c r="E330" s="4">
        <f t="shared" si="23"/>
        <v>2.0000000000000004</v>
      </c>
      <c r="G330" s="4">
        <f t="shared" si="21"/>
        <v>1.0362694300518136</v>
      </c>
    </row>
    <row r="331" spans="1:7" x14ac:dyDescent="0.2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20"/>
        <v>3.8968048359240282E-2</v>
      </c>
      <c r="D331" s="4">
        <f t="shared" si="22"/>
        <v>2.0054118411083453</v>
      </c>
      <c r="E331" s="4">
        <f t="shared" si="23"/>
        <v>1.9946172892668752</v>
      </c>
      <c r="G331" s="4">
        <f t="shared" si="21"/>
        <v>1.0389680483592403</v>
      </c>
    </row>
    <row r="332" spans="1:7" x14ac:dyDescent="0.2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20"/>
        <v>4.1497592382188975E-2</v>
      </c>
      <c r="D332" s="4">
        <f t="shared" si="22"/>
        <v>2.1083670792220381</v>
      </c>
      <c r="E332" s="4">
        <f t="shared" si="23"/>
        <v>1.9022281685792208</v>
      </c>
      <c r="G332" s="4">
        <f t="shared" si="21"/>
        <v>1.041497592382189</v>
      </c>
    </row>
    <row r="333" spans="1:7" x14ac:dyDescent="0.2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20"/>
        <v>3.9529106814990778E-2</v>
      </c>
      <c r="D333" s="4">
        <f t="shared" si="22"/>
        <v>2.049811822005756</v>
      </c>
      <c r="E333" s="4">
        <f t="shared" si="23"/>
        <v>1.9525516659637281</v>
      </c>
      <c r="G333" s="4">
        <f t="shared" si="21"/>
        <v>1.0395291068149908</v>
      </c>
    </row>
    <row r="334" spans="1:7" x14ac:dyDescent="0.2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20"/>
        <v>3.8527765820060234E-2</v>
      </c>
      <c r="D334" s="4">
        <f t="shared" si="22"/>
        <v>1.9076165058509547</v>
      </c>
      <c r="E334" s="4">
        <f t="shared" si="23"/>
        <v>2.1017869260348339</v>
      </c>
      <c r="G334" s="4">
        <f t="shared" si="21"/>
        <v>1.0385277658200602</v>
      </c>
    </row>
    <row r="335" spans="1:7" x14ac:dyDescent="0.2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20"/>
        <v>4.4372294372294396E-2</v>
      </c>
      <c r="D335" s="4">
        <f t="shared" si="22"/>
        <v>1.8315163528245788</v>
      </c>
      <c r="E335" s="4">
        <f t="shared" si="23"/>
        <v>2.2026221692491061</v>
      </c>
      <c r="G335" s="4">
        <f t="shared" si="21"/>
        <v>1.0443722943722944</v>
      </c>
    </row>
    <row r="336" spans="1:7" x14ac:dyDescent="0.2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20"/>
        <v>4.3668588511637907E-2</v>
      </c>
      <c r="D336" s="4">
        <f t="shared" si="22"/>
        <v>2.3441371542985863</v>
      </c>
      <c r="E336" s="4">
        <f t="shared" si="23"/>
        <v>1.7439716972348942</v>
      </c>
      <c r="G336" s="4">
        <f t="shared" si="21"/>
        <v>1.0436685885116379</v>
      </c>
    </row>
    <row r="337" spans="1:7" x14ac:dyDescent="0.2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20"/>
        <v>4.2115467470917878E-2</v>
      </c>
      <c r="D337" s="4">
        <f t="shared" si="22"/>
        <v>2.208110357949816</v>
      </c>
      <c r="E337" s="4">
        <f t="shared" si="23"/>
        <v>1.8277389506841228</v>
      </c>
      <c r="G337" s="4">
        <f t="shared" si="21"/>
        <v>1.0421154674709179</v>
      </c>
    </row>
    <row r="338" spans="1:7" x14ac:dyDescent="0.2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20"/>
        <v>4.0266652330519959E-2</v>
      </c>
      <c r="D338" s="4">
        <f t="shared" si="22"/>
        <v>2.1818075186206087</v>
      </c>
      <c r="E338" s="4">
        <f t="shared" si="23"/>
        <v>1.8461614808198106</v>
      </c>
      <c r="G338" s="4">
        <f t="shared" si="21"/>
        <v>1.04026665233052</v>
      </c>
    </row>
    <row r="339" spans="1:7" x14ac:dyDescent="0.2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20"/>
        <v>4.3126684636118462E-2</v>
      </c>
      <c r="D339" s="4">
        <f t="shared" si="22"/>
        <v>2.2215568862275448</v>
      </c>
      <c r="E339" s="4">
        <f t="shared" si="23"/>
        <v>1.8186274509803919</v>
      </c>
      <c r="G339" s="4">
        <f t="shared" si="21"/>
        <v>1.0431266846361185</v>
      </c>
    </row>
    <row r="340" spans="1:7" x14ac:dyDescent="0.2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20"/>
        <v>4.5362220717670931E-2</v>
      </c>
      <c r="D340" s="4">
        <f t="shared" si="22"/>
        <v>2.2160540135033755</v>
      </c>
      <c r="E340" s="4">
        <f t="shared" si="23"/>
        <v>1.8223318938926589</v>
      </c>
      <c r="G340" s="4">
        <f t="shared" si="21"/>
        <v>1.0453622207176709</v>
      </c>
    </row>
    <row r="341" spans="1:7" x14ac:dyDescent="0.2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20"/>
        <v>4.0291065894084488E-2</v>
      </c>
      <c r="D341" s="4">
        <f t="shared" si="22"/>
        <v>2.1383086010661287</v>
      </c>
      <c r="E341" s="4">
        <f t="shared" si="23"/>
        <v>1.8784963928616634</v>
      </c>
      <c r="G341" s="4">
        <f t="shared" si="21"/>
        <v>1.0402910658940845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20"/>
        <v>4.485629868385721E-2</v>
      </c>
      <c r="D343" s="4">
        <f t="shared" si="22"/>
        <v>2.3031240334055059</v>
      </c>
      <c r="E343" s="4">
        <f t="shared" si="23"/>
        <v>1.7673866603370521</v>
      </c>
      <c r="G343" s="4">
        <f t="shared" si="21"/>
        <v>1.0448562986838572</v>
      </c>
    </row>
    <row r="344" spans="1:7" x14ac:dyDescent="0.2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20"/>
        <v>4.2699829607588891E-2</v>
      </c>
      <c r="D344" s="4">
        <f t="shared" si="22"/>
        <v>2.7192005808927768</v>
      </c>
      <c r="E344" s="4">
        <f t="shared" si="23"/>
        <v>1.5816656945757326</v>
      </c>
      <c r="G344" s="4">
        <f t="shared" si="21"/>
        <v>1.0426998296075889</v>
      </c>
    </row>
    <row r="345" spans="1:7" x14ac:dyDescent="0.2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20"/>
        <v>4.1012764176606042E-2</v>
      </c>
      <c r="D345" s="4">
        <f t="shared" si="22"/>
        <v>2.4800207576543851</v>
      </c>
      <c r="E345" s="4">
        <f t="shared" si="23"/>
        <v>1.6756661991584854</v>
      </c>
      <c r="G345" s="4">
        <f t="shared" si="21"/>
        <v>1.041012764176606</v>
      </c>
    </row>
    <row r="346" spans="1:7" x14ac:dyDescent="0.2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20"/>
        <v>4.9848554853945348E-2</v>
      </c>
      <c r="D346" s="4">
        <f t="shared" si="22"/>
        <v>1.5690523178541222</v>
      </c>
      <c r="E346" s="4">
        <f t="shared" si="23"/>
        <v>2.7573076650859938</v>
      </c>
      <c r="G346" s="4">
        <f t="shared" si="21"/>
        <v>1.0498485548539453</v>
      </c>
    </row>
    <row r="347" spans="1:7" x14ac:dyDescent="0.2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20"/>
        <v>4.8960650245764237E-2</v>
      </c>
      <c r="D347" s="4">
        <f t="shared" si="22"/>
        <v>2.0919091248528017</v>
      </c>
      <c r="E347" s="4">
        <f t="shared" si="23"/>
        <v>1.9158271299681719</v>
      </c>
      <c r="G347" s="4">
        <f t="shared" si="21"/>
        <v>1.0489606502457642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20"/>
        <v>4.8960650245764237E-2</v>
      </c>
      <c r="D348" s="4">
        <f t="shared" si="22"/>
        <v>2.0919091248528017</v>
      </c>
      <c r="E348" s="4">
        <f t="shared" si="23"/>
        <v>1.9158271299681719</v>
      </c>
      <c r="G348" s="4">
        <f t="shared" si="21"/>
        <v>1.0489606502457642</v>
      </c>
    </row>
    <row r="349" spans="1:7" x14ac:dyDescent="0.2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20"/>
        <v>5.2776629461209978E-2</v>
      </c>
      <c r="D349" s="4">
        <f t="shared" si="22"/>
        <v>1.8567225278239736</v>
      </c>
      <c r="E349" s="4">
        <f t="shared" si="23"/>
        <v>2.1672390622666868</v>
      </c>
      <c r="G349" s="4">
        <f t="shared" si="21"/>
        <v>1.05277662946121</v>
      </c>
    </row>
    <row r="350" spans="1:7" x14ac:dyDescent="0.2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20"/>
        <v>4.999862565624924E-2</v>
      </c>
      <c r="D350" s="4">
        <f t="shared" si="22"/>
        <v>2.1163433291643639</v>
      </c>
      <c r="E350" s="4">
        <f t="shared" si="23"/>
        <v>1.8957817670201405</v>
      </c>
      <c r="G350" s="4">
        <f t="shared" si="21"/>
        <v>1.0499986256562492</v>
      </c>
    </row>
    <row r="351" spans="1:7" x14ac:dyDescent="0.2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20"/>
        <v>4.7149122807017552E-2</v>
      </c>
      <c r="D351" s="4">
        <f t="shared" si="22"/>
        <v>2.0110253583241455</v>
      </c>
      <c r="E351" s="4">
        <f t="shared" si="23"/>
        <v>1.9890948745910577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20"/>
        <v>4.7235244126436093E-2</v>
      </c>
      <c r="D352" s="4">
        <f t="shared" si="22"/>
        <v>1.9783062613553166</v>
      </c>
      <c r="E352" s="4">
        <f t="shared" si="23"/>
        <v>2.0221747928042801</v>
      </c>
      <c r="G352" s="4">
        <f t="shared" si="21"/>
        <v>1.0472352441264361</v>
      </c>
    </row>
    <row r="353" spans="1:7" x14ac:dyDescent="0.2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20"/>
        <v>4.7149122807017552E-2</v>
      </c>
      <c r="D353" s="4">
        <f t="shared" si="22"/>
        <v>2.0110253583241455</v>
      </c>
      <c r="E353" s="4">
        <f t="shared" si="23"/>
        <v>1.9890948745910577</v>
      </c>
      <c r="G353" s="4">
        <f t="shared" si="21"/>
        <v>1.0471491228070176</v>
      </c>
    </row>
    <row r="354" spans="1:7" x14ac:dyDescent="0.2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20"/>
        <v>2.8168309401110703E-2</v>
      </c>
      <c r="D354" s="4">
        <f t="shared" si="22"/>
        <v>2.6234823127912317</v>
      </c>
      <c r="E354" s="4">
        <f t="shared" si="23"/>
        <v>1.6159598981283099</v>
      </c>
      <c r="G354" s="4">
        <f t="shared" si="21"/>
        <v>1.0281683094011107</v>
      </c>
    </row>
    <row r="355" spans="1:7" x14ac:dyDescent="0.2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20"/>
        <v>2.5667999158426325E-2</v>
      </c>
      <c r="D355" s="4">
        <f t="shared" si="22"/>
        <v>2.0105752961082914</v>
      </c>
      <c r="E355" s="4">
        <f t="shared" si="23"/>
        <v>1.9895353704478862</v>
      </c>
      <c r="G355" s="4">
        <f t="shared" si="21"/>
        <v>1.0256679991584263</v>
      </c>
    </row>
    <row r="356" spans="1:7" x14ac:dyDescent="0.2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20"/>
        <v>4.2166426781811372E-2</v>
      </c>
      <c r="D356" s="4">
        <f t="shared" si="22"/>
        <v>2.3290086287168665</v>
      </c>
      <c r="E356" s="4">
        <f t="shared" si="23"/>
        <v>1.7524405623803074</v>
      </c>
      <c r="G356" s="4">
        <f t="shared" si="21"/>
        <v>1.0421664267818114</v>
      </c>
    </row>
    <row r="357" spans="1:7" x14ac:dyDescent="0.2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20"/>
        <v>4.3446740199886147E-2</v>
      </c>
      <c r="D357" s="4">
        <f t="shared" si="22"/>
        <v>2.5988829823026718</v>
      </c>
      <c r="E357" s="4">
        <f t="shared" si="23"/>
        <v>1.6254366398720594</v>
      </c>
      <c r="G357" s="4">
        <f t="shared" si="21"/>
        <v>1.0434467401998861</v>
      </c>
    </row>
    <row r="358" spans="1:7" x14ac:dyDescent="0.2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20"/>
        <v>4.4634377967711192E-2</v>
      </c>
      <c r="D358" s="4">
        <f t="shared" si="22"/>
        <v>2.4689331770222736</v>
      </c>
      <c r="E358" s="4">
        <f t="shared" si="23"/>
        <v>1.6807661612130886</v>
      </c>
      <c r="G358" s="4">
        <f t="shared" si="21"/>
        <v>1.0446343779677112</v>
      </c>
    </row>
    <row r="359" spans="1:7" x14ac:dyDescent="0.2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20"/>
        <v>4.2166426781811372E-2</v>
      </c>
      <c r="D359" s="4">
        <f t="shared" si="22"/>
        <v>2.3290086287168665</v>
      </c>
      <c r="E359" s="4">
        <f t="shared" si="23"/>
        <v>1.7524405623803074</v>
      </c>
      <c r="G359" s="4">
        <f t="shared" si="21"/>
        <v>1.0421664267818114</v>
      </c>
    </row>
    <row r="360" spans="1:7" x14ac:dyDescent="0.2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20"/>
        <v>4.4887514660411743E-2</v>
      </c>
      <c r="D360" s="4">
        <f t="shared" si="22"/>
        <v>2.3807589795659352</v>
      </c>
      <c r="E360" s="4">
        <f t="shared" si="23"/>
        <v>1.7242393602353159</v>
      </c>
      <c r="G360" s="4">
        <f t="shared" si="21"/>
        <v>1.0448875146604117</v>
      </c>
    </row>
    <row r="361" spans="1:7" x14ac:dyDescent="0.2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20"/>
        <v>4.3150961150692391E-2</v>
      </c>
      <c r="D361" s="4">
        <f t="shared" si="22"/>
        <v>2.2545840278830127</v>
      </c>
      <c r="E361" s="4">
        <f t="shared" si="23"/>
        <v>1.7970769416596208</v>
      </c>
      <c r="G361" s="4">
        <f t="shared" si="21"/>
        <v>1.0431509611506924</v>
      </c>
    </row>
    <row r="362" spans="1:7" x14ac:dyDescent="0.2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20"/>
        <v>4.4372294372294396E-2</v>
      </c>
      <c r="D362" s="4">
        <f t="shared" si="22"/>
        <v>1.8315163528245788</v>
      </c>
      <c r="E362" s="4">
        <f t="shared" si="23"/>
        <v>2.2026221692491061</v>
      </c>
      <c r="G362" s="4">
        <f t="shared" si="21"/>
        <v>1.0443722943722944</v>
      </c>
    </row>
    <row r="363" spans="1:7" x14ac:dyDescent="0.2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20"/>
        <v>3.62694300518136E-2</v>
      </c>
      <c r="D363" s="4">
        <f t="shared" si="22"/>
        <v>2.0000000000000004</v>
      </c>
      <c r="E363" s="4">
        <f t="shared" si="23"/>
        <v>2.0000000000000004</v>
      </c>
      <c r="G363" s="4">
        <f t="shared" si="21"/>
        <v>1.0362694300518136</v>
      </c>
    </row>
    <row r="364" spans="1:7" x14ac:dyDescent="0.2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20"/>
        <v>2.5883838383838453E-2</v>
      </c>
      <c r="D364" s="4">
        <f t="shared" si="22"/>
        <v>1.968924798011187</v>
      </c>
      <c r="E364" s="4">
        <f t="shared" si="23"/>
        <v>2.0320718409236691</v>
      </c>
      <c r="G364" s="4">
        <f t="shared" si="21"/>
        <v>1.0258838383838385</v>
      </c>
    </row>
    <row r="365" spans="1:7" x14ac:dyDescent="0.2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20"/>
        <v>2.9011311269375728E-2</v>
      </c>
      <c r="D365" s="4">
        <f t="shared" si="22"/>
        <v>2.2405256365129644</v>
      </c>
      <c r="E365" s="4">
        <f t="shared" si="23"/>
        <v>1.8061099025820484</v>
      </c>
      <c r="G365" s="4">
        <f t="shared" si="21"/>
        <v>1.0290113112693757</v>
      </c>
    </row>
    <row r="366" spans="1:7" x14ac:dyDescent="0.2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20"/>
        <v>2.9776674937965097E-2</v>
      </c>
      <c r="D366" s="4">
        <f t="shared" si="22"/>
        <v>2.7046979865771807</v>
      </c>
      <c r="E366" s="4">
        <f t="shared" si="23"/>
        <v>1.5866141732283463</v>
      </c>
      <c r="G366" s="4">
        <f t="shared" si="21"/>
        <v>1.0297766749379651</v>
      </c>
    </row>
    <row r="367" spans="1:7" x14ac:dyDescent="0.2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20"/>
        <v>3.5766729599328695E-2</v>
      </c>
      <c r="D367" s="4">
        <f t="shared" si="22"/>
        <v>2.3660503784588656</v>
      </c>
      <c r="E367" s="4">
        <f t="shared" si="23"/>
        <v>1.7320374239258789</v>
      </c>
      <c r="G367" s="4">
        <f t="shared" si="21"/>
        <v>1.0357667295993287</v>
      </c>
    </row>
    <row r="368" spans="1:7" x14ac:dyDescent="0.2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20"/>
        <v>3.0245246040574214E-2</v>
      </c>
      <c r="D368" s="4">
        <f t="shared" si="22"/>
        <v>2.0942925287037548</v>
      </c>
      <c r="E368" s="4">
        <f t="shared" si="23"/>
        <v>1.9138324294186226</v>
      </c>
      <c r="G368" s="4">
        <f t="shared" si="21"/>
        <v>1.0302452460405742</v>
      </c>
    </row>
    <row r="369" spans="1:7" x14ac:dyDescent="0.2">
      <c r="A369" s="4">
        <f>IF('True_Odds_Calculator_2-way'!A370="","",'True_Odds_Calculator_2-way'!A370)</f>
        <v>2.27</v>
      </c>
      <c r="B369" s="4">
        <f>IF('True_Odds_Calculator_2-way'!B370="","",'True_Odds_Calculator_2-way'!B370)</f>
        <v>1.68</v>
      </c>
      <c r="C369" s="4">
        <f t="shared" si="20"/>
        <v>3.5766729599328695E-2</v>
      </c>
      <c r="D369" s="4">
        <f t="shared" si="22"/>
        <v>2.3660503784588656</v>
      </c>
      <c r="E369" s="4">
        <f t="shared" si="23"/>
        <v>1.7320374239258789</v>
      </c>
      <c r="G369" s="4">
        <f t="shared" si="21"/>
        <v>1.0357667295993287</v>
      </c>
    </row>
    <row r="370" spans="1:7" x14ac:dyDescent="0.2">
      <c r="A370" s="4">
        <f>IF('True_Odds_Calculator_2-way'!A371="","",'True_Odds_Calculator_2-way'!A371)</f>
        <v>2.19</v>
      </c>
      <c r="B370" s="4">
        <f>IF('True_Odds_Calculator_2-way'!B371="","",'True_Odds_Calculator_2-way'!B371)</f>
        <v>1.74</v>
      </c>
      <c r="C370" s="4">
        <f t="shared" si="20"/>
        <v>3.1333648244370904E-2</v>
      </c>
      <c r="D370" s="4">
        <f t="shared" si="22"/>
        <v>2.2678093197643276</v>
      </c>
      <c r="E370" s="4">
        <f t="shared" si="23"/>
        <v>1.7887621461765948</v>
      </c>
      <c r="G370" s="4">
        <f t="shared" si="21"/>
        <v>1.0313336482443709</v>
      </c>
    </row>
    <row r="371" spans="1:7" x14ac:dyDescent="0.2">
      <c r="A371" s="4">
        <f>IF('True_Odds_Calculator_2-way'!A372="","",'True_Odds_Calculator_2-way'!A372)</f>
        <v>2.2200000000000002</v>
      </c>
      <c r="B371" s="4">
        <f>IF('True_Odds_Calculator_2-way'!B372="","",'True_Odds_Calculator_2-way'!B372)</f>
        <v>1.71</v>
      </c>
      <c r="C371" s="4">
        <f t="shared" si="20"/>
        <v>3.5245772087877381E-2</v>
      </c>
      <c r="D371" s="4">
        <f t="shared" si="22"/>
        <v>2.3103888990323171</v>
      </c>
      <c r="E371" s="4">
        <f t="shared" si="23"/>
        <v>1.7631322279503969</v>
      </c>
      <c r="G371" s="4">
        <f t="shared" si="21"/>
        <v>1.0352457720878774</v>
      </c>
    </row>
    <row r="372" spans="1:7" x14ac:dyDescent="0.2">
      <c r="A372" s="4">
        <f>IF('True_Odds_Calculator_2-way'!A373="","",'True_Odds_Calculator_2-way'!A373)</f>
        <v>2.4</v>
      </c>
      <c r="B372" s="4">
        <f>IF('True_Odds_Calculator_2-way'!B373="","",'True_Odds_Calculator_2-way'!B373)</f>
        <v>1.53</v>
      </c>
      <c r="C372" s="4">
        <f t="shared" si="20"/>
        <v>7.0261437908496704E-2</v>
      </c>
      <c r="D372" s="4">
        <f t="shared" si="22"/>
        <v>2.6209850107066379</v>
      </c>
      <c r="E372" s="4">
        <f t="shared" si="23"/>
        <v>1.6169088507265521</v>
      </c>
      <c r="G372" s="4">
        <f t="shared" si="21"/>
        <v>1.0702614379084967</v>
      </c>
    </row>
    <row r="373" spans="1:7" x14ac:dyDescent="0.2">
      <c r="A373" s="4">
        <f>IF('True_Odds_Calculator_2-way'!A374="","",'True_Odds_Calculator_2-way'!A374)</f>
        <v>2.31</v>
      </c>
      <c r="B373" s="4">
        <f>IF('True_Odds_Calculator_2-way'!B374="","",'True_Odds_Calculator_2-way'!B374)</f>
        <v>1.67</v>
      </c>
      <c r="C373" s="4">
        <f t="shared" si="20"/>
        <v>3.1702828110013792E-2</v>
      </c>
      <c r="D373" s="4">
        <f t="shared" si="22"/>
        <v>2.397799670572148</v>
      </c>
      <c r="E373" s="4">
        <f t="shared" si="23"/>
        <v>1.7154100984947862</v>
      </c>
      <c r="G373" s="4">
        <f t="shared" si="21"/>
        <v>1.0317028281100138</v>
      </c>
    </row>
    <row r="374" spans="1:7" x14ac:dyDescent="0.2">
      <c r="A374" s="4">
        <f>IF('True_Odds_Calculator_2-way'!A375="","",'True_Odds_Calculator_2-way'!A375)</f>
        <v>2.15</v>
      </c>
      <c r="B374" s="4">
        <f>IF('True_Odds_Calculator_2-way'!B375="","",'True_Odds_Calculator_2-way'!B375)</f>
        <v>1.75</v>
      </c>
      <c r="C374" s="4">
        <f t="shared" si="20"/>
        <v>3.6544850498338777E-2</v>
      </c>
      <c r="D374" s="4">
        <f t="shared" si="22"/>
        <v>2.2379182156133823</v>
      </c>
      <c r="E374" s="4">
        <f t="shared" si="23"/>
        <v>1.8078078078078077</v>
      </c>
      <c r="G374" s="4">
        <f t="shared" si="21"/>
        <v>1.0365448504983388</v>
      </c>
    </row>
    <row r="375" spans="1:7" x14ac:dyDescent="0.2">
      <c r="A375" s="4">
        <f>IF('True_Odds_Calculator_2-way'!A376="","",'True_Odds_Calculator_2-way'!A376)</f>
        <v>1.73</v>
      </c>
      <c r="B375" s="4">
        <f>IF('True_Odds_Calculator_2-way'!B376="","",'True_Odds_Calculator_2-way'!B376)</f>
        <v>2.19</v>
      </c>
      <c r="C375" s="4">
        <f t="shared" si="20"/>
        <v>3.4655686647135031E-2</v>
      </c>
      <c r="D375" s="4">
        <f t="shared" si="22"/>
        <v>1.7834631769717797</v>
      </c>
      <c r="E375" s="4">
        <f t="shared" si="23"/>
        <v>2.2763841740018629</v>
      </c>
      <c r="G375" s="4">
        <f t="shared" si="21"/>
        <v>1.034655686647135</v>
      </c>
    </row>
    <row r="376" spans="1:7" x14ac:dyDescent="0.2">
      <c r="A376" s="4">
        <f>IF('True_Odds_Calculator_2-way'!A377="","",'True_Odds_Calculator_2-way'!A377)</f>
        <v>1.98</v>
      </c>
      <c r="B376" s="4">
        <f>IF('True_Odds_Calculator_2-way'!B377="","",'True_Odds_Calculator_2-way'!B377)</f>
        <v>1.91</v>
      </c>
      <c r="C376" s="4">
        <f t="shared" si="20"/>
        <v>2.861071447458885E-2</v>
      </c>
      <c r="D376" s="4">
        <f t="shared" si="22"/>
        <v>2.0377175494369308</v>
      </c>
      <c r="E376" s="4">
        <f t="shared" si="23"/>
        <v>1.9636533568721115</v>
      </c>
      <c r="G376" s="4">
        <f t="shared" si="21"/>
        <v>1.0286107144745888</v>
      </c>
    </row>
    <row r="377" spans="1:7" x14ac:dyDescent="0.2">
      <c r="A377" s="4">
        <f>IF('True_Odds_Calculator_2-way'!A378="","",'True_Odds_Calculator_2-way'!A378)</f>
        <v>1.57</v>
      </c>
      <c r="B377" s="4">
        <f>IF('True_Odds_Calculator_2-way'!B378="","",'True_Odds_Calculator_2-way'!B378)</f>
        <v>2.52</v>
      </c>
      <c r="C377" s="4">
        <f t="shared" si="20"/>
        <v>3.3768071984632497E-2</v>
      </c>
      <c r="D377" s="4">
        <f t="shared" si="22"/>
        <v>1.6127506929724442</v>
      </c>
      <c r="E377" s="4">
        <f t="shared" si="23"/>
        <v>2.6319850984566258</v>
      </c>
      <c r="G377" s="4">
        <f t="shared" si="21"/>
        <v>1.0337680719846325</v>
      </c>
    </row>
    <row r="378" spans="1:7" x14ac:dyDescent="0.2">
      <c r="A378" s="4">
        <f>IF('True_Odds_Calculator_2-way'!A379="","",'True_Odds_Calculator_2-way'!A379)</f>
        <v>2.08</v>
      </c>
      <c r="B378" s="4">
        <f>IF('True_Odds_Calculator_2-way'!B379="","",'True_Odds_Calculator_2-way'!B379)</f>
        <v>1.82</v>
      </c>
      <c r="C378" s="4">
        <f t="shared" si="20"/>
        <v>3.0219780219780112E-2</v>
      </c>
      <c r="D378" s="4">
        <f t="shared" si="22"/>
        <v>2.1474926253687316</v>
      </c>
      <c r="E378" s="4">
        <f t="shared" si="23"/>
        <v>1.8714652956298199</v>
      </c>
      <c r="G378" s="4">
        <f t="shared" si="21"/>
        <v>1.0302197802197801</v>
      </c>
    </row>
    <row r="379" spans="1:7" x14ac:dyDescent="0.2">
      <c r="A379" s="4">
        <f>IF('True_Odds_Calculator_2-way'!A380="","",'True_Odds_Calculator_2-way'!A380)</f>
        <v>1.98</v>
      </c>
      <c r="B379" s="4">
        <f>IF('True_Odds_Calculator_2-way'!B380="","",'True_Odds_Calculator_2-way'!B380)</f>
        <v>1.91</v>
      </c>
      <c r="C379" s="4">
        <f t="shared" si="20"/>
        <v>2.861071447458885E-2</v>
      </c>
      <c r="D379" s="4">
        <f t="shared" si="22"/>
        <v>2.0377175494369308</v>
      </c>
      <c r="E379" s="4">
        <f t="shared" si="23"/>
        <v>1.9636533568721115</v>
      </c>
      <c r="G379" s="4">
        <f t="shared" si="21"/>
        <v>1.0286107144745888</v>
      </c>
    </row>
    <row r="380" spans="1:7" x14ac:dyDescent="0.2">
      <c r="A380" s="4">
        <f>IF('True_Odds_Calculator_2-way'!A381="","",'True_Odds_Calculator_2-way'!A381)</f>
        <v>2.44</v>
      </c>
      <c r="B380" s="4">
        <f>IF('True_Odds_Calculator_2-way'!B381="","",'True_Odds_Calculator_2-way'!B381)</f>
        <v>1.6</v>
      </c>
      <c r="C380" s="4">
        <f t="shared" si="20"/>
        <v>3.4836065573770503E-2</v>
      </c>
      <c r="D380" s="4">
        <f t="shared" si="22"/>
        <v>2.548302872062663</v>
      </c>
      <c r="E380" s="4">
        <f t="shared" si="23"/>
        <v>1.6458684654300169</v>
      </c>
      <c r="G380" s="4">
        <f t="shared" si="21"/>
        <v>1.0348360655737705</v>
      </c>
    </row>
    <row r="381" spans="1:7" x14ac:dyDescent="0.2">
      <c r="A381" s="4">
        <f>IF('True_Odds_Calculator_2-way'!A382="","",'True_Odds_Calculator_2-way'!A382)</f>
        <v>1.65</v>
      </c>
      <c r="B381" s="4">
        <f>IF('True_Odds_Calculator_2-way'!B382="","",'True_Odds_Calculator_2-way'!B382)</f>
        <v>2.33</v>
      </c>
      <c r="C381" s="4">
        <f t="shared" si="20"/>
        <v>3.5245155416829377E-2</v>
      </c>
      <c r="D381" s="4">
        <f t="shared" si="22"/>
        <v>1.6994142999226434</v>
      </c>
      <c r="E381" s="4">
        <f t="shared" si="23"/>
        <v>2.4297677358192451</v>
      </c>
      <c r="G381" s="4">
        <f t="shared" si="21"/>
        <v>1.0352451554168294</v>
      </c>
    </row>
    <row r="382" spans="1:7" x14ac:dyDescent="0.2">
      <c r="A382" s="4">
        <f>IF('True_Odds_Calculator_2-way'!A383="","",'True_Odds_Calculator_2-way'!A383)</f>
        <v>2.6</v>
      </c>
      <c r="B382" s="4">
        <f>IF('True_Odds_Calculator_2-way'!B383="","",'True_Odds_Calculator_2-way'!B383)</f>
        <v>1.54</v>
      </c>
      <c r="C382" s="4">
        <f t="shared" si="20"/>
        <v>3.3966033966033926E-2</v>
      </c>
      <c r="D382" s="4">
        <f t="shared" si="22"/>
        <v>2.7201086956521738</v>
      </c>
      <c r="E382" s="4">
        <f t="shared" si="23"/>
        <v>1.5813586097946286</v>
      </c>
      <c r="G382" s="4">
        <f t="shared" si="21"/>
        <v>1.0339660339660339</v>
      </c>
    </row>
    <row r="383" spans="1:7" x14ac:dyDescent="0.2">
      <c r="A383" s="4">
        <f>IF('True_Odds_Calculator_2-way'!A384="","",'True_Odds_Calculator_2-way'!A384)</f>
        <v>1.92</v>
      </c>
      <c r="B383" s="4">
        <f>IF('True_Odds_Calculator_2-way'!B384="","",'True_Odds_Calculator_2-way'!B384)</f>
        <v>1.97</v>
      </c>
      <c r="C383" s="4">
        <f t="shared" si="20"/>
        <v>2.844754653130277E-2</v>
      </c>
      <c r="D383" s="4">
        <f t="shared" si="22"/>
        <v>1.9739066903246005</v>
      </c>
      <c r="E383" s="4">
        <f t="shared" si="23"/>
        <v>2.0267924123888115</v>
      </c>
      <c r="G383" s="4">
        <f t="shared" si="21"/>
        <v>1.0284475465313028</v>
      </c>
    </row>
    <row r="384" spans="1:7" x14ac:dyDescent="0.2">
      <c r="A384" s="4">
        <f>IF('True_Odds_Calculator_2-way'!A385="","",'True_Odds_Calculator_2-way'!A385)</f>
        <v>2.2200000000000002</v>
      </c>
      <c r="B384" s="4">
        <f>IF('True_Odds_Calculator_2-way'!B385="","",'True_Odds_Calculator_2-way'!B385)</f>
        <v>1.71</v>
      </c>
      <c r="C384" s="4">
        <f t="shared" si="20"/>
        <v>3.5245772087877381E-2</v>
      </c>
      <c r="D384" s="4">
        <f t="shared" si="22"/>
        <v>2.3103888990323171</v>
      </c>
      <c r="E384" s="4">
        <f t="shared" si="23"/>
        <v>1.7631322279503969</v>
      </c>
      <c r="G384" s="4">
        <f t="shared" si="21"/>
        <v>1.0352457720878774</v>
      </c>
    </row>
    <row r="385" spans="1:7" x14ac:dyDescent="0.2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1.8</v>
      </c>
      <c r="C385" s="4">
        <f t="shared" si="20"/>
        <v>3.4024455077086735E-2</v>
      </c>
      <c r="D385" s="4">
        <f t="shared" si="22"/>
        <v>2.1670506912442398</v>
      </c>
      <c r="E385" s="4">
        <f t="shared" si="23"/>
        <v>1.8568608094768018</v>
      </c>
      <c r="G385" s="4">
        <f t="shared" si="21"/>
        <v>1.0340244550770867</v>
      </c>
    </row>
    <row r="386" spans="1:7" x14ac:dyDescent="0.2">
      <c r="A386" s="4">
        <f>IF('True_Odds_Calculator_2-way'!A387="","",'True_Odds_Calculator_2-way'!A387)</f>
        <v>1.98</v>
      </c>
      <c r="B386" s="4">
        <f>IF('True_Odds_Calculator_2-way'!B387="","",'True_Odds_Calculator_2-way'!B387)</f>
        <v>1.87</v>
      </c>
      <c r="C386" s="4">
        <f t="shared" ref="C386:C449" si="24">IF(A386="","",((1/A386)+(1/B386))-1)</f>
        <v>3.9809863339275164E-2</v>
      </c>
      <c r="D386" s="4">
        <f t="shared" si="22"/>
        <v>2.0612369871402327</v>
      </c>
      <c r="E386" s="4">
        <f t="shared" si="23"/>
        <v>1.9422965954991347</v>
      </c>
      <c r="G386" s="4">
        <f t="shared" ref="G386:G449" si="25">IF(A386="","",C386+1)</f>
        <v>1.0398098633392752</v>
      </c>
    </row>
    <row r="387" spans="1:7" x14ac:dyDescent="0.2">
      <c r="A387" s="4">
        <f>IF('True_Odds_Calculator_2-way'!A388="","",'True_Odds_Calculator_2-way'!A388)</f>
        <v>1.94</v>
      </c>
      <c r="B387" s="4">
        <f>IF('True_Odds_Calculator_2-way'!B388="","",'True_Odds_Calculator_2-way'!B388)</f>
        <v>1.91</v>
      </c>
      <c r="C387" s="4">
        <f t="shared" si="24"/>
        <v>3.9024126949857019E-2</v>
      </c>
      <c r="D387" s="4">
        <f t="shared" ref="D387:D450" si="26">IF(A387="","",(2*A387)/(2-($C387*A387)))</f>
        <v>2.0163247537682976</v>
      </c>
      <c r="E387" s="4">
        <f t="shared" ref="E387:E450" si="27">IF(B387="","",(2*B387)/(2-($C387*B387)))</f>
        <v>1.98393746319002</v>
      </c>
      <c r="G387" s="4">
        <f t="shared" si="25"/>
        <v>1.039024126949857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2.5499999999999998</v>
      </c>
      <c r="C388" s="4">
        <f t="shared" si="24"/>
        <v>4.5751633986928164E-2</v>
      </c>
      <c r="D388" s="4">
        <f t="shared" si="26"/>
        <v>1.5854922279792747</v>
      </c>
      <c r="E388" s="4">
        <f t="shared" si="27"/>
        <v>2.7079646017699113</v>
      </c>
      <c r="G388" s="4">
        <f t="shared" si="25"/>
        <v>1.0457516339869282</v>
      </c>
    </row>
    <row r="389" spans="1:7" x14ac:dyDescent="0.2">
      <c r="A389" s="4">
        <f>IF('True_Odds_Calculator_2-way'!A390="","",'True_Odds_Calculator_2-way'!A390)</f>
        <v>1.78</v>
      </c>
      <c r="B389" s="4">
        <f>IF('True_Odds_Calculator_2-way'!B390="","",'True_Odds_Calculator_2-way'!B390)</f>
        <v>2.08</v>
      </c>
      <c r="C389" s="4">
        <f t="shared" si="24"/>
        <v>4.2566983578219642E-2</v>
      </c>
      <c r="D389" s="4">
        <f t="shared" si="26"/>
        <v>1.8500899460323807</v>
      </c>
      <c r="E389" s="4">
        <f t="shared" si="27"/>
        <v>2.1763461086292031</v>
      </c>
      <c r="G389" s="4">
        <f t="shared" si="25"/>
        <v>1.0425669835782196</v>
      </c>
    </row>
    <row r="390" spans="1:7" x14ac:dyDescent="0.2">
      <c r="A390" s="4">
        <f>IF('True_Odds_Calculator_2-way'!A391="","",'True_Odds_Calculator_2-way'!A391)</f>
        <v>2.82</v>
      </c>
      <c r="B390" s="4">
        <f>IF('True_Odds_Calculator_2-way'!B391="","",'True_Odds_Calculator_2-way'!B391)</f>
        <v>1.48</v>
      </c>
      <c r="C390" s="4">
        <f t="shared" si="24"/>
        <v>3.028560475368991E-2</v>
      </c>
      <c r="D390" s="4">
        <f t="shared" si="26"/>
        <v>2.945793337097685</v>
      </c>
      <c r="E390" s="4">
        <f t="shared" si="27"/>
        <v>1.5139291932675567</v>
      </c>
      <c r="G390" s="4">
        <f t="shared" si="25"/>
        <v>1.0302856047536899</v>
      </c>
    </row>
    <row r="391" spans="1:7" x14ac:dyDescent="0.2">
      <c r="A391" s="4">
        <f>IF('True_Odds_Calculator_2-way'!A392="","",'True_Odds_Calculator_2-way'!A392)</f>
        <v>1.6</v>
      </c>
      <c r="B391" s="4">
        <f>IF('True_Odds_Calculator_2-way'!B392="","",'True_Odds_Calculator_2-way'!B392)</f>
        <v>2.4700000000000002</v>
      </c>
      <c r="C391" s="4">
        <f t="shared" si="24"/>
        <v>2.9858299595141746E-2</v>
      </c>
      <c r="D391" s="4">
        <f t="shared" si="26"/>
        <v>1.6391538780588968</v>
      </c>
      <c r="E391" s="4">
        <f t="shared" si="27"/>
        <v>2.5645684620376383</v>
      </c>
      <c r="G391" s="4">
        <f t="shared" si="25"/>
        <v>1.0298582995951417</v>
      </c>
    </row>
    <row r="392" spans="1:7" x14ac:dyDescent="0.2">
      <c r="A392" s="4">
        <f>IF('True_Odds_Calculator_2-way'!A393="","",'True_Odds_Calculator_2-way'!A393)</f>
        <v>2.57</v>
      </c>
      <c r="B392" s="4">
        <f>IF('True_Odds_Calculator_2-way'!B393="","",'True_Odds_Calculator_2-way'!B393)</f>
        <v>1.56</v>
      </c>
      <c r="C392" s="4">
        <f t="shared" si="24"/>
        <v>3.0130699391399673E-2</v>
      </c>
      <c r="D392" s="4">
        <f t="shared" si="26"/>
        <v>2.6735129367831414</v>
      </c>
      <c r="E392" s="4">
        <f t="shared" si="27"/>
        <v>1.597545425565827</v>
      </c>
      <c r="G392" s="4">
        <f t="shared" si="25"/>
        <v>1.0301306993913997</v>
      </c>
    </row>
    <row r="393" spans="1:7" x14ac:dyDescent="0.2">
      <c r="A393" s="4">
        <f>IF('True_Odds_Calculator_2-way'!A394="","",'True_Odds_Calculator_2-way'!A394)</f>
        <v>3.03</v>
      </c>
      <c r="B393" s="4">
        <f>IF('True_Odds_Calculator_2-way'!B394="","",'True_Odds_Calculator_2-way'!B394)</f>
        <v>1.42</v>
      </c>
      <c r="C393" s="4">
        <f t="shared" si="24"/>
        <v>3.4258355413006036E-2</v>
      </c>
      <c r="D393" s="4">
        <f t="shared" si="26"/>
        <v>3.1958701626680526</v>
      </c>
      <c r="E393" s="4">
        <f t="shared" si="27"/>
        <v>1.4554003314954502</v>
      </c>
      <c r="G393" s="4">
        <f t="shared" si="25"/>
        <v>1.034258355413006</v>
      </c>
    </row>
    <row r="394" spans="1:7" x14ac:dyDescent="0.2">
      <c r="A394" s="4">
        <f>IF('True_Odds_Calculator_2-way'!A395="","",'True_Odds_Calculator_2-way'!A395)</f>
        <v>2.78</v>
      </c>
      <c r="B394" s="4">
        <f>IF('True_Odds_Calculator_2-way'!B395="","",'True_Odds_Calculator_2-way'!B395)</f>
        <v>1.47</v>
      </c>
      <c r="C394" s="4">
        <f t="shared" si="24"/>
        <v>3.9984339059364826E-2</v>
      </c>
      <c r="D394" s="4">
        <f t="shared" si="26"/>
        <v>2.9436000864366494</v>
      </c>
      <c r="E394" s="4">
        <f t="shared" si="27"/>
        <v>1.5145091353815365</v>
      </c>
      <c r="G394" s="4">
        <f t="shared" si="25"/>
        <v>1.0399843390593648</v>
      </c>
    </row>
    <row r="395" spans="1:7" x14ac:dyDescent="0.2">
      <c r="A395" s="4">
        <f>IF('True_Odds_Calculator_2-way'!A396="","",'True_Odds_Calculator_2-way'!A396)</f>
        <v>2.82</v>
      </c>
      <c r="B395" s="4">
        <f>IF('True_Odds_Calculator_2-way'!B396="","",'True_Odds_Calculator_2-way'!B396)</f>
        <v>1.46</v>
      </c>
      <c r="C395" s="4">
        <f t="shared" si="24"/>
        <v>3.9541435927329172E-2</v>
      </c>
      <c r="D395" s="4">
        <f t="shared" si="26"/>
        <v>2.9865080516465974</v>
      </c>
      <c r="E395" s="4">
        <f t="shared" si="27"/>
        <v>1.5033958957131379</v>
      </c>
      <c r="G395" s="4">
        <f t="shared" si="25"/>
        <v>1.0395414359273292</v>
      </c>
    </row>
    <row r="396" spans="1:7" x14ac:dyDescent="0.2">
      <c r="A396" s="4">
        <f>IF('True_Odds_Calculator_2-way'!A397="","",'True_Odds_Calculator_2-way'!A397)</f>
        <v>2.69</v>
      </c>
      <c r="B396" s="4">
        <f>IF('True_Odds_Calculator_2-way'!B397="","",'True_Odds_Calculator_2-way'!B397)</f>
        <v>1.5</v>
      </c>
      <c r="C396" s="4">
        <f t="shared" si="24"/>
        <v>3.8413878562577386E-2</v>
      </c>
      <c r="D396" s="4">
        <f t="shared" si="26"/>
        <v>2.8365553602811948</v>
      </c>
      <c r="E396" s="4">
        <f t="shared" si="27"/>
        <v>1.5444976076555021</v>
      </c>
      <c r="G396" s="4">
        <f t="shared" si="25"/>
        <v>1.0384138785625774</v>
      </c>
    </row>
    <row r="397" spans="1:7" x14ac:dyDescent="0.2">
      <c r="A397" s="4">
        <f>IF('True_Odds_Calculator_2-way'!A398="","",'True_Odds_Calculator_2-way'!A398)</f>
        <v>2.79</v>
      </c>
      <c r="B397" s="4">
        <f>IF('True_Odds_Calculator_2-way'!B398="","",'True_Odds_Calculator_2-way'!B398)</f>
        <v>1.47</v>
      </c>
      <c r="C397" s="4">
        <f t="shared" si="24"/>
        <v>3.8695047911637692E-2</v>
      </c>
      <c r="D397" s="4">
        <f t="shared" si="26"/>
        <v>2.9491964189407831</v>
      </c>
      <c r="E397" s="4">
        <f t="shared" si="27"/>
        <v>1.5130319296109787</v>
      </c>
      <c r="G397" s="4">
        <f t="shared" si="25"/>
        <v>1.0386950479116377</v>
      </c>
    </row>
    <row r="398" spans="1:7" x14ac:dyDescent="0.2">
      <c r="A398" s="4">
        <f>IF('True_Odds_Calculator_2-way'!A399="","",'True_Odds_Calculator_2-way'!A399)</f>
        <v>2.08</v>
      </c>
      <c r="B398" s="4">
        <f>IF('True_Odds_Calculator_2-way'!B399="","",'True_Odds_Calculator_2-way'!B399)</f>
        <v>1.81</v>
      </c>
      <c r="C398" s="4">
        <f t="shared" si="24"/>
        <v>3.3255418614534626E-2</v>
      </c>
      <c r="D398" s="4">
        <f t="shared" si="26"/>
        <v>2.1545152798443401</v>
      </c>
      <c r="E398" s="4">
        <f t="shared" si="27"/>
        <v>1.8661643699811639</v>
      </c>
      <c r="G398" s="4">
        <f t="shared" si="25"/>
        <v>1.0332554186145346</v>
      </c>
    </row>
    <row r="399" spans="1:7" x14ac:dyDescent="0.2">
      <c r="A399" s="4">
        <f>IF('True_Odds_Calculator_2-way'!A400="","",'True_Odds_Calculator_2-way'!A400)</f>
        <v>2.15</v>
      </c>
      <c r="B399" s="4">
        <f>IF('True_Odds_Calculator_2-way'!B400="","",'True_Odds_Calculator_2-way'!B400)</f>
        <v>1.76</v>
      </c>
      <c r="C399" s="4">
        <f t="shared" si="24"/>
        <v>3.3298097251585723E-2</v>
      </c>
      <c r="D399" s="4">
        <f t="shared" si="26"/>
        <v>2.2298173246906305</v>
      </c>
      <c r="E399" s="4">
        <f t="shared" si="27"/>
        <v>1.8131288931480596</v>
      </c>
      <c r="G399" s="4">
        <f t="shared" si="25"/>
        <v>1.0332980972515857</v>
      </c>
    </row>
    <row r="400" spans="1:7" x14ac:dyDescent="0.2">
      <c r="A400" s="4">
        <f>IF('True_Odds_Calculator_2-way'!A401="","",'True_Odds_Calculator_2-way'!A401)</f>
        <v>2.0299999999999998</v>
      </c>
      <c r="B400" s="4">
        <f>IF('True_Odds_Calculator_2-way'!B401="","",'True_Odds_Calculator_2-way'!B401)</f>
        <v>1.86</v>
      </c>
      <c r="C400" s="4">
        <f t="shared" si="24"/>
        <v>3.0245246040574214E-2</v>
      </c>
      <c r="D400" s="4">
        <f t="shared" si="26"/>
        <v>2.0942925287037548</v>
      </c>
      <c r="E400" s="4">
        <f t="shared" si="27"/>
        <v>1.9138324294186226</v>
      </c>
      <c r="G400" s="4">
        <f t="shared" si="25"/>
        <v>1.0302452460405742</v>
      </c>
    </row>
    <row r="401" spans="1:7" x14ac:dyDescent="0.2">
      <c r="A401" s="4">
        <f>IF('True_Odds_Calculator_2-way'!A402="","",'True_Odds_Calculator_2-way'!A402)</f>
        <v>1.81</v>
      </c>
      <c r="B401" s="4">
        <f>IF('True_Odds_Calculator_2-way'!B402="","",'True_Odds_Calculator_2-way'!B402)</f>
        <v>2.08</v>
      </c>
      <c r="C401" s="4">
        <f t="shared" si="24"/>
        <v>3.3255418614534626E-2</v>
      </c>
      <c r="D401" s="4">
        <f t="shared" si="26"/>
        <v>1.8661643699811639</v>
      </c>
      <c r="E401" s="4">
        <f t="shared" si="27"/>
        <v>2.1545152798443401</v>
      </c>
      <c r="G401" s="4">
        <f t="shared" si="25"/>
        <v>1.0332554186145346</v>
      </c>
    </row>
    <row r="402" spans="1:7" x14ac:dyDescent="0.2">
      <c r="A402" s="4">
        <f>IF('True_Odds_Calculator_2-way'!A403="","",'True_Odds_Calculator_2-way'!A403)</f>
        <v>1.66</v>
      </c>
      <c r="B402" s="4">
        <f>IF('True_Odds_Calculator_2-way'!B403="","",'True_Odds_Calculator_2-way'!B403)</f>
        <v>2.34</v>
      </c>
      <c r="C402" s="4">
        <f t="shared" si="24"/>
        <v>2.9760065904644417E-2</v>
      </c>
      <c r="D402" s="4">
        <f t="shared" si="26"/>
        <v>1.7020418894049603</v>
      </c>
      <c r="E402" s="4">
        <f t="shared" si="27"/>
        <v>2.4244164274123086</v>
      </c>
      <c r="G402" s="4">
        <f t="shared" si="25"/>
        <v>1.0297600659046444</v>
      </c>
    </row>
    <row r="403" spans="1:7" x14ac:dyDescent="0.2">
      <c r="A403" s="4">
        <f>IF('True_Odds_Calculator_2-way'!A404="","",'True_Odds_Calculator_2-way'!A404)</f>
        <v>1.62</v>
      </c>
      <c r="B403" s="4">
        <f>IF('True_Odds_Calculator_2-way'!B404="","",'True_Odds_Calculator_2-way'!B404)</f>
        <v>2.4300000000000002</v>
      </c>
      <c r="C403" s="4">
        <f t="shared" si="24"/>
        <v>2.8806584362139898E-2</v>
      </c>
      <c r="D403" s="4">
        <f t="shared" si="26"/>
        <v>1.658703071672355</v>
      </c>
      <c r="E403" s="4">
        <f t="shared" si="27"/>
        <v>2.5181347150259068</v>
      </c>
      <c r="G403" s="4">
        <f t="shared" si="25"/>
        <v>1.0288065843621399</v>
      </c>
    </row>
    <row r="404" spans="1:7" x14ac:dyDescent="0.2">
      <c r="A404" s="4">
        <f>IF('True_Odds_Calculator_2-way'!A405="","",'True_Odds_Calculator_2-way'!A405)</f>
        <v>1.51</v>
      </c>
      <c r="B404" s="4">
        <f>IF('True_Odds_Calculator_2-way'!B405="","",'True_Odds_Calculator_2-way'!B405)</f>
        <v>2.7</v>
      </c>
      <c r="C404" s="4">
        <f t="shared" si="24"/>
        <v>3.2622025999509585E-2</v>
      </c>
      <c r="D404" s="4">
        <f t="shared" si="26"/>
        <v>1.5481298651984055</v>
      </c>
      <c r="E404" s="4">
        <f t="shared" si="27"/>
        <v>2.8243851749220652</v>
      </c>
      <c r="G404" s="4">
        <f t="shared" si="25"/>
        <v>1.0326220259995096</v>
      </c>
    </row>
    <row r="405" spans="1:7" x14ac:dyDescent="0.2">
      <c r="A405" s="4">
        <f>IF('True_Odds_Calculator_2-way'!A406="","",'True_Odds_Calculator_2-way'!A406)</f>
        <v>1.71</v>
      </c>
      <c r="B405" s="4">
        <f>IF('True_Odds_Calculator_2-way'!B406="","",'True_Odds_Calculator_2-way'!B406)</f>
        <v>2.23</v>
      </c>
      <c r="C405" s="4">
        <f t="shared" si="24"/>
        <v>3.3225814910969431E-2</v>
      </c>
      <c r="D405" s="4">
        <f t="shared" si="26"/>
        <v>1.7599981538319522</v>
      </c>
      <c r="E405" s="4">
        <f t="shared" si="27"/>
        <v>2.315792669966295</v>
      </c>
      <c r="G405" s="4">
        <f t="shared" si="25"/>
        <v>1.0332258149109694</v>
      </c>
    </row>
    <row r="406" spans="1:7" x14ac:dyDescent="0.2">
      <c r="A406" s="4">
        <f>IF('True_Odds_Calculator_2-way'!A407="","",'True_Odds_Calculator_2-way'!A407)</f>
        <v>1.91</v>
      </c>
      <c r="B406" s="4">
        <f>IF('True_Odds_Calculator_2-way'!B407="","",'True_Odds_Calculator_2-way'!B407)</f>
        <v>1.98</v>
      </c>
      <c r="C406" s="4">
        <f t="shared" si="24"/>
        <v>2.861071447458885E-2</v>
      </c>
      <c r="D406" s="4">
        <f t="shared" si="26"/>
        <v>1.9636533568721115</v>
      </c>
      <c r="E406" s="4">
        <f t="shared" si="27"/>
        <v>2.0377175494369308</v>
      </c>
      <c r="G406" s="4">
        <f t="shared" si="25"/>
        <v>1.0286107144745888</v>
      </c>
    </row>
    <row r="407" spans="1:7" x14ac:dyDescent="0.2">
      <c r="A407" s="4">
        <f>IF('True_Odds_Calculator_2-way'!A408="","",'True_Odds_Calculator_2-way'!A408)</f>
        <v>2.09</v>
      </c>
      <c r="B407" s="4">
        <f>IF('True_Odds_Calculator_2-way'!B408="","",'True_Odds_Calculator_2-way'!B408)</f>
        <v>1.82</v>
      </c>
      <c r="C407" s="4">
        <f t="shared" si="24"/>
        <v>2.7919448972080652E-2</v>
      </c>
      <c r="D407" s="4">
        <f t="shared" si="26"/>
        <v>2.152810006225593</v>
      </c>
      <c r="E407" s="4">
        <f t="shared" si="27"/>
        <v>1.8674456281604401</v>
      </c>
      <c r="G407" s="4">
        <f t="shared" si="25"/>
        <v>1.0279194489720807</v>
      </c>
    </row>
    <row r="408" spans="1:7" x14ac:dyDescent="0.2">
      <c r="A408" s="4">
        <f>IF('True_Odds_Calculator_2-way'!A409="","",'True_Odds_Calculator_2-way'!A409)</f>
        <v>2.4500000000000002</v>
      </c>
      <c r="B408" s="4">
        <f>IF('True_Odds_Calculator_2-way'!B409="","",'True_Odds_Calculator_2-way'!B409)</f>
        <v>1.61</v>
      </c>
      <c r="C408" s="4">
        <f t="shared" si="24"/>
        <v>2.9281277728482547E-2</v>
      </c>
      <c r="D408" s="4">
        <f t="shared" si="26"/>
        <v>2.5411499436302138</v>
      </c>
      <c r="E408" s="4">
        <f t="shared" si="27"/>
        <v>1.6488661302121432</v>
      </c>
      <c r="G408" s="4">
        <f t="shared" si="25"/>
        <v>1.0292812777284825</v>
      </c>
    </row>
    <row r="409" spans="1:7" x14ac:dyDescent="0.2">
      <c r="A409" s="4">
        <f>IF('True_Odds_Calculator_2-way'!A410="","",'True_Odds_Calculator_2-way'!A410)</f>
        <v>2.1</v>
      </c>
      <c r="B409" s="4">
        <f>IF('True_Odds_Calculator_2-way'!B410="","",'True_Odds_Calculator_2-way'!B410)</f>
        <v>1.81</v>
      </c>
      <c r="C409" s="4">
        <f t="shared" si="24"/>
        <v>2.8676664035780064E-2</v>
      </c>
      <c r="D409" s="4">
        <f t="shared" si="26"/>
        <v>2.1651951011107946</v>
      </c>
      <c r="E409" s="4">
        <f t="shared" si="27"/>
        <v>1.858225372769494</v>
      </c>
      <c r="G409" s="4">
        <f t="shared" si="25"/>
        <v>1.0286766640357801</v>
      </c>
    </row>
    <row r="410" spans="1:7" x14ac:dyDescent="0.2">
      <c r="A410" s="4">
        <f>IF('True_Odds_Calculator_2-way'!A411="","",'True_Odds_Calculator_2-way'!A411)</f>
        <v>1.94</v>
      </c>
      <c r="B410" s="4">
        <f>IF('True_Odds_Calculator_2-way'!B411="","",'True_Odds_Calculator_2-way'!B411)</f>
        <v>1.96</v>
      </c>
      <c r="C410" s="4">
        <f t="shared" si="24"/>
        <v>2.5667999158426325E-2</v>
      </c>
      <c r="D410" s="4">
        <f t="shared" si="26"/>
        <v>1.9895353704478862</v>
      </c>
      <c r="E410" s="4">
        <f t="shared" si="27"/>
        <v>2.0105752961082914</v>
      </c>
      <c r="G410" s="4">
        <f t="shared" si="25"/>
        <v>1.0256679991584263</v>
      </c>
    </row>
    <row r="411" spans="1:7" x14ac:dyDescent="0.2">
      <c r="A411" s="4">
        <f>IF('True_Odds_Calculator_2-way'!A412="","",'True_Odds_Calculator_2-way'!A412)</f>
        <v>1.93</v>
      </c>
      <c r="B411" s="4">
        <f>IF('True_Odds_Calculator_2-way'!B412="","",'True_Odds_Calculator_2-way'!B412)</f>
        <v>1.97</v>
      </c>
      <c r="C411" s="4">
        <f t="shared" si="24"/>
        <v>2.5748928223876311E-2</v>
      </c>
      <c r="D411" s="4">
        <f t="shared" si="26"/>
        <v>1.9791780536685666</v>
      </c>
      <c r="E411" s="4">
        <f t="shared" si="27"/>
        <v>2.0212647191728026</v>
      </c>
      <c r="G411" s="4">
        <f t="shared" si="25"/>
        <v>1.0257489282238763</v>
      </c>
    </row>
    <row r="412" spans="1:7" x14ac:dyDescent="0.2">
      <c r="A412" s="4">
        <f>IF('True_Odds_Calculator_2-way'!A413="","",'True_Odds_Calculator_2-way'!A413)</f>
        <v>1.99</v>
      </c>
      <c r="B412" s="4">
        <f>IF('True_Odds_Calculator_2-way'!B413="","",'True_Odds_Calculator_2-way'!B413)</f>
        <v>1.9</v>
      </c>
      <c r="C412" s="4">
        <f t="shared" si="24"/>
        <v>2.8828352287754377E-2</v>
      </c>
      <c r="D412" s="4">
        <f t="shared" si="26"/>
        <v>2.0487672717420748</v>
      </c>
      <c r="E412" s="4">
        <f t="shared" si="27"/>
        <v>1.9535003874967702</v>
      </c>
      <c r="G412" s="4">
        <f t="shared" si="25"/>
        <v>1.0288283522877544</v>
      </c>
    </row>
    <row r="413" spans="1:7" x14ac:dyDescent="0.2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2.1</v>
      </c>
      <c r="C413" s="4">
        <f t="shared" si="24"/>
        <v>2.8676664035780064E-2</v>
      </c>
      <c r="D413" s="4">
        <f t="shared" si="26"/>
        <v>1.858225372769494</v>
      </c>
      <c r="E413" s="4">
        <f t="shared" si="27"/>
        <v>2.1651951011107946</v>
      </c>
      <c r="G413" s="4">
        <f t="shared" si="25"/>
        <v>1.0286766640357801</v>
      </c>
    </row>
    <row r="414" spans="1:7" x14ac:dyDescent="0.2">
      <c r="A414" s="4">
        <f>IF('True_Odds_Calculator_2-way'!A415="","",'True_Odds_Calculator_2-way'!A415)</f>
        <v>2.1</v>
      </c>
      <c r="B414" s="4">
        <f>IF('True_Odds_Calculator_2-way'!B415="","",'True_Odds_Calculator_2-way'!B415)</f>
        <v>1.81</v>
      </c>
      <c r="C414" s="4">
        <f t="shared" si="24"/>
        <v>2.8676664035780064E-2</v>
      </c>
      <c r="D414" s="4">
        <f t="shared" si="26"/>
        <v>2.1651951011107946</v>
      </c>
      <c r="E414" s="4">
        <f t="shared" si="27"/>
        <v>1.858225372769494</v>
      </c>
      <c r="G414" s="4">
        <f t="shared" si="25"/>
        <v>1.0286766640357801</v>
      </c>
    </row>
    <row r="415" spans="1:7" x14ac:dyDescent="0.2">
      <c r="A415" s="4">
        <f>IF('True_Odds_Calculator_2-way'!A416="","",'True_Odds_Calculator_2-way'!A416)</f>
        <v>2.31</v>
      </c>
      <c r="B415" s="4">
        <f>IF('True_Odds_Calculator_2-way'!B416="","",'True_Odds_Calculator_2-way'!B416)</f>
        <v>1.68</v>
      </c>
      <c r="C415" s="4">
        <f t="shared" si="24"/>
        <v>2.813852813852824E-2</v>
      </c>
      <c r="D415" s="4">
        <f t="shared" si="26"/>
        <v>2.3875968992248064</v>
      </c>
      <c r="E415" s="4">
        <f t="shared" si="27"/>
        <v>1.7206703910614525</v>
      </c>
      <c r="G415" s="4">
        <f t="shared" si="25"/>
        <v>1.0281385281385282</v>
      </c>
    </row>
    <row r="416" spans="1:7" x14ac:dyDescent="0.2">
      <c r="A416" s="4">
        <f>IF('True_Odds_Calculator_2-way'!A417="","",'True_Odds_Calculator_2-way'!A417)</f>
        <v>2.09</v>
      </c>
      <c r="B416" s="4">
        <f>IF('True_Odds_Calculator_2-way'!B417="","",'True_Odds_Calculator_2-way'!B417)</f>
        <v>1.83</v>
      </c>
      <c r="C416" s="4">
        <f t="shared" si="24"/>
        <v>2.4916986953225084E-2</v>
      </c>
      <c r="D416" s="4">
        <f t="shared" si="26"/>
        <v>2.1458748281762841</v>
      </c>
      <c r="E416" s="4">
        <f t="shared" si="27"/>
        <v>1.8726956692045928</v>
      </c>
      <c r="G416" s="4">
        <f t="shared" si="25"/>
        <v>1.0249169869532251</v>
      </c>
    </row>
    <row r="417" spans="1:7" x14ac:dyDescent="0.2">
      <c r="A417" s="4">
        <f>IF('True_Odds_Calculator_2-way'!A418="","",'True_Odds_Calculator_2-way'!A418)</f>
        <v>2.3199999999999998</v>
      </c>
      <c r="B417" s="4">
        <f>IF('True_Odds_Calculator_2-way'!B418="","",'True_Odds_Calculator_2-way'!B418)</f>
        <v>1.67</v>
      </c>
      <c r="C417" s="4">
        <f t="shared" si="24"/>
        <v>2.9836877968201669E-2</v>
      </c>
      <c r="D417" s="4">
        <f t="shared" si="26"/>
        <v>2.4031757846421042</v>
      </c>
      <c r="E417" s="4">
        <f t="shared" si="27"/>
        <v>1.7126690831933518</v>
      </c>
      <c r="G417" s="4">
        <f t="shared" si="25"/>
        <v>1.0298368779682017</v>
      </c>
    </row>
    <row r="418" spans="1:7" x14ac:dyDescent="0.2">
      <c r="A418" s="4">
        <f>IF('True_Odds_Calculator_2-way'!A419="","",'True_Odds_Calculator_2-way'!A419)</f>
        <v>2.25</v>
      </c>
      <c r="B418" s="4">
        <f>IF('True_Odds_Calculator_2-way'!B419="","",'True_Odds_Calculator_2-way'!B419)</f>
        <v>1.71</v>
      </c>
      <c r="C418" s="4">
        <f t="shared" si="24"/>
        <v>2.9239766081871288E-2</v>
      </c>
      <c r="D418" s="4">
        <f t="shared" si="26"/>
        <v>2.3265306122448979</v>
      </c>
      <c r="E418" s="4">
        <f t="shared" si="27"/>
        <v>1.7538461538461536</v>
      </c>
      <c r="G418" s="4">
        <f t="shared" si="25"/>
        <v>1.0292397660818713</v>
      </c>
    </row>
    <row r="419" spans="1:7" x14ac:dyDescent="0.2">
      <c r="A419" s="4">
        <f>IF('True_Odds_Calculator_2-way'!A420="","",'True_Odds_Calculator_2-way'!A420)</f>
        <v>1.61</v>
      </c>
      <c r="B419" s="4">
        <f>IF('True_Odds_Calculator_2-way'!B420="","",'True_Odds_Calculator_2-way'!B420)</f>
        <v>2.4300000000000002</v>
      </c>
      <c r="C419" s="4">
        <f t="shared" si="24"/>
        <v>3.2640646167216181E-2</v>
      </c>
      <c r="D419" s="4">
        <f t="shared" si="26"/>
        <v>1.6534454704900365</v>
      </c>
      <c r="E419" s="4">
        <f t="shared" si="27"/>
        <v>2.5303495779840248</v>
      </c>
      <c r="G419" s="4">
        <f t="shared" si="25"/>
        <v>1.0326406461672162</v>
      </c>
    </row>
    <row r="420" spans="1:7" x14ac:dyDescent="0.2">
      <c r="A420" s="4">
        <f>IF('True_Odds_Calculator_2-way'!A421="","",'True_Odds_Calculator_2-way'!A421)</f>
        <v>2.62</v>
      </c>
      <c r="B420" s="4">
        <f>IF('True_Odds_Calculator_2-way'!B421="","",'True_Odds_Calculator_2-way'!B421)</f>
        <v>1.49</v>
      </c>
      <c r="C420" s="4">
        <f t="shared" si="24"/>
        <v>5.2820328910292424E-2</v>
      </c>
      <c r="D420" s="4">
        <f t="shared" si="26"/>
        <v>2.8147667459802435</v>
      </c>
      <c r="E420" s="4">
        <f t="shared" si="27"/>
        <v>1.55103500337717</v>
      </c>
      <c r="G420" s="4">
        <f t="shared" si="25"/>
        <v>1.0528203289102924</v>
      </c>
    </row>
    <row r="421" spans="1:7" x14ac:dyDescent="0.2">
      <c r="A421" s="4">
        <f>IF('True_Odds_Calculator_2-way'!A422="","",'True_Odds_Calculator_2-way'!A422)</f>
        <v>1.92</v>
      </c>
      <c r="B421" s="4">
        <f>IF('True_Odds_Calculator_2-way'!B422="","",'True_Odds_Calculator_2-way'!B422)</f>
        <v>1.9</v>
      </c>
      <c r="C421" s="4">
        <f t="shared" si="24"/>
        <v>4.7149122807017552E-2</v>
      </c>
      <c r="D421" s="4">
        <f t="shared" si="26"/>
        <v>2.0110253583241455</v>
      </c>
      <c r="E421" s="4">
        <f t="shared" si="27"/>
        <v>1.9890948745910577</v>
      </c>
      <c r="G421" s="4">
        <f t="shared" si="25"/>
        <v>1.0471491228070176</v>
      </c>
    </row>
    <row r="422" spans="1:7" x14ac:dyDescent="0.2">
      <c r="A422" s="4">
        <f>IF('True_Odds_Calculator_2-way'!A423="","",'True_Odds_Calculator_2-way'!A423)</f>
        <v>2.75</v>
      </c>
      <c r="B422" s="4">
        <f>IF('True_Odds_Calculator_2-way'!B423="","",'True_Odds_Calculator_2-way'!B423)</f>
        <v>1.45</v>
      </c>
      <c r="C422" s="4">
        <f t="shared" si="24"/>
        <v>5.3291536050156907E-2</v>
      </c>
      <c r="D422" s="4">
        <f t="shared" si="26"/>
        <v>2.9674418604651169</v>
      </c>
      <c r="E422" s="4">
        <f t="shared" si="27"/>
        <v>1.5082742316784872</v>
      </c>
      <c r="G422" s="4">
        <f t="shared" si="25"/>
        <v>1.0532915360501569</v>
      </c>
    </row>
    <row r="423" spans="1:7" x14ac:dyDescent="0.2">
      <c r="A423" s="4">
        <f>IF('True_Odds_Calculator_2-way'!A424="","",'True_Odds_Calculator_2-way'!A424)</f>
        <v>2.81</v>
      </c>
      <c r="B423" s="4">
        <f>IF('True_Odds_Calculator_2-way'!B424="","",'True_Odds_Calculator_2-way'!B424)</f>
        <v>1.44</v>
      </c>
      <c r="C423" s="4">
        <f t="shared" si="24"/>
        <v>5.0316330565440825E-2</v>
      </c>
      <c r="D423" s="4">
        <f t="shared" si="26"/>
        <v>3.0237632640860856</v>
      </c>
      <c r="E423" s="4">
        <f t="shared" si="27"/>
        <v>1.4941289417325159</v>
      </c>
      <c r="G423" s="4">
        <f t="shared" si="25"/>
        <v>1.0503163305654408</v>
      </c>
    </row>
    <row r="424" spans="1:7" x14ac:dyDescent="0.2">
      <c r="A424" s="4">
        <f>IF('True_Odds_Calculator_2-way'!A425="","",'True_Odds_Calculator_2-way'!A425)</f>
        <v>1.96</v>
      </c>
      <c r="B424" s="4">
        <f>IF('True_Odds_Calculator_2-way'!B425="","",'True_Odds_Calculator_2-way'!B425)</f>
        <v>1.85</v>
      </c>
      <c r="C424" s="4">
        <f t="shared" si="24"/>
        <v>5.0744622173193532E-2</v>
      </c>
      <c r="D424" s="4">
        <f t="shared" si="26"/>
        <v>2.0625711035267349</v>
      </c>
      <c r="E424" s="4">
        <f t="shared" si="27"/>
        <v>1.9411134903640255</v>
      </c>
      <c r="G424" s="4">
        <f t="shared" si="25"/>
        <v>1.0507446221731935</v>
      </c>
    </row>
    <row r="425" spans="1:7" x14ac:dyDescent="0.2">
      <c r="A425" s="4">
        <f>IF('True_Odds_Calculator_2-way'!A426="","",'True_Odds_Calculator_2-way'!A426)</f>
        <v>2.6</v>
      </c>
      <c r="B425" s="4">
        <f>IF('True_Odds_Calculator_2-way'!B426="","",'True_Odds_Calculator_2-way'!B426)</f>
        <v>1.5</v>
      </c>
      <c r="C425" s="4">
        <f t="shared" si="24"/>
        <v>5.12820512820511E-2</v>
      </c>
      <c r="D425" s="4">
        <f t="shared" si="26"/>
        <v>2.7857142857142851</v>
      </c>
      <c r="E425" s="4">
        <f t="shared" si="27"/>
        <v>1.5599999999999998</v>
      </c>
      <c r="G425" s="4">
        <f t="shared" si="25"/>
        <v>1.0512820512820511</v>
      </c>
    </row>
    <row r="426" spans="1:7" x14ac:dyDescent="0.2">
      <c r="A426" s="4">
        <f>IF('True_Odds_Calculator_2-way'!A427="","",'True_Odds_Calculator_2-way'!A427)</f>
        <v>2.13</v>
      </c>
      <c r="B426" s="4">
        <f>IF('True_Odds_Calculator_2-way'!B427="","",'True_Odds_Calculator_2-way'!B427)</f>
        <v>1.72</v>
      </c>
      <c r="C426" s="4">
        <f t="shared" si="24"/>
        <v>5.087891691232671E-2</v>
      </c>
      <c r="D426" s="4">
        <f t="shared" si="26"/>
        <v>2.2520285222522745</v>
      </c>
      <c r="E426" s="4">
        <f t="shared" si="27"/>
        <v>1.7987038491751768</v>
      </c>
      <c r="G426" s="4">
        <f t="shared" si="25"/>
        <v>1.0508789169123267</v>
      </c>
    </row>
    <row r="427" spans="1:7" x14ac:dyDescent="0.2">
      <c r="A427" s="4">
        <f>IF('True_Odds_Calculator_2-way'!A428="","",'True_Odds_Calculator_2-way'!A428)</f>
        <v>1.87</v>
      </c>
      <c r="B427" s="4">
        <f>IF('True_Odds_Calculator_2-way'!B428="","",'True_Odds_Calculator_2-way'!B428)</f>
        <v>2.0499999999999998</v>
      </c>
      <c r="C427" s="4">
        <f t="shared" si="24"/>
        <v>2.2564236337550447E-2</v>
      </c>
      <c r="D427" s="4">
        <f t="shared" si="26"/>
        <v>1.9103027282920144</v>
      </c>
      <c r="E427" s="4">
        <f t="shared" si="27"/>
        <v>2.0985356507458599</v>
      </c>
      <c r="G427" s="4">
        <f t="shared" si="25"/>
        <v>1.0225642363375504</v>
      </c>
    </row>
    <row r="428" spans="1:7" x14ac:dyDescent="0.2">
      <c r="A428" s="4">
        <f>IF('True_Odds_Calculator_2-way'!A429="","",'True_Odds_Calculator_2-way'!A429)</f>
        <v>1.71</v>
      </c>
      <c r="B428" s="4">
        <f>IF('True_Odds_Calculator_2-way'!B429="","",'True_Odds_Calculator_2-way'!B429)</f>
        <v>2.25</v>
      </c>
      <c r="C428" s="4">
        <f t="shared" si="24"/>
        <v>2.9239766081871288E-2</v>
      </c>
      <c r="D428" s="4">
        <f t="shared" si="26"/>
        <v>1.7538461538461536</v>
      </c>
      <c r="E428" s="4">
        <f t="shared" si="27"/>
        <v>2.3265306122448979</v>
      </c>
      <c r="G428" s="4">
        <f t="shared" si="25"/>
        <v>1.0292397660818713</v>
      </c>
    </row>
    <row r="429" spans="1:7" x14ac:dyDescent="0.2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2.2999999999999998</v>
      </c>
      <c r="C429" s="4">
        <f t="shared" si="24"/>
        <v>3.002070393374745E-2</v>
      </c>
      <c r="D429" s="4">
        <f t="shared" si="26"/>
        <v>1.7234611953612846</v>
      </c>
      <c r="E429" s="4">
        <f t="shared" si="27"/>
        <v>2.3822441430332923</v>
      </c>
      <c r="G429" s="4">
        <f t="shared" si="25"/>
        <v>1.0300207039337475</v>
      </c>
    </row>
    <row r="430" spans="1:7" x14ac:dyDescent="0.2">
      <c r="A430" s="4">
        <f>IF('True_Odds_Calculator_2-way'!A431="","",'True_Odds_Calculator_2-way'!A431)</f>
        <v>1.72</v>
      </c>
      <c r="B430" s="4">
        <f>IF('True_Odds_Calculator_2-way'!B431="","",'True_Odds_Calculator_2-way'!B431)</f>
        <v>2.23</v>
      </c>
      <c r="C430" s="4">
        <f t="shared" si="24"/>
        <v>2.982584211075201E-2</v>
      </c>
      <c r="D430" s="4">
        <f t="shared" si="26"/>
        <v>1.7652798232695142</v>
      </c>
      <c r="E430" s="4">
        <f t="shared" si="27"/>
        <v>2.3067115708443593</v>
      </c>
      <c r="G430" s="4">
        <f t="shared" si="25"/>
        <v>1.029825842110752</v>
      </c>
    </row>
    <row r="431" spans="1:7" x14ac:dyDescent="0.2">
      <c r="A431" s="4">
        <f>IF('True_Odds_Calculator_2-way'!A432="","",'True_Odds_Calculator_2-way'!A432)</f>
        <v>1.9</v>
      </c>
      <c r="B431" s="4">
        <f>IF('True_Odds_Calculator_2-way'!B432="","",'True_Odds_Calculator_2-way'!B432)</f>
        <v>2</v>
      </c>
      <c r="C431" s="4">
        <f t="shared" si="24"/>
        <v>2.631578947368407E-2</v>
      </c>
      <c r="D431" s="4">
        <f t="shared" si="26"/>
        <v>1.9487179487179485</v>
      </c>
      <c r="E431" s="4">
        <f t="shared" si="27"/>
        <v>2.0540540540540539</v>
      </c>
      <c r="G431" s="4">
        <f t="shared" si="25"/>
        <v>1.0263157894736841</v>
      </c>
    </row>
    <row r="432" spans="1:7" x14ac:dyDescent="0.2">
      <c r="A432" s="4">
        <f>IF('True_Odds_Calculator_2-way'!A433="","",'True_Odds_Calculator_2-way'!A433)</f>
        <v>1.65</v>
      </c>
      <c r="B432" s="4">
        <f>IF('True_Odds_Calculator_2-way'!B433="","",'True_Odds_Calculator_2-way'!B433)</f>
        <v>2.34</v>
      </c>
      <c r="C432" s="4">
        <f t="shared" si="24"/>
        <v>3.3411033411033575E-2</v>
      </c>
      <c r="D432" s="4">
        <f t="shared" si="26"/>
        <v>1.6967699406723797</v>
      </c>
      <c r="E432" s="4">
        <f t="shared" si="27"/>
        <v>2.4351939451277205</v>
      </c>
      <c r="G432" s="4">
        <f t="shared" si="25"/>
        <v>1.0334110334110336</v>
      </c>
    </row>
    <row r="433" spans="1:7" x14ac:dyDescent="0.2">
      <c r="A433" s="4">
        <f>IF('True_Odds_Calculator_2-way'!A434="","",'True_Odds_Calculator_2-way'!A434)</f>
        <v>1.53</v>
      </c>
      <c r="B433" s="4">
        <f>IF('True_Odds_Calculator_2-way'!B434="","",'True_Odds_Calculator_2-way'!B434)</f>
        <v>2.63</v>
      </c>
      <c r="C433" s="4">
        <f t="shared" si="24"/>
        <v>3.3822908123959383E-2</v>
      </c>
      <c r="D433" s="4">
        <f t="shared" si="26"/>
        <v>1.5706395519038232</v>
      </c>
      <c r="E433" s="4">
        <f t="shared" si="27"/>
        <v>2.7524197133964914</v>
      </c>
      <c r="G433" s="4">
        <f t="shared" si="25"/>
        <v>1.0338229081239594</v>
      </c>
    </row>
    <row r="434" spans="1:7" x14ac:dyDescent="0.2">
      <c r="A434" s="4">
        <f>IF('True_Odds_Calculator_2-way'!A435="","",'True_Odds_Calculator_2-way'!A435)</f>
        <v>1.79</v>
      </c>
      <c r="B434" s="4">
        <f>IF('True_Odds_Calculator_2-way'!B435="","",'True_Odds_Calculator_2-way'!B435)</f>
        <v>2.1</v>
      </c>
      <c r="C434" s="4">
        <f t="shared" si="24"/>
        <v>3.4849694067571102E-2</v>
      </c>
      <c r="D434" s="4">
        <f t="shared" si="26"/>
        <v>1.8476284099287292</v>
      </c>
      <c r="E434" s="4">
        <f t="shared" si="27"/>
        <v>2.1797622499275153</v>
      </c>
      <c r="G434" s="4">
        <f t="shared" si="25"/>
        <v>1.0348496940675711</v>
      </c>
    </row>
    <row r="435" spans="1:7" x14ac:dyDescent="0.2">
      <c r="A435" s="4">
        <f>IF('True_Odds_Calculator_2-way'!A436="","",'True_Odds_Calculator_2-way'!A436)</f>
        <v>1.33</v>
      </c>
      <c r="B435" s="4">
        <f>IF('True_Odds_Calculator_2-way'!B436="","",'True_Odds_Calculator_2-way'!B436)</f>
        <v>3.46</v>
      </c>
      <c r="C435" s="4">
        <f t="shared" si="24"/>
        <v>4.0897040288582653E-2</v>
      </c>
      <c r="D435" s="4">
        <f t="shared" si="26"/>
        <v>1.3671826257464572</v>
      </c>
      <c r="E435" s="4">
        <f t="shared" si="27"/>
        <v>3.7234404077999832</v>
      </c>
      <c r="G435" s="4">
        <f t="shared" si="25"/>
        <v>1.0408970402885827</v>
      </c>
    </row>
    <row r="436" spans="1:7" x14ac:dyDescent="0.2">
      <c r="A436" s="4">
        <f>IF('True_Odds_Calculator_2-way'!A437="","",'True_Odds_Calculator_2-way'!A437)</f>
        <v>2.34</v>
      </c>
      <c r="B436" s="4">
        <f>IF('True_Odds_Calculator_2-way'!B437="","",'True_Odds_Calculator_2-way'!B437)</f>
        <v>1.64</v>
      </c>
      <c r="C436" s="4">
        <f t="shared" si="24"/>
        <v>3.7106524911402872E-2</v>
      </c>
      <c r="D436" s="4">
        <f t="shared" si="26"/>
        <v>2.4462009178990307</v>
      </c>
      <c r="E436" s="4">
        <f t="shared" si="27"/>
        <v>1.6914668547249645</v>
      </c>
      <c r="G436" s="4">
        <f t="shared" si="25"/>
        <v>1.0371065249114029</v>
      </c>
    </row>
    <row r="437" spans="1:7" x14ac:dyDescent="0.2">
      <c r="A437" s="4">
        <f>IF('True_Odds_Calculator_2-way'!A438="","",'True_Odds_Calculator_2-way'!A438)</f>
        <v>2.36</v>
      </c>
      <c r="B437" s="4">
        <f>IF('True_Odds_Calculator_2-way'!B438="","",'True_Odds_Calculator_2-way'!B438)</f>
        <v>1.64</v>
      </c>
      <c r="C437" s="4">
        <f t="shared" si="24"/>
        <v>3.3484911120297722E-2</v>
      </c>
      <c r="D437" s="4">
        <f t="shared" si="26"/>
        <v>2.4570848146267141</v>
      </c>
      <c r="E437" s="4">
        <f t="shared" si="27"/>
        <v>1.6863018473335656</v>
      </c>
      <c r="G437" s="4">
        <f t="shared" si="25"/>
        <v>1.0334849111202977</v>
      </c>
    </row>
    <row r="438" spans="1:7" x14ac:dyDescent="0.2">
      <c r="A438" s="4">
        <f>IF('True_Odds_Calculator_2-way'!A439="","",'True_Odds_Calculator_2-way'!A439)</f>
        <v>1.9</v>
      </c>
      <c r="B438" s="4">
        <f>IF('True_Odds_Calculator_2-way'!B439="","",'True_Odds_Calculator_2-way'!B439)</f>
        <v>1.98</v>
      </c>
      <c r="C438" s="4">
        <f t="shared" si="24"/>
        <v>3.1366294524189264E-2</v>
      </c>
      <c r="D438" s="4">
        <f t="shared" si="26"/>
        <v>1.9583550234252993</v>
      </c>
      <c r="E438" s="4">
        <f t="shared" si="27"/>
        <v>2.0434546442151005</v>
      </c>
      <c r="G438" s="4">
        <f t="shared" si="25"/>
        <v>1.0313662945241893</v>
      </c>
    </row>
    <row r="439" spans="1:7" x14ac:dyDescent="0.2">
      <c r="A439" s="4">
        <f>IF('True_Odds_Calculator_2-way'!A440="","",'True_Odds_Calculator_2-way'!A440)</f>
        <v>2.11</v>
      </c>
      <c r="B439" s="4">
        <f>IF('True_Odds_Calculator_2-way'!B440="","",'True_Odds_Calculator_2-way'!B440)</f>
        <v>1.81</v>
      </c>
      <c r="C439" s="4">
        <f t="shared" si="24"/>
        <v>2.6419837134403323E-2</v>
      </c>
      <c r="D439" s="4">
        <f t="shared" si="26"/>
        <v>2.1704981387286519</v>
      </c>
      <c r="E439" s="4">
        <f t="shared" si="27"/>
        <v>1.8543371124760262</v>
      </c>
      <c r="G439" s="4">
        <f t="shared" si="25"/>
        <v>1.0264198371344033</v>
      </c>
    </row>
    <row r="440" spans="1:7" x14ac:dyDescent="0.2">
      <c r="A440" s="4">
        <f>IF('True_Odds_Calculator_2-way'!A441="","",'True_Odds_Calculator_2-way'!A441)</f>
        <v>2</v>
      </c>
      <c r="B440" s="4">
        <f>IF('True_Odds_Calculator_2-way'!B441="","",'True_Odds_Calculator_2-way'!B441)</f>
        <v>1.91</v>
      </c>
      <c r="C440" s="4">
        <f t="shared" si="24"/>
        <v>2.3560209424083656E-2</v>
      </c>
      <c r="D440" s="4">
        <f t="shared" si="26"/>
        <v>2.0482573726541551</v>
      </c>
      <c r="E440" s="4">
        <f t="shared" si="27"/>
        <v>1.9539641943734012</v>
      </c>
      <c r="G440" s="4">
        <f t="shared" si="25"/>
        <v>1.0235602094240837</v>
      </c>
    </row>
    <row r="441" spans="1:7" x14ac:dyDescent="0.2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1.74</v>
      </c>
      <c r="C441" s="4">
        <f t="shared" si="24"/>
        <v>2.925809822361547E-2</v>
      </c>
      <c r="D441" s="4">
        <f t="shared" si="26"/>
        <v>2.2731591448931119</v>
      </c>
      <c r="E441" s="4">
        <f t="shared" si="27"/>
        <v>1.78544776119403</v>
      </c>
      <c r="G441" s="4">
        <f t="shared" si="25"/>
        <v>1.0292580982236155</v>
      </c>
    </row>
    <row r="442" spans="1:7" x14ac:dyDescent="0.2">
      <c r="A442" s="4">
        <f>IF('True_Odds_Calculator_2-way'!A443="","",'True_Odds_Calculator_2-way'!A443)</f>
        <v>2.1</v>
      </c>
      <c r="B442" s="4">
        <f>IF('True_Odds_Calculator_2-way'!B443="","",'True_Odds_Calculator_2-way'!B443)</f>
        <v>1.81</v>
      </c>
      <c r="C442" s="4">
        <f t="shared" si="24"/>
        <v>2.8676664035780064E-2</v>
      </c>
      <c r="D442" s="4">
        <f t="shared" si="26"/>
        <v>2.1651951011107946</v>
      </c>
      <c r="E442" s="4">
        <f t="shared" si="27"/>
        <v>1.858225372769494</v>
      </c>
      <c r="G442" s="4">
        <f t="shared" si="25"/>
        <v>1.0286766640357801</v>
      </c>
    </row>
    <row r="443" spans="1:7" x14ac:dyDescent="0.2">
      <c r="A443" s="4">
        <f>IF('True_Odds_Calculator_2-way'!A444="","",'True_Odds_Calculator_2-way'!A444)</f>
        <v>3.11</v>
      </c>
      <c r="B443" s="4">
        <f>IF('True_Odds_Calculator_2-way'!B444="","",'True_Odds_Calculator_2-way'!B444)</f>
        <v>1.39</v>
      </c>
      <c r="C443" s="4">
        <f t="shared" si="24"/>
        <v>4.0967868791783379E-2</v>
      </c>
      <c r="D443" s="4">
        <f t="shared" si="26"/>
        <v>3.3216028276153522</v>
      </c>
      <c r="E443" s="4">
        <f t="shared" si="27"/>
        <v>1.43073689784706</v>
      </c>
      <c r="G443" s="4">
        <f t="shared" si="25"/>
        <v>1.0409678687917834</v>
      </c>
    </row>
    <row r="444" spans="1:7" x14ac:dyDescent="0.2">
      <c r="A444" s="4">
        <f>IF('True_Odds_Calculator_2-way'!A445="","",'True_Odds_Calculator_2-way'!A445)</f>
        <v>3.06</v>
      </c>
      <c r="B444" s="4">
        <f>IF('True_Odds_Calculator_2-way'!B445="","",'True_Odds_Calculator_2-way'!B445)</f>
        <v>1.4</v>
      </c>
      <c r="C444" s="4">
        <f t="shared" si="24"/>
        <v>4.1083099906629394E-2</v>
      </c>
      <c r="D444" s="4">
        <f t="shared" si="26"/>
        <v>3.2652439024390247</v>
      </c>
      <c r="E444" s="4">
        <f t="shared" si="27"/>
        <v>1.4414535666218034</v>
      </c>
      <c r="G444" s="4">
        <f t="shared" si="25"/>
        <v>1.0410830999066294</v>
      </c>
    </row>
    <row r="445" spans="1:7" x14ac:dyDescent="0.2">
      <c r="A445" s="4">
        <f>IF('True_Odds_Calculator_2-way'!A446="","",'True_Odds_Calculator_2-way'!A446)</f>
        <v>2.8</v>
      </c>
      <c r="B445" s="4">
        <f>IF('True_Odds_Calculator_2-way'!B446="","",'True_Odds_Calculator_2-way'!B446)</f>
        <v>1.46</v>
      </c>
      <c r="C445" s="4">
        <f t="shared" si="24"/>
        <v>4.2074363992172126E-2</v>
      </c>
      <c r="D445" s="4">
        <f t="shared" si="26"/>
        <v>2.9752547307132455</v>
      </c>
      <c r="E445" s="4">
        <f t="shared" si="27"/>
        <v>1.5062638172439204</v>
      </c>
      <c r="G445" s="4">
        <f t="shared" si="25"/>
        <v>1.0420743639921721</v>
      </c>
    </row>
    <row r="446" spans="1:7" x14ac:dyDescent="0.2">
      <c r="A446" s="4">
        <f>IF('True_Odds_Calculator_2-way'!A447="","",'True_Odds_Calculator_2-way'!A447)</f>
        <v>3.04</v>
      </c>
      <c r="B446" s="4">
        <f>IF('True_Odds_Calculator_2-way'!B447="","",'True_Odds_Calculator_2-way'!B447)</f>
        <v>1.4</v>
      </c>
      <c r="C446" s="4">
        <f t="shared" si="24"/>
        <v>4.3233082706767068E-2</v>
      </c>
      <c r="D446" s="4">
        <f t="shared" si="26"/>
        <v>3.2538226299694197</v>
      </c>
      <c r="E446" s="4">
        <f t="shared" si="27"/>
        <v>1.4436906377204886</v>
      </c>
      <c r="G446" s="4">
        <f t="shared" si="25"/>
        <v>1.0432330827067671</v>
      </c>
    </row>
    <row r="447" spans="1:7" x14ac:dyDescent="0.2">
      <c r="A447" s="4">
        <f>IF('True_Odds_Calculator_2-way'!A448="","",'True_Odds_Calculator_2-way'!A448)</f>
        <v>1.88</v>
      </c>
      <c r="B447" s="4">
        <f>IF('True_Odds_Calculator_2-way'!B448="","",'True_Odds_Calculator_2-way'!B448)</f>
        <v>2.0099999999999998</v>
      </c>
      <c r="C447" s="4">
        <f t="shared" si="24"/>
        <v>2.9427331427966497E-2</v>
      </c>
      <c r="D447" s="4">
        <f t="shared" si="26"/>
        <v>1.9334834220221038</v>
      </c>
      <c r="E447" s="4">
        <f t="shared" si="27"/>
        <v>2.0712563034422273</v>
      </c>
      <c r="G447" s="4">
        <f t="shared" si="25"/>
        <v>1.0294273314279665</v>
      </c>
    </row>
    <row r="448" spans="1:7" x14ac:dyDescent="0.2">
      <c r="A448" s="4">
        <f>IF('True_Odds_Calculator_2-way'!A449="","",'True_Odds_Calculator_2-way'!A449)</f>
        <v>2.29</v>
      </c>
      <c r="B448" s="4">
        <f>IF('True_Odds_Calculator_2-way'!B449="","",'True_Odds_Calculator_2-way'!B449)</f>
        <v>1.68</v>
      </c>
      <c r="C448" s="4">
        <f t="shared" si="24"/>
        <v>3.1919317945518833E-2</v>
      </c>
      <c r="D448" s="4">
        <f t="shared" si="26"/>
        <v>2.3768688990485605</v>
      </c>
      <c r="E448" s="4">
        <f t="shared" si="27"/>
        <v>1.7262855604415328</v>
      </c>
      <c r="G448" s="4">
        <f t="shared" si="25"/>
        <v>1.0319193179455188</v>
      </c>
    </row>
    <row r="449" spans="1:7" x14ac:dyDescent="0.2">
      <c r="A449" s="4">
        <f>IF('True_Odds_Calculator_2-way'!A450="","",'True_Odds_Calculator_2-way'!A450)</f>
        <v>2.0299999999999998</v>
      </c>
      <c r="B449" s="4">
        <f>IF('True_Odds_Calculator_2-way'!B450="","",'True_Odds_Calculator_2-way'!B450)</f>
        <v>1.86</v>
      </c>
      <c r="C449" s="4">
        <f t="shared" si="24"/>
        <v>3.0245246040574214E-2</v>
      </c>
      <c r="D449" s="4">
        <f t="shared" si="26"/>
        <v>2.0942925287037548</v>
      </c>
      <c r="E449" s="4">
        <f t="shared" si="27"/>
        <v>1.9138324294186226</v>
      </c>
      <c r="G449" s="4">
        <f t="shared" si="25"/>
        <v>1.0302452460405742</v>
      </c>
    </row>
    <row r="450" spans="1:7" x14ac:dyDescent="0.2">
      <c r="A450" s="4">
        <f>IF('True_Odds_Calculator_2-way'!A451="","",'True_Odds_Calculator_2-way'!A451)</f>
        <v>1.5</v>
      </c>
      <c r="B450" s="4">
        <f>IF('True_Odds_Calculator_2-way'!B451="","",'True_Odds_Calculator_2-way'!B451)</f>
        <v>2.69</v>
      </c>
      <c r="C450" s="4">
        <f t="shared" ref="C450:C513" si="28">IF(A450="","",((1/A450)+(1/B450))-1)</f>
        <v>3.8413878562577386E-2</v>
      </c>
      <c r="D450" s="4">
        <f t="shared" si="26"/>
        <v>1.5444976076555021</v>
      </c>
      <c r="E450" s="4">
        <f t="shared" si="27"/>
        <v>2.8365553602811948</v>
      </c>
      <c r="G450" s="4">
        <f t="shared" ref="G450:G513" si="29">IF(A450="","",C450+1)</f>
        <v>1.0384138785625774</v>
      </c>
    </row>
    <row r="451" spans="1:7" x14ac:dyDescent="0.2">
      <c r="A451" s="4">
        <f>IF('True_Odds_Calculator_2-way'!A452="","",'True_Odds_Calculator_2-way'!A452)</f>
        <v>1.81</v>
      </c>
      <c r="B451" s="4">
        <f>IF('True_Odds_Calculator_2-way'!B452="","",'True_Odds_Calculator_2-way'!B452)</f>
        <v>2.0299999999999998</v>
      </c>
      <c r="C451" s="4">
        <f t="shared" si="28"/>
        <v>4.5097025283727721E-2</v>
      </c>
      <c r="D451" s="4">
        <f t="shared" ref="D451:D514" si="30">IF(A451="","",(2*A451)/(2-($C451*A451)))</f>
        <v>1.8870143543127138</v>
      </c>
      <c r="E451" s="4">
        <f t="shared" ref="E451:E514" si="31">IF(B451="","",(2*B451)/(2-($C451*B451)))</f>
        <v>2.1273774715571898</v>
      </c>
      <c r="G451" s="4">
        <f t="shared" si="29"/>
        <v>1.0450970252837277</v>
      </c>
    </row>
    <row r="452" spans="1:7" x14ac:dyDescent="0.2">
      <c r="A452" s="4">
        <f>IF('True_Odds_Calculator_2-way'!A453="","",'True_Odds_Calculator_2-way'!A453)</f>
        <v>1.74</v>
      </c>
      <c r="B452" s="4">
        <f>IF('True_Odds_Calculator_2-way'!B453="","",'True_Odds_Calculator_2-way'!B453)</f>
        <v>2.16</v>
      </c>
      <c r="C452" s="4">
        <f t="shared" si="28"/>
        <v>3.7675606641123682E-2</v>
      </c>
      <c r="D452" s="4">
        <f t="shared" si="30"/>
        <v>1.7989661114302122</v>
      </c>
      <c r="E452" s="4">
        <f t="shared" si="31"/>
        <v>2.2516175413371671</v>
      </c>
      <c r="G452" s="4">
        <f t="shared" si="29"/>
        <v>1.0376756066411237</v>
      </c>
    </row>
    <row r="453" spans="1:7" x14ac:dyDescent="0.2">
      <c r="A453" s="4">
        <f>IF('True_Odds_Calculator_2-way'!A454="","",'True_Odds_Calculator_2-way'!A454)</f>
        <v>2.0299999999999998</v>
      </c>
      <c r="B453" s="4">
        <f>IF('True_Odds_Calculator_2-way'!B454="","",'True_Odds_Calculator_2-way'!B454)</f>
        <v>1.88</v>
      </c>
      <c r="C453" s="4">
        <f t="shared" si="28"/>
        <v>2.4525731055444977E-2</v>
      </c>
      <c r="D453" s="4">
        <f t="shared" si="30"/>
        <v>2.0818241326641935</v>
      </c>
      <c r="E453" s="4">
        <f t="shared" si="31"/>
        <v>1.9243646631706333</v>
      </c>
      <c r="G453" s="4">
        <f t="shared" si="29"/>
        <v>1.024525731055445</v>
      </c>
    </row>
    <row r="454" spans="1:7" x14ac:dyDescent="0.2">
      <c r="A454" s="4">
        <f>IF('True_Odds_Calculator_2-way'!A455="","",'True_Odds_Calculator_2-way'!A455)</f>
        <v>2.58</v>
      </c>
      <c r="B454" s="4">
        <f>IF('True_Odds_Calculator_2-way'!B455="","",'True_Odds_Calculator_2-way'!B455)</f>
        <v>1.53</v>
      </c>
      <c r="C454" s="4">
        <f t="shared" si="28"/>
        <v>4.1191670466636188E-2</v>
      </c>
      <c r="D454" s="4">
        <f t="shared" si="30"/>
        <v>2.7247877407330705</v>
      </c>
      <c r="E454" s="4">
        <f t="shared" si="31"/>
        <v>1.5797814863729138</v>
      </c>
      <c r="G454" s="4">
        <f t="shared" si="29"/>
        <v>1.0411916704666362</v>
      </c>
    </row>
    <row r="455" spans="1:7" x14ac:dyDescent="0.2">
      <c r="A455" s="4">
        <f>IF('True_Odds_Calculator_2-way'!A456="","",'True_Odds_Calculator_2-way'!A456)</f>
        <v>1.71</v>
      </c>
      <c r="B455" s="4">
        <f>IF('True_Odds_Calculator_2-way'!B456="","",'True_Odds_Calculator_2-way'!B456)</f>
        <v>2.21</v>
      </c>
      <c r="C455" s="4">
        <f t="shared" si="28"/>
        <v>3.7284009420232245E-2</v>
      </c>
      <c r="D455" s="4">
        <f t="shared" si="30"/>
        <v>1.7663059989250076</v>
      </c>
      <c r="E455" s="4">
        <f t="shared" si="31"/>
        <v>2.3049617273032235</v>
      </c>
      <c r="G455" s="4">
        <f t="shared" si="29"/>
        <v>1.0372840094202322</v>
      </c>
    </row>
    <row r="456" spans="1:7" x14ac:dyDescent="0.2">
      <c r="A456" s="4">
        <f>IF('True_Odds_Calculator_2-way'!A457="","",'True_Odds_Calculator_2-way'!A457)</f>
        <v>1.41</v>
      </c>
      <c r="B456" s="4">
        <f>IF('True_Odds_Calculator_2-way'!B457="","",'True_Odds_Calculator_2-way'!B457)</f>
        <v>3.03</v>
      </c>
      <c r="C456" s="4">
        <f t="shared" si="28"/>
        <v>3.9252861456358534E-2</v>
      </c>
      <c r="D456" s="4">
        <f t="shared" si="30"/>
        <v>1.4501298304566979</v>
      </c>
      <c r="E456" s="4">
        <f t="shared" si="31"/>
        <v>3.2215812690872077</v>
      </c>
      <c r="G456" s="4">
        <f t="shared" si="29"/>
        <v>1.0392528614563585</v>
      </c>
    </row>
    <row r="457" spans="1:7" x14ac:dyDescent="0.2">
      <c r="A457" s="4">
        <f>IF('True_Odds_Calculator_2-way'!A458="","",'True_Odds_Calculator_2-way'!A458)</f>
        <v>2.34</v>
      </c>
      <c r="B457" s="4">
        <f>IF('True_Odds_Calculator_2-way'!B458="","",'True_Odds_Calculator_2-way'!B458)</f>
        <v>1.64</v>
      </c>
      <c r="C457" s="4">
        <f t="shared" si="28"/>
        <v>3.7106524911402872E-2</v>
      </c>
      <c r="D457" s="4">
        <f t="shared" si="30"/>
        <v>2.4462009178990307</v>
      </c>
      <c r="E457" s="4">
        <f t="shared" si="31"/>
        <v>1.6914668547249645</v>
      </c>
      <c r="G457" s="4">
        <f t="shared" si="29"/>
        <v>1.0371065249114029</v>
      </c>
    </row>
    <row r="458" spans="1:7" x14ac:dyDescent="0.2">
      <c r="A458" s="4">
        <f>IF('True_Odds_Calculator_2-way'!A459="","",'True_Odds_Calculator_2-way'!A459)</f>
        <v>2.08</v>
      </c>
      <c r="B458" s="4">
        <f>IF('True_Odds_Calculator_2-way'!B459="","",'True_Odds_Calculator_2-way'!B459)</f>
        <v>1.79</v>
      </c>
      <c r="C458" s="4">
        <f t="shared" si="28"/>
        <v>3.9428448646325664E-2</v>
      </c>
      <c r="D458" s="4">
        <f t="shared" si="30"/>
        <v>2.1689385995572641</v>
      </c>
      <c r="E458" s="4">
        <f t="shared" si="31"/>
        <v>1.8554769261437256</v>
      </c>
      <c r="G458" s="4">
        <f t="shared" si="29"/>
        <v>1.0394284486463257</v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4">
        <f t="shared" si="25"/>
        <v>3.8447380631529748E-2</v>
      </c>
      <c r="E369" s="4">
        <f t="shared" si="26"/>
        <v>3.2391012400852781</v>
      </c>
      <c r="F369" s="4">
        <f t="shared" si="27"/>
        <v>3.5221175235332005</v>
      </c>
      <c r="G369" s="4">
        <f t="shared" si="28"/>
        <v>2.4548776688014255</v>
      </c>
      <c r="I369" s="4">
        <f t="shared" si="29"/>
        <v>1.0384473806315297</v>
      </c>
    </row>
    <row r="370" spans="1: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4">
        <f t="shared" si="25"/>
        <v>3.0649281823002861E-2</v>
      </c>
      <c r="E370" s="4">
        <f t="shared" si="26"/>
        <v>1.2456531333140257</v>
      </c>
      <c r="F370" s="4">
        <f t="shared" si="27"/>
        <v>6.82484916978499</v>
      </c>
      <c r="G370" s="4">
        <f t="shared" si="28"/>
        <v>19.729737106916456</v>
      </c>
      <c r="I370" s="4">
        <f t="shared" si="29"/>
        <v>1.0306492818230029</v>
      </c>
    </row>
    <row r="371" spans="1: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4">
        <f t="shared" si="25"/>
        <v>2.7934377009739775E-2</v>
      </c>
      <c r="E371" s="4">
        <f t="shared" si="26"/>
        <v>2.2668592425244309</v>
      </c>
      <c r="F371" s="4">
        <f t="shared" si="27"/>
        <v>3.3089023752905753</v>
      </c>
      <c r="G371" s="4">
        <f t="shared" si="28"/>
        <v>3.8964178187689908</v>
      </c>
      <c r="I371" s="4">
        <f t="shared" si="29"/>
        <v>1.0279343770097398</v>
      </c>
    </row>
    <row r="372" spans="1: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4">
        <f t="shared" si="25"/>
        <v>2.8165909570084136E-2</v>
      </c>
      <c r="E372" s="4">
        <f t="shared" si="26"/>
        <v>3.1929294886833062</v>
      </c>
      <c r="F372" s="4">
        <f t="shared" si="27"/>
        <v>3.1505117702116521</v>
      </c>
      <c r="G372" s="4">
        <f t="shared" si="28"/>
        <v>2.707098135528728</v>
      </c>
      <c r="I372" s="4">
        <f t="shared" si="29"/>
        <v>1.0281659095700841</v>
      </c>
    </row>
    <row r="373" spans="1: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4">
        <f t="shared" si="25"/>
        <v>2.7744195761703505E-2</v>
      </c>
      <c r="E373" s="4">
        <f t="shared" si="26"/>
        <v>2.6011000635232495</v>
      </c>
      <c r="F373" s="4">
        <f t="shared" si="27"/>
        <v>3.2020970599611198</v>
      </c>
      <c r="G373" s="4">
        <f t="shared" si="28"/>
        <v>3.2975881945724819</v>
      </c>
      <c r="I373" s="4">
        <f t="shared" si="29"/>
        <v>1.0277441957617035</v>
      </c>
    </row>
    <row r="374" spans="1: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4">
        <f t="shared" si="25"/>
        <v>2.824890190246987E-2</v>
      </c>
      <c r="E374" s="4">
        <f t="shared" si="26"/>
        <v>2.3822668890378882</v>
      </c>
      <c r="F374" s="4">
        <f t="shared" si="27"/>
        <v>3.2144364726099384</v>
      </c>
      <c r="G374" s="4">
        <f t="shared" si="28"/>
        <v>3.7156042142861345</v>
      </c>
      <c r="I374" s="4">
        <f t="shared" si="29"/>
        <v>1.0282489019024699</v>
      </c>
    </row>
    <row r="375" spans="1: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4">
        <f t="shared" si="25"/>
        <v>2.7786256263798492E-2</v>
      </c>
      <c r="E375" s="4">
        <f t="shared" si="26"/>
        <v>2.0273675258982902</v>
      </c>
      <c r="F375" s="4">
        <f t="shared" si="27"/>
        <v>3.521212973947498</v>
      </c>
      <c r="G375" s="4">
        <f t="shared" si="28"/>
        <v>4.4892073068809459</v>
      </c>
      <c r="I375" s="4">
        <f t="shared" si="29"/>
        <v>1.0277862562637985</v>
      </c>
    </row>
    <row r="376" spans="1: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4">
        <f t="shared" si="25"/>
        <v>2.8493446717745785E-2</v>
      </c>
      <c r="E376" s="4">
        <f t="shared" si="26"/>
        <v>2.4559835491171431</v>
      </c>
      <c r="F376" s="4">
        <f t="shared" si="27"/>
        <v>3.4387601637458887</v>
      </c>
      <c r="G376" s="4">
        <f t="shared" si="28"/>
        <v>3.3109440215581656</v>
      </c>
      <c r="I376" s="4">
        <f t="shared" si="29"/>
        <v>1.0284934467177458</v>
      </c>
    </row>
    <row r="377" spans="1: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4">
        <f t="shared" si="25"/>
        <v>3.2504886814052281E-2</v>
      </c>
      <c r="E377" s="4">
        <f t="shared" si="26"/>
        <v>2.9514598133685115</v>
      </c>
      <c r="F377" s="4">
        <f t="shared" si="27"/>
        <v>3.5731805510190129</v>
      </c>
      <c r="G377" s="4">
        <f t="shared" si="28"/>
        <v>2.6224562469599006</v>
      </c>
      <c r="I377" s="4">
        <f t="shared" si="29"/>
        <v>1.0325048868140523</v>
      </c>
    </row>
    <row r="378" spans="1: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4">
        <f t="shared" si="25"/>
        <v>3.4093050651300194E-2</v>
      </c>
      <c r="E378" s="4">
        <f t="shared" si="26"/>
        <v>3.7970705102417739</v>
      </c>
      <c r="F378" s="4">
        <f t="shared" si="27"/>
        <v>3.7100998307903175</v>
      </c>
      <c r="G378" s="4">
        <f t="shared" si="28"/>
        <v>2.1408483421733049</v>
      </c>
      <c r="I378" s="4">
        <f t="shared" si="29"/>
        <v>1.0340930506513002</v>
      </c>
    </row>
    <row r="379" spans="1: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4">
        <f t="shared" si="25"/>
        <v>3.3847166477910307E-2</v>
      </c>
      <c r="E379" s="4">
        <f t="shared" si="26"/>
        <v>2.7210477865341498</v>
      </c>
      <c r="F379" s="4">
        <f t="shared" si="27"/>
        <v>3.2445786514978652</v>
      </c>
      <c r="G379" s="4">
        <f t="shared" si="28"/>
        <v>3.0836779353732169</v>
      </c>
      <c r="I379" s="4">
        <f t="shared" si="29"/>
        <v>1.0338471664779103</v>
      </c>
    </row>
    <row r="380" spans="1: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4">
        <f t="shared" si="25"/>
        <v>3.3831749098625075E-2</v>
      </c>
      <c r="E380" s="4">
        <f t="shared" si="26"/>
        <v>2.2980511607470278</v>
      </c>
      <c r="F380" s="4">
        <f t="shared" si="27"/>
        <v>3.5139412645771397</v>
      </c>
      <c r="G380" s="4">
        <f t="shared" si="28"/>
        <v>3.5680142391468825</v>
      </c>
      <c r="I380" s="4">
        <f t="shared" si="29"/>
        <v>1.0338317490986251</v>
      </c>
    </row>
    <row r="381" spans="1: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4">
        <f t="shared" si="25"/>
        <v>3.3288127196301032E-2</v>
      </c>
      <c r="E381" s="4">
        <f t="shared" si="26"/>
        <v>2.3707671672423016</v>
      </c>
      <c r="F381" s="4">
        <f t="shared" si="27"/>
        <v>3.7064102891475632</v>
      </c>
      <c r="G381" s="4">
        <f t="shared" si="28"/>
        <v>3.2426181138733372</v>
      </c>
      <c r="I381" s="4">
        <f t="shared" si="29"/>
        <v>1.033288127196301</v>
      </c>
    </row>
    <row r="382" spans="1: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4">
        <f t="shared" si="25"/>
        <v>3.3042426114715306E-2</v>
      </c>
      <c r="E382" s="4">
        <f t="shared" si="26"/>
        <v>2.9743485030245802</v>
      </c>
      <c r="F382" s="4">
        <f t="shared" si="27"/>
        <v>3.446010083834814</v>
      </c>
      <c r="G382" s="4">
        <f t="shared" si="28"/>
        <v>2.6766506264858227</v>
      </c>
      <c r="I382" s="4">
        <f t="shared" si="29"/>
        <v>1.0330424261147153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4">
        <f t="shared" si="25"/>
        <v>3.6823129494825135E-2</v>
      </c>
      <c r="E383" s="4">
        <f t="shared" si="26"/>
        <v>1.3417390942631819</v>
      </c>
      <c r="F383" s="4">
        <f t="shared" si="27"/>
        <v>5.8636932897233498</v>
      </c>
      <c r="G383" s="4">
        <f t="shared" si="28"/>
        <v>11.882462634457971</v>
      </c>
      <c r="I383" s="4">
        <f t="shared" si="29"/>
        <v>1.0368231294948251</v>
      </c>
    </row>
    <row r="384" spans="1: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4">
        <f t="shared" si="25"/>
        <v>3.3867425376859384E-2</v>
      </c>
      <c r="E384" s="4">
        <f t="shared" si="26"/>
        <v>2.1719820031440293</v>
      </c>
      <c r="F384" s="4">
        <f t="shared" si="27"/>
        <v>3.4924748678017319</v>
      </c>
      <c r="G384" s="4">
        <f t="shared" si="28"/>
        <v>3.9484939066452061</v>
      </c>
      <c r="I384" s="4">
        <f t="shared" si="29"/>
        <v>1.0338674253768594</v>
      </c>
    </row>
    <row r="385" spans="1: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4">
        <f t="shared" si="25"/>
        <v>3.3271127458935013E-2</v>
      </c>
      <c r="E385" s="4">
        <f t="shared" si="26"/>
        <v>2.8684374986531274</v>
      </c>
      <c r="F385" s="4">
        <f t="shared" si="27"/>
        <v>3.4900521253946111</v>
      </c>
      <c r="G385" s="4">
        <f t="shared" si="28"/>
        <v>2.7408563580279957</v>
      </c>
      <c r="I385" s="4">
        <f t="shared" si="29"/>
        <v>1.033271127458935</v>
      </c>
    </row>
    <row r="386" spans="1: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4">
        <f t="shared" si="25"/>
        <v>3.1551692191702951E-2</v>
      </c>
      <c r="E386" s="4">
        <f t="shared" si="26"/>
        <v>2.9912324988413519</v>
      </c>
      <c r="F386" s="4">
        <f t="shared" si="27"/>
        <v>3.483084888969664</v>
      </c>
      <c r="G386" s="4">
        <f t="shared" si="28"/>
        <v>2.641395013269165</v>
      </c>
      <c r="I386" s="4">
        <f t="shared" si="29"/>
        <v>1.031551692191703</v>
      </c>
    </row>
    <row r="387" spans="1: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4">
        <f t="shared" ref="D387:D450" si="30">IF(A387="","",((1/A387)+(1/B387)+(1/C387))-1)</f>
        <v>3.5369866122078486E-2</v>
      </c>
      <c r="E387" s="4">
        <f t="shared" ref="E387:E450" si="31">IF(A387="","",(3*A387)/(3-($D387*A387)))</f>
        <v>2.0482987005441835</v>
      </c>
      <c r="F387" s="4">
        <f t="shared" ref="F387:F450" si="32">IF(B387="","",(3*B387)/(3-($D387*B387)))</f>
        <v>3.5311321069675823</v>
      </c>
      <c r="G387" s="4">
        <f t="shared" ref="G387:G450" si="33">IF(C387="","",(3*C387)/(3-($D387*C387)))</f>
        <v>4.3745553809248081</v>
      </c>
      <c r="I387" s="4">
        <f t="shared" ref="I387:I450" si="34">IF(A387="","",D387+1)</f>
        <v>1.0353698661220785</v>
      </c>
    </row>
    <row r="388" spans="1: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4">
        <f t="shared" si="30"/>
        <v>3.709370068501161E-2</v>
      </c>
      <c r="E388" s="4">
        <f t="shared" si="31"/>
        <v>1.4868408489836447</v>
      </c>
      <c r="F388" s="4">
        <f t="shared" si="32"/>
        <v>4.8774126361451051</v>
      </c>
      <c r="G388" s="4">
        <f t="shared" si="33"/>
        <v>8.1695126429545653</v>
      </c>
      <c r="I388" s="4">
        <f t="shared" si="34"/>
        <v>1.0370937006850116</v>
      </c>
    </row>
    <row r="389" spans="1: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4">
        <f t="shared" si="30"/>
        <v>3.4233978932936004E-2</v>
      </c>
      <c r="E389" s="4">
        <f t="shared" si="31"/>
        <v>2.2882291569734794</v>
      </c>
      <c r="F389" s="4">
        <f t="shared" si="32"/>
        <v>3.613067735343507</v>
      </c>
      <c r="G389" s="4">
        <f t="shared" si="33"/>
        <v>3.4939658351271996</v>
      </c>
      <c r="I389" s="4">
        <f t="shared" si="34"/>
        <v>1.034233978932936</v>
      </c>
    </row>
    <row r="390" spans="1: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4">
        <f t="shared" si="30"/>
        <v>3.2748872256608053E-2</v>
      </c>
      <c r="E390" s="4">
        <f t="shared" si="31"/>
        <v>3.1336497296398593</v>
      </c>
      <c r="F390" s="4">
        <f t="shared" si="32"/>
        <v>3.3373078950651309</v>
      </c>
      <c r="G390" s="4">
        <f t="shared" si="33"/>
        <v>2.6230156847488821</v>
      </c>
      <c r="I390" s="4">
        <f t="shared" si="34"/>
        <v>1.0327488722566081</v>
      </c>
    </row>
    <row r="391" spans="1: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4">
        <f t="shared" si="30"/>
        <v>3.400072150072142E-2</v>
      </c>
      <c r="E391" s="4">
        <f t="shared" si="31"/>
        <v>2.594088746783124</v>
      </c>
      <c r="F391" s="4">
        <f t="shared" si="32"/>
        <v>3.3204232381712919</v>
      </c>
      <c r="G391" s="4">
        <f t="shared" si="33"/>
        <v>3.1914036265950303</v>
      </c>
      <c r="I391" s="4">
        <f t="shared" si="34"/>
        <v>1.0340007215007214</v>
      </c>
    </row>
    <row r="392" spans="1: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4">
        <f t="shared" si="30"/>
        <v>3.4581282289789073E-2</v>
      </c>
      <c r="E392" s="4">
        <f t="shared" si="31"/>
        <v>2.278302089701997</v>
      </c>
      <c r="F392" s="4">
        <f t="shared" si="32"/>
        <v>3.1826273872784179</v>
      </c>
      <c r="G392" s="4">
        <f t="shared" si="33"/>
        <v>4.0507011892742613</v>
      </c>
      <c r="I392" s="4">
        <f t="shared" si="34"/>
        <v>1.0345812822897891</v>
      </c>
    </row>
    <row r="393" spans="1: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4">
        <f t="shared" si="30"/>
        <v>3.7446716580574746E-2</v>
      </c>
      <c r="E393" s="4">
        <f t="shared" si="31"/>
        <v>1.6846975146962559</v>
      </c>
      <c r="F393" s="4">
        <f t="shared" si="32"/>
        <v>4.0002407706380199</v>
      </c>
      <c r="G393" s="4">
        <f t="shared" si="33"/>
        <v>6.3923627094655391</v>
      </c>
      <c r="I393" s="4">
        <f t="shared" si="34"/>
        <v>1.0374467165805747</v>
      </c>
    </row>
    <row r="394" spans="1: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4">
        <f t="shared" si="30"/>
        <v>3.4090099633989901E-2</v>
      </c>
      <c r="E394" s="4">
        <f t="shared" si="31"/>
        <v>4.0918018803654128</v>
      </c>
      <c r="F394" s="4">
        <f t="shared" si="32"/>
        <v>3.6775149966061602</v>
      </c>
      <c r="G394" s="4">
        <f t="shared" si="33"/>
        <v>2.067456394958668</v>
      </c>
      <c r="I394" s="4">
        <f t="shared" si="34"/>
        <v>1.0340900996339899</v>
      </c>
    </row>
    <row r="395" spans="1: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4">
        <f t="shared" si="30"/>
        <v>3.5218267325556996E-2</v>
      </c>
      <c r="E395" s="4">
        <f t="shared" si="31"/>
        <v>1.9119730080283006</v>
      </c>
      <c r="F395" s="4">
        <f t="shared" si="32"/>
        <v>3.8024859182245683</v>
      </c>
      <c r="G395" s="4">
        <f t="shared" si="33"/>
        <v>4.6730235891103513</v>
      </c>
      <c r="I395" s="4">
        <f t="shared" si="34"/>
        <v>1.035218267325557</v>
      </c>
    </row>
    <row r="396" spans="1: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4">
        <f t="shared" si="30"/>
        <v>3.3956497578788714E-2</v>
      </c>
      <c r="E396" s="4">
        <f t="shared" si="31"/>
        <v>3.3525693628157649</v>
      </c>
      <c r="F396" s="4">
        <f t="shared" si="32"/>
        <v>3.3741211133680058</v>
      </c>
      <c r="G396" s="4">
        <f t="shared" si="33"/>
        <v>2.4670170055814866</v>
      </c>
      <c r="I396" s="4">
        <f t="shared" si="34"/>
        <v>1.0339564975787887</v>
      </c>
    </row>
    <row r="397" spans="1: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4">
        <f t="shared" si="30"/>
        <v>3.4166866582936883E-2</v>
      </c>
      <c r="E397" s="4">
        <f t="shared" si="31"/>
        <v>3.0954078524921553</v>
      </c>
      <c r="F397" s="4">
        <f t="shared" si="32"/>
        <v>3.7539112623165032</v>
      </c>
      <c r="G397" s="4">
        <f t="shared" si="33"/>
        <v>2.4357452074099673</v>
      </c>
      <c r="I397" s="4">
        <f t="shared" si="34"/>
        <v>1.0341668665829369</v>
      </c>
    </row>
    <row r="398" spans="1: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4">
        <f t="shared" si="30"/>
        <v>3.5847183806367422E-2</v>
      </c>
      <c r="E398" s="4">
        <f t="shared" si="31"/>
        <v>1.9965202586451118</v>
      </c>
      <c r="F398" s="4">
        <f t="shared" si="32"/>
        <v>3.5765874381401059</v>
      </c>
      <c r="G398" s="4">
        <f t="shared" si="33"/>
        <v>4.5551358611687398</v>
      </c>
      <c r="I398" s="4">
        <f t="shared" si="34"/>
        <v>1.0358471838063674</v>
      </c>
    </row>
    <row r="399" spans="1: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4">
        <f t="shared" si="30"/>
        <v>3.3333408284141441E-2</v>
      </c>
      <c r="E399" s="4">
        <f t="shared" si="31"/>
        <v>3.2535116621112539</v>
      </c>
      <c r="F399" s="4">
        <f t="shared" si="32"/>
        <v>3.2749887525322143</v>
      </c>
      <c r="G399" s="4">
        <f t="shared" si="33"/>
        <v>2.5820095390597175</v>
      </c>
      <c r="I399" s="4">
        <f t="shared" si="34"/>
        <v>1.0333334082841414</v>
      </c>
    </row>
    <row r="400" spans="1: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4">
        <f t="shared" si="30"/>
        <v>3.3189088996600447E-2</v>
      </c>
      <c r="E400" s="4">
        <f t="shared" si="31"/>
        <v>2.6240256682170462</v>
      </c>
      <c r="F400" s="4">
        <f t="shared" si="32"/>
        <v>3.220815447998576</v>
      </c>
      <c r="G400" s="4">
        <f t="shared" si="33"/>
        <v>3.2422710362590195</v>
      </c>
      <c r="I400" s="4">
        <f t="shared" si="34"/>
        <v>1.0331890889966004</v>
      </c>
    </row>
    <row r="401" spans="1: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4">
        <f t="shared" si="30"/>
        <v>4.9015589582468877E-2</v>
      </c>
      <c r="E401" s="4">
        <f t="shared" si="31"/>
        <v>2.6608600818521744</v>
      </c>
      <c r="F401" s="4">
        <f t="shared" si="32"/>
        <v>3.1767482566813596</v>
      </c>
      <c r="G401" s="4">
        <f t="shared" si="33"/>
        <v>3.2321208776636339</v>
      </c>
      <c r="I401" s="4">
        <f t="shared" si="34"/>
        <v>1.0490155895824689</v>
      </c>
    </row>
    <row r="402" spans="1: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4">
        <f t="shared" si="30"/>
        <v>4.5019202928895163E-2</v>
      </c>
      <c r="E402" s="4">
        <f t="shared" si="31"/>
        <v>3.1853122201261455</v>
      </c>
      <c r="F402" s="4">
        <f t="shared" si="32"/>
        <v>3.3393552167644973</v>
      </c>
      <c r="G402" s="4">
        <f t="shared" si="33"/>
        <v>2.5866527057452116</v>
      </c>
      <c r="I402" s="4">
        <f t="shared" si="34"/>
        <v>1.0450192029288952</v>
      </c>
    </row>
    <row r="403" spans="1: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4">
        <f t="shared" si="30"/>
        <v>5.2033729444968646E-2</v>
      </c>
      <c r="E403" s="4">
        <f t="shared" si="31"/>
        <v>2.1148288540412445</v>
      </c>
      <c r="F403" s="4">
        <f t="shared" si="32"/>
        <v>3.7602248622198187</v>
      </c>
      <c r="G403" s="4">
        <f t="shared" si="33"/>
        <v>3.8283819735489577</v>
      </c>
      <c r="I403" s="4">
        <f t="shared" si="34"/>
        <v>1.0520337294449686</v>
      </c>
    </row>
    <row r="404" spans="1: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4">
        <f t="shared" si="30"/>
        <v>4.4808050912379382E-2</v>
      </c>
      <c r="E404" s="4">
        <f t="shared" si="31"/>
        <v>2.2320086078427011</v>
      </c>
      <c r="F404" s="4">
        <f t="shared" si="32"/>
        <v>3.3385705285089591</v>
      </c>
      <c r="G404" s="4">
        <f t="shared" si="33"/>
        <v>3.9612798807852578</v>
      </c>
      <c r="I404" s="4">
        <f t="shared" si="34"/>
        <v>1.0448080509123794</v>
      </c>
    </row>
    <row r="405" spans="1: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4">
        <f t="shared" si="30"/>
        <v>5.4132394964473418E-2</v>
      </c>
      <c r="E405" s="4">
        <f t="shared" si="31"/>
        <v>5.64116435061222</v>
      </c>
      <c r="F405" s="4">
        <f t="shared" si="32"/>
        <v>4.1952269896824408</v>
      </c>
      <c r="G405" s="4">
        <f t="shared" si="33"/>
        <v>1.7112577456974465</v>
      </c>
      <c r="I405" s="4">
        <f t="shared" si="34"/>
        <v>1.0541323949644734</v>
      </c>
    </row>
    <row r="406" spans="1: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4">
        <f t="shared" si="30"/>
        <v>5.2040099775270132E-2</v>
      </c>
      <c r="E406" s="4">
        <f t="shared" si="31"/>
        <v>1.9540645188942605</v>
      </c>
      <c r="F406" s="4">
        <f t="shared" si="32"/>
        <v>3.7148999807075263</v>
      </c>
      <c r="G406" s="4">
        <f t="shared" si="33"/>
        <v>4.5649610502182476</v>
      </c>
      <c r="I406" s="4">
        <f t="shared" si="34"/>
        <v>1.0520400997752701</v>
      </c>
    </row>
    <row r="407" spans="1: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4">
        <f t="shared" si="30"/>
        <v>5.6613709915855681E-2</v>
      </c>
      <c r="E407" s="4">
        <f t="shared" si="31"/>
        <v>1.6179359499179364</v>
      </c>
      <c r="F407" s="4">
        <f t="shared" si="32"/>
        <v>4.1981850287787728</v>
      </c>
      <c r="G407" s="4">
        <f t="shared" si="33"/>
        <v>6.9574708892812476</v>
      </c>
      <c r="I407" s="4">
        <f t="shared" si="34"/>
        <v>1.0566137099158557</v>
      </c>
    </row>
    <row r="408" spans="1: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4">
        <f t="shared" si="30"/>
        <v>5.4908759682802177E-2</v>
      </c>
      <c r="E408" s="4">
        <f t="shared" si="31"/>
        <v>5.2623155520348019</v>
      </c>
      <c r="F408" s="4">
        <f t="shared" si="32"/>
        <v>4.1071610087344714</v>
      </c>
      <c r="G408" s="4">
        <f t="shared" si="33"/>
        <v>1.7652487428302479</v>
      </c>
      <c r="I408" s="4">
        <f t="shared" si="34"/>
        <v>1.0549087596828022</v>
      </c>
    </row>
    <row r="409" spans="1: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4">
        <f t="shared" si="30"/>
        <v>3.4159159159159014E-2</v>
      </c>
      <c r="E409" s="4">
        <f t="shared" si="31"/>
        <v>2.467428218585983</v>
      </c>
      <c r="F409" s="4">
        <f t="shared" si="32"/>
        <v>2.9776453055141574</v>
      </c>
      <c r="G409" s="4">
        <f t="shared" si="33"/>
        <v>3.8627356210729817</v>
      </c>
      <c r="I409" s="4">
        <f t="shared" si="34"/>
        <v>1.034159159159159</v>
      </c>
    </row>
    <row r="410" spans="1: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4">
        <f t="shared" si="30"/>
        <v>3.2949992294652564E-2</v>
      </c>
      <c r="E410" s="4">
        <f t="shared" si="31"/>
        <v>3.3165662201588697</v>
      </c>
      <c r="F410" s="4">
        <f t="shared" si="32"/>
        <v>3.198554103040697</v>
      </c>
      <c r="G410" s="4">
        <f t="shared" si="33"/>
        <v>2.5917339967881245</v>
      </c>
      <c r="I410" s="4">
        <f t="shared" si="34"/>
        <v>1.0329499922946526</v>
      </c>
    </row>
    <row r="411" spans="1: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4">
        <f t="shared" si="30"/>
        <v>3.9368865326863123E-2</v>
      </c>
      <c r="E411" s="4">
        <f t="shared" si="31"/>
        <v>7.309830250087229</v>
      </c>
      <c r="F411" s="4">
        <f t="shared" si="32"/>
        <v>4.489819528508475</v>
      </c>
      <c r="G411" s="4">
        <f t="shared" si="33"/>
        <v>1.5613489537102982</v>
      </c>
      <c r="I411" s="4">
        <f t="shared" si="34"/>
        <v>1.0393688653268631</v>
      </c>
    </row>
    <row r="412" spans="1: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4">
        <f t="shared" si="30"/>
        <v>3.5063308243767022E-2</v>
      </c>
      <c r="E412" s="4">
        <f t="shared" si="31"/>
        <v>4.3394682486436809</v>
      </c>
      <c r="F412" s="4">
        <f t="shared" si="32"/>
        <v>3.7254454668728663</v>
      </c>
      <c r="G412" s="4">
        <f t="shared" si="33"/>
        <v>1.9954792680349513</v>
      </c>
      <c r="I412" s="4">
        <f t="shared" si="34"/>
        <v>1.035063308243767</v>
      </c>
    </row>
    <row r="413" spans="1: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4">
        <f t="shared" si="30"/>
        <v>3.3980299586174878E-2</v>
      </c>
      <c r="E413" s="4">
        <f t="shared" si="31"/>
        <v>2.6258428888242022</v>
      </c>
      <c r="F413" s="4">
        <f t="shared" si="32"/>
        <v>3.1162438699521711</v>
      </c>
      <c r="G413" s="4">
        <f t="shared" si="33"/>
        <v>3.3526585411645708</v>
      </c>
      <c r="I413" s="4">
        <f t="shared" si="34"/>
        <v>1.0339802995861749</v>
      </c>
    </row>
    <row r="414" spans="1: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4">
        <f t="shared" si="30"/>
        <v>3.3332170042149833E-2</v>
      </c>
      <c r="E414" s="4">
        <f t="shared" si="31"/>
        <v>2.4130040171665255</v>
      </c>
      <c r="F414" s="4">
        <f t="shared" si="32"/>
        <v>3.0499676737731805</v>
      </c>
      <c r="G414" s="4">
        <f t="shared" si="33"/>
        <v>3.8803835910502102</v>
      </c>
      <c r="I414" s="4">
        <f t="shared" si="34"/>
        <v>1.0333321700421498</v>
      </c>
    </row>
    <row r="415" spans="1: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4">
        <f t="shared" si="30"/>
        <v>3.2999963848390435E-2</v>
      </c>
      <c r="E415" s="4">
        <f t="shared" si="31"/>
        <v>3.2737970611814733</v>
      </c>
      <c r="F415" s="4">
        <f t="shared" si="32"/>
        <v>3.1451745207548809</v>
      </c>
      <c r="G415" s="4">
        <f t="shared" si="33"/>
        <v>2.655359006035146</v>
      </c>
      <c r="I415" s="4">
        <f t="shared" si="34"/>
        <v>1.0329999638483904</v>
      </c>
    </row>
    <row r="416" spans="1: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4">
        <f t="shared" si="30"/>
        <v>3.7791606011289058E-2</v>
      </c>
      <c r="E416" s="4">
        <f t="shared" si="31"/>
        <v>1.6641711573886921</v>
      </c>
      <c r="F416" s="4">
        <f t="shared" si="32"/>
        <v>3.9689932318859422</v>
      </c>
      <c r="G416" s="4">
        <f t="shared" si="33"/>
        <v>6.7959156057558099</v>
      </c>
      <c r="I416" s="4">
        <f t="shared" si="34"/>
        <v>1.0377916060112891</v>
      </c>
    </row>
    <row r="417" spans="1: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4">
        <f t="shared" si="30"/>
        <v>3.4594788375792662E-2</v>
      </c>
      <c r="E417" s="4">
        <f t="shared" si="31"/>
        <v>2.3415645056924501</v>
      </c>
      <c r="F417" s="4">
        <f t="shared" si="32"/>
        <v>3.3657524949096307</v>
      </c>
      <c r="G417" s="4">
        <f t="shared" si="33"/>
        <v>3.6254907801034362</v>
      </c>
      <c r="I417" s="4">
        <f t="shared" si="34"/>
        <v>1.0345947883757927</v>
      </c>
    </row>
    <row r="418" spans="1: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4">
        <f t="shared" si="30"/>
        <v>3.7391297510654065E-2</v>
      </c>
      <c r="E418" s="4">
        <f t="shared" si="31"/>
        <v>5.2414124693486457</v>
      </c>
      <c r="F418" s="4">
        <f t="shared" si="32"/>
        <v>3.944871509881668</v>
      </c>
      <c r="G418" s="4">
        <f t="shared" si="33"/>
        <v>1.7994736643525506</v>
      </c>
      <c r="I418" s="4">
        <f t="shared" si="34"/>
        <v>1.0373912975106541</v>
      </c>
    </row>
    <row r="419" spans="1: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4">
        <f t="shared" si="30"/>
        <v>2.546758328829557E-2</v>
      </c>
      <c r="E419" s="4">
        <f t="shared" si="31"/>
        <v>1.4783226620207002</v>
      </c>
      <c r="F419" s="4">
        <f t="shared" si="32"/>
        <v>4.646312211408949</v>
      </c>
      <c r="G419" s="4">
        <f t="shared" si="33"/>
        <v>9.2307775688218108</v>
      </c>
      <c r="I419" s="4">
        <f t="shared" si="34"/>
        <v>1.0254675832882956</v>
      </c>
    </row>
    <row r="420" spans="1: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4">
        <f t="shared" si="30"/>
        <v>3.2886424699579031E-2</v>
      </c>
      <c r="E420" s="4">
        <f t="shared" si="31"/>
        <v>1.2776472449639351</v>
      </c>
      <c r="F420" s="4">
        <f t="shared" si="32"/>
        <v>6.5371318876692728</v>
      </c>
      <c r="G420" s="4">
        <f t="shared" si="33"/>
        <v>15.542657126846585</v>
      </c>
      <c r="I420" s="4">
        <f t="shared" si="34"/>
        <v>1.032886424699579</v>
      </c>
    </row>
    <row r="421" spans="1: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4">
        <f t="shared" si="30"/>
        <v>2.7110605231425389E-2</v>
      </c>
      <c r="E421" s="4">
        <f t="shared" si="31"/>
        <v>3.5610227028238617</v>
      </c>
      <c r="F421" s="4">
        <f t="shared" si="32"/>
        <v>3.1576019379419362</v>
      </c>
      <c r="G421" s="4">
        <f t="shared" si="33"/>
        <v>2.4845599177133901</v>
      </c>
      <c r="I421" s="4">
        <f t="shared" si="34"/>
        <v>1.0271106052314254</v>
      </c>
    </row>
    <row r="422" spans="1: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4">
        <f t="shared" si="30"/>
        <v>2.692685671076922E-2</v>
      </c>
      <c r="E422" s="4">
        <f t="shared" si="31"/>
        <v>2.7775611964149358</v>
      </c>
      <c r="F422" s="4">
        <f t="shared" si="32"/>
        <v>3.2628365483670234</v>
      </c>
      <c r="G422" s="4">
        <f t="shared" si="33"/>
        <v>2.9985894528368013</v>
      </c>
      <c r="I422" s="4">
        <f t="shared" si="34"/>
        <v>1.0269268567107692</v>
      </c>
    </row>
    <row r="423" spans="1: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4">
        <f t="shared" si="30"/>
        <v>2.8186844584077164E-2</v>
      </c>
      <c r="E423" s="4">
        <f t="shared" si="31"/>
        <v>2.277723363612036</v>
      </c>
      <c r="F423" s="4">
        <f t="shared" si="32"/>
        <v>3.4268967012269762</v>
      </c>
      <c r="G423" s="4">
        <f t="shared" si="33"/>
        <v>3.715318654357191</v>
      </c>
      <c r="I423" s="4">
        <f t="shared" si="34"/>
        <v>1.0281868445840772</v>
      </c>
    </row>
    <row r="424" spans="1: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4">
        <f t="shared" si="30"/>
        <v>2.8079409815721545E-2</v>
      </c>
      <c r="E424" s="4">
        <f t="shared" si="31"/>
        <v>2.027769247257964</v>
      </c>
      <c r="F424" s="4">
        <f t="shared" si="32"/>
        <v>3.3626029652915124</v>
      </c>
      <c r="G424" s="4">
        <f t="shared" si="33"/>
        <v>4.7742136515431959</v>
      </c>
      <c r="I424" s="4">
        <f t="shared" si="34"/>
        <v>1.0280794098157215</v>
      </c>
    </row>
    <row r="425" spans="1: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4">
        <f t="shared" si="30"/>
        <v>2.8881125918258865E-2</v>
      </c>
      <c r="E425" s="4">
        <f t="shared" si="31"/>
        <v>1.8317416568649827</v>
      </c>
      <c r="F425" s="4">
        <f t="shared" si="32"/>
        <v>3.6648987548515133</v>
      </c>
      <c r="G425" s="4">
        <f t="shared" si="33"/>
        <v>5.5183784641421632</v>
      </c>
      <c r="I425" s="4">
        <f t="shared" si="34"/>
        <v>1.0288811259182589</v>
      </c>
    </row>
    <row r="426" spans="1: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4">
        <f t="shared" si="30"/>
        <v>3.18157685581415E-2</v>
      </c>
      <c r="E426" s="4">
        <f t="shared" si="31"/>
        <v>1.6172710015367646</v>
      </c>
      <c r="F426" s="4">
        <f t="shared" si="32"/>
        <v>4.2863783772859474</v>
      </c>
      <c r="G426" s="4">
        <f t="shared" si="33"/>
        <v>6.7395774037510661</v>
      </c>
      <c r="I426" s="4">
        <f t="shared" si="34"/>
        <v>1.0318157685581415</v>
      </c>
    </row>
    <row r="427" spans="1: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4">
        <f t="shared" si="30"/>
        <v>2.8087075194347166E-2</v>
      </c>
      <c r="E427" s="4">
        <f t="shared" si="31"/>
        <v>3.1290578989553643</v>
      </c>
      <c r="F427" s="4">
        <f t="shared" si="32"/>
        <v>3.2457209487652285</v>
      </c>
      <c r="G427" s="4">
        <f t="shared" si="33"/>
        <v>2.6858830431226566</v>
      </c>
      <c r="I427" s="4">
        <f t="shared" si="34"/>
        <v>1.0280870751943472</v>
      </c>
    </row>
    <row r="428" spans="1: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4">
        <f t="shared" si="30"/>
        <v>2.7807988186344446E-2</v>
      </c>
      <c r="E428" s="4">
        <f t="shared" si="31"/>
        <v>3.1387366509035104</v>
      </c>
      <c r="F428" s="4">
        <f t="shared" si="32"/>
        <v>3.1917136396930035</v>
      </c>
      <c r="G428" s="4">
        <f t="shared" si="33"/>
        <v>2.7167330785286383</v>
      </c>
      <c r="I428" s="4">
        <f t="shared" si="34"/>
        <v>1.0278079881863444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4">
        <f t="shared" si="30"/>
        <v>2.825661715263772E-2</v>
      </c>
      <c r="E429" s="4">
        <f t="shared" si="31"/>
        <v>2.9497377950744541</v>
      </c>
      <c r="F429" s="4">
        <f t="shared" si="32"/>
        <v>3.1296113254471831</v>
      </c>
      <c r="G429" s="4">
        <f t="shared" si="33"/>
        <v>2.928615118378064</v>
      </c>
      <c r="I429" s="4">
        <f t="shared" si="34"/>
        <v>1.0282566171526377</v>
      </c>
    </row>
    <row r="430" spans="1: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4">
        <f t="shared" si="30"/>
        <v>3.3205170825336694E-2</v>
      </c>
      <c r="E430" s="4">
        <f t="shared" si="31"/>
        <v>2.4127575542876918</v>
      </c>
      <c r="F430" s="4">
        <f t="shared" si="32"/>
        <v>3.608596499785452</v>
      </c>
      <c r="G430" s="4">
        <f t="shared" si="33"/>
        <v>3.2423273896896534</v>
      </c>
      <c r="I430" s="4">
        <f t="shared" si="34"/>
        <v>1.0332051708253367</v>
      </c>
    </row>
    <row r="431" spans="1: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4">
        <f t="shared" si="30"/>
        <v>3.7709963970205429E-2</v>
      </c>
      <c r="E431" s="4">
        <f t="shared" si="31"/>
        <v>1.7893614406837512</v>
      </c>
      <c r="F431" s="4">
        <f t="shared" si="32"/>
        <v>3.9795886143213708</v>
      </c>
      <c r="G431" s="4">
        <f t="shared" si="33"/>
        <v>5.2670621237330488</v>
      </c>
      <c r="I431" s="4">
        <f t="shared" si="34"/>
        <v>1.0377099639702054</v>
      </c>
    </row>
    <row r="432" spans="1: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4">
        <f t="shared" si="30"/>
        <v>3.6580802873582341E-2</v>
      </c>
      <c r="E432" s="4">
        <f t="shared" si="31"/>
        <v>6.0334612586851284</v>
      </c>
      <c r="F432" s="4">
        <f t="shared" si="32"/>
        <v>4.5156663600352935</v>
      </c>
      <c r="G432" s="4">
        <f t="shared" si="33"/>
        <v>1.6318367457700711</v>
      </c>
      <c r="I432" s="4">
        <f t="shared" si="34"/>
        <v>1.0365808028735823</v>
      </c>
    </row>
    <row r="433" spans="1: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4">
        <f t="shared" si="30"/>
        <v>2.1787456094644941E-2</v>
      </c>
      <c r="E433" s="4">
        <f t="shared" si="31"/>
        <v>4.2258290898706754</v>
      </c>
      <c r="F433" s="4">
        <f t="shared" si="32"/>
        <v>3.370534115925977</v>
      </c>
      <c r="G433" s="4">
        <f t="shared" si="33"/>
        <v>2.1428364923837222</v>
      </c>
      <c r="I433" s="4">
        <f t="shared" si="34"/>
        <v>1.0217874560946449</v>
      </c>
    </row>
    <row r="434" spans="1: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4">
        <f t="shared" si="30"/>
        <v>2.3050497849999019E-2</v>
      </c>
      <c r="E434" s="4">
        <f t="shared" si="31"/>
        <v>3.8824624843907669</v>
      </c>
      <c r="F434" s="4">
        <f t="shared" si="32"/>
        <v>3.6812601559773674</v>
      </c>
      <c r="G434" s="4">
        <f t="shared" si="33"/>
        <v>2.124110049916673</v>
      </c>
      <c r="I434" s="4">
        <f t="shared" si="34"/>
        <v>1.023050497849999</v>
      </c>
    </row>
    <row r="435" spans="1: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4">
        <f t="shared" si="30"/>
        <v>2.4670518613657766E-2</v>
      </c>
      <c r="E435" s="4">
        <f t="shared" si="31"/>
        <v>8.7699386985636885</v>
      </c>
      <c r="F435" s="4">
        <f t="shared" si="32"/>
        <v>4.8889606725971051</v>
      </c>
      <c r="G435" s="4">
        <f t="shared" si="33"/>
        <v>1.4674985762885575</v>
      </c>
      <c r="I435" s="4">
        <f t="shared" si="34"/>
        <v>1.0246705186136578</v>
      </c>
    </row>
    <row r="436" spans="1: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4">
        <f t="shared" si="30"/>
        <v>2.858752823738997E-2</v>
      </c>
      <c r="E436" s="4">
        <f t="shared" si="31"/>
        <v>2.3306366266861285</v>
      </c>
      <c r="F436" s="4">
        <f t="shared" si="32"/>
        <v>3.4818125731327796</v>
      </c>
      <c r="G436" s="4">
        <f t="shared" si="33"/>
        <v>3.5245277326792275</v>
      </c>
      <c r="I436" s="4">
        <f t="shared" si="34"/>
        <v>1.02858752823739</v>
      </c>
    </row>
    <row r="437" spans="1: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4">
        <f t="shared" si="30"/>
        <v>2.7781742067456427E-2</v>
      </c>
      <c r="E437" s="4">
        <f t="shared" si="31"/>
        <v>3.0222850570305764</v>
      </c>
      <c r="F437" s="4">
        <f t="shared" si="32"/>
        <v>3.4040267731836336</v>
      </c>
      <c r="G437" s="4">
        <f t="shared" si="33"/>
        <v>2.6641460014363569</v>
      </c>
      <c r="I437" s="4">
        <f t="shared" si="34"/>
        <v>1.0277817420674564</v>
      </c>
    </row>
    <row r="438" spans="1: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4">
        <f t="shared" si="30"/>
        <v>3.3894055867963013E-2</v>
      </c>
      <c r="E438" s="4">
        <f t="shared" si="31"/>
        <v>1.3915386322524235</v>
      </c>
      <c r="F438" s="4">
        <f t="shared" si="32"/>
        <v>5.2544497614320456</v>
      </c>
      <c r="G438" s="4">
        <f t="shared" si="33"/>
        <v>10.982237395979713</v>
      </c>
      <c r="I438" s="4">
        <f t="shared" si="34"/>
        <v>1.033894055867963</v>
      </c>
    </row>
    <row r="439" spans="1: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4">
        <f t="shared" si="30"/>
        <v>3.1036308098163712E-2</v>
      </c>
      <c r="E439" s="4">
        <f t="shared" si="31"/>
        <v>4.5221031151690347</v>
      </c>
      <c r="F439" s="4">
        <f t="shared" si="32"/>
        <v>3.6530284458345661</v>
      </c>
      <c r="G439" s="4">
        <f t="shared" si="33"/>
        <v>1.9797335410182479</v>
      </c>
      <c r="I439" s="4">
        <f t="shared" si="34"/>
        <v>1.0310363080981637</v>
      </c>
    </row>
    <row r="440" spans="1: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4">
        <f t="shared" si="30"/>
        <v>2.8087379477258256E-2</v>
      </c>
      <c r="E440" s="4">
        <f t="shared" si="31"/>
        <v>2.4970434646552233</v>
      </c>
      <c r="F440" s="4">
        <f t="shared" si="32"/>
        <v>3.35199446904591</v>
      </c>
      <c r="G440" s="4">
        <f t="shared" si="33"/>
        <v>3.3200911896258796</v>
      </c>
      <c r="I440" s="4">
        <f t="shared" si="34"/>
        <v>1.0280873794772583</v>
      </c>
    </row>
    <row r="441" spans="1: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4">
        <f t="shared" si="30"/>
        <v>2.8752800597460659E-2</v>
      </c>
      <c r="E441" s="4">
        <f t="shared" si="31"/>
        <v>2.6664454032525722</v>
      </c>
      <c r="F441" s="4">
        <f t="shared" si="32"/>
        <v>3.1843043995243749</v>
      </c>
      <c r="G441" s="4">
        <f t="shared" si="33"/>
        <v>3.2161729383506801</v>
      </c>
      <c r="I441" s="4">
        <f t="shared" si="34"/>
        <v>1.0287528005974607</v>
      </c>
    </row>
    <row r="442" spans="1: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4">
        <f t="shared" si="30"/>
        <v>2.5612506814112201E-2</v>
      </c>
      <c r="E442" s="4">
        <f t="shared" si="31"/>
        <v>1.7353343701263861</v>
      </c>
      <c r="F442" s="4">
        <f t="shared" si="32"/>
        <v>4.1735973503389729</v>
      </c>
      <c r="G442" s="4">
        <f t="shared" si="33"/>
        <v>5.430629207726934</v>
      </c>
      <c r="I442" s="4">
        <f t="shared" si="34"/>
        <v>1.0256125068141122</v>
      </c>
    </row>
    <row r="443" spans="1: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4">
        <f t="shared" si="30"/>
        <v>2.5034295916890104E-2</v>
      </c>
      <c r="E443" s="4">
        <f t="shared" si="31"/>
        <v>1.6319250305154152</v>
      </c>
      <c r="F443" s="4">
        <f t="shared" si="32"/>
        <v>4.3955214835464522</v>
      </c>
      <c r="G443" s="4">
        <f t="shared" si="33"/>
        <v>6.2608601825675994</v>
      </c>
      <c r="I443" s="4">
        <f t="shared" si="34"/>
        <v>1.0250342959168901</v>
      </c>
    </row>
    <row r="444" spans="1: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4">
        <f t="shared" si="30"/>
        <v>2.1881344461989638E-2</v>
      </c>
      <c r="E444" s="4">
        <f t="shared" si="31"/>
        <v>2.691832810444287</v>
      </c>
      <c r="F444" s="4">
        <f t="shared" si="32"/>
        <v>3.1717147626997377</v>
      </c>
      <c r="G444" s="4">
        <f t="shared" si="33"/>
        <v>3.192653943104069</v>
      </c>
      <c r="I444" s="4">
        <f t="shared" si="34"/>
        <v>1.0218813444619896</v>
      </c>
    </row>
    <row r="445" spans="1: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4">
        <f t="shared" si="30"/>
        <v>2.3696912487514377E-2</v>
      </c>
      <c r="E445" s="4">
        <f t="shared" si="31"/>
        <v>1.7950975794455353</v>
      </c>
      <c r="F445" s="4">
        <f t="shared" si="32"/>
        <v>4.1091841359745942</v>
      </c>
      <c r="G445" s="4">
        <f t="shared" si="33"/>
        <v>5.0107754511595459</v>
      </c>
      <c r="I445" s="4">
        <f t="shared" si="34"/>
        <v>1.0236969124875144</v>
      </c>
    </row>
    <row r="446" spans="1: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4">
        <f t="shared" si="30"/>
        <v>2.2326104318920237E-2</v>
      </c>
      <c r="E446" s="4">
        <f t="shared" si="31"/>
        <v>2.9221966753155333</v>
      </c>
      <c r="F446" s="4">
        <f t="shared" si="32"/>
        <v>3.4566926670840972</v>
      </c>
      <c r="G446" s="4">
        <f t="shared" si="33"/>
        <v>2.7137202981898523</v>
      </c>
      <c r="I446" s="4">
        <f t="shared" si="34"/>
        <v>1.0223261043189202</v>
      </c>
    </row>
    <row r="447" spans="1: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4">
        <f t="shared" si="30"/>
        <v>2.7439979323646391E-2</v>
      </c>
      <c r="E447" s="4">
        <f t="shared" si="31"/>
        <v>8.4920718445088497</v>
      </c>
      <c r="F447" s="4">
        <f t="shared" si="32"/>
        <v>4.7366952261912418</v>
      </c>
      <c r="G447" s="4">
        <f t="shared" si="33"/>
        <v>1.4900343913157206</v>
      </c>
      <c r="I447" s="4">
        <f t="shared" si="34"/>
        <v>1.0274399793236464</v>
      </c>
    </row>
    <row r="448" spans="1: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4">
        <f t="shared" si="30"/>
        <v>2.3008057620683253E-2</v>
      </c>
      <c r="E448" s="4">
        <f t="shared" si="31"/>
        <v>1.7840816418870371</v>
      </c>
      <c r="F448" s="4">
        <f t="shared" si="32"/>
        <v>3.7974680061178776</v>
      </c>
      <c r="G448" s="4">
        <f t="shared" si="33"/>
        <v>5.676845237279073</v>
      </c>
      <c r="I448" s="4">
        <f t="shared" si="34"/>
        <v>1.0230080576206833</v>
      </c>
    </row>
    <row r="449" spans="1: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4">
        <f t="shared" si="30"/>
        <v>2.2734879939787733E-2</v>
      </c>
      <c r="E449" s="4">
        <f t="shared" si="31"/>
        <v>2.123635483095013</v>
      </c>
      <c r="F449" s="4">
        <f t="shared" si="32"/>
        <v>3.6375860981913659</v>
      </c>
      <c r="G449" s="4">
        <f t="shared" si="33"/>
        <v>3.9338822744706921</v>
      </c>
      <c r="I449" s="4">
        <f t="shared" si="34"/>
        <v>1.0227348799397877</v>
      </c>
    </row>
    <row r="450" spans="1: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4">
        <f t="shared" si="30"/>
        <v>2.1839589303882523E-2</v>
      </c>
      <c r="E450" s="4">
        <f t="shared" si="31"/>
        <v>2.6189995118246907</v>
      </c>
      <c r="F450" s="4">
        <f t="shared" si="32"/>
        <v>3.0669816189606576</v>
      </c>
      <c r="G450" s="4">
        <f t="shared" si="33"/>
        <v>3.4232350803807226</v>
      </c>
      <c r="I450" s="4">
        <f t="shared" si="34"/>
        <v>1.0218395893038825</v>
      </c>
    </row>
    <row r="451" spans="1: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4">
        <f t="shared" ref="D451:D514" si="35">IF(A451="","",((1/A451)+(1/B451)+(1/C451))-1)</f>
        <v>2.3504035960427938E-2</v>
      </c>
      <c r="E451" s="4">
        <f t="shared" ref="E451:E514" si="36">IF(A451="","",(3*A451)/(3-($D451*A451)))</f>
        <v>4.2787848230397705</v>
      </c>
      <c r="F451" s="4">
        <f t="shared" ref="F451:F514" si="37">IF(B451="","",(3*B451)/(3-($D451*B451)))</f>
        <v>3.9910081920839842</v>
      </c>
      <c r="G451" s="4">
        <f t="shared" ref="G451:G514" si="38">IF(C451="","",(3*C451)/(3-($D451*C451)))</f>
        <v>1.9390158918558467</v>
      </c>
      <c r="I451" s="4">
        <f t="shared" ref="I451:I514" si="39">IF(A451="","",D451+1)</f>
        <v>1.0235040359604279</v>
      </c>
    </row>
    <row r="452" spans="1: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4">
        <f t="shared" si="35"/>
        <v>2.3240607685899306E-2</v>
      </c>
      <c r="E452" s="4">
        <f t="shared" si="36"/>
        <v>3.7668021815117019</v>
      </c>
      <c r="F452" s="4">
        <f t="shared" si="37"/>
        <v>3.6081099616853227</v>
      </c>
      <c r="G452" s="4">
        <f t="shared" si="38"/>
        <v>2.186416446931478</v>
      </c>
      <c r="I452" s="4">
        <f t="shared" si="39"/>
        <v>1.0232406076858993</v>
      </c>
    </row>
    <row r="453" spans="1: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4">
        <f t="shared" si="35"/>
        <v>2.7345301054784832E-2</v>
      </c>
      <c r="E453" s="4">
        <f t="shared" si="36"/>
        <v>1.2030494404898138</v>
      </c>
      <c r="F453" s="4">
        <f t="shared" si="37"/>
        <v>8.3622508085667153</v>
      </c>
      <c r="G453" s="4">
        <f t="shared" si="38"/>
        <v>20.327708043257498</v>
      </c>
      <c r="I453" s="4">
        <f t="shared" si="39"/>
        <v>1.0273453010547848</v>
      </c>
    </row>
    <row r="454" spans="1: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4">
        <f t="shared" si="35"/>
        <v>2.2563194581986856E-2</v>
      </c>
      <c r="E454" s="4">
        <f t="shared" si="36"/>
        <v>3.4365867527536222</v>
      </c>
      <c r="F454" s="4">
        <f t="shared" si="37"/>
        <v>3.3945052742572881</v>
      </c>
      <c r="G454" s="4">
        <f t="shared" si="38"/>
        <v>2.4130117503855302</v>
      </c>
      <c r="I454" s="4">
        <f t="shared" si="39"/>
        <v>1.0225631945819869</v>
      </c>
    </row>
    <row r="455" spans="1: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4">
        <f t="shared" si="35"/>
        <v>2.2377515245412649E-2</v>
      </c>
      <c r="E455" s="4">
        <f t="shared" si="36"/>
        <v>2.6722233408664646</v>
      </c>
      <c r="F455" s="4">
        <f t="shared" si="37"/>
        <v>3.4253376062141667</v>
      </c>
      <c r="G455" s="4">
        <f t="shared" si="38"/>
        <v>2.9954670503629401</v>
      </c>
      <c r="I455" s="4">
        <f t="shared" si="39"/>
        <v>1.0223775152454126</v>
      </c>
    </row>
    <row r="456" spans="1: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4">
        <f t="shared" si="35"/>
        <v>2.1722622606994424E-2</v>
      </c>
      <c r="E456" s="4">
        <f t="shared" si="36"/>
        <v>3.9921580512709003</v>
      </c>
      <c r="F456" s="4">
        <f t="shared" si="37"/>
        <v>3.654196083991204</v>
      </c>
      <c r="G456" s="4">
        <f t="shared" si="38"/>
        <v>2.1014985412066487</v>
      </c>
      <c r="I456" s="4">
        <f t="shared" si="39"/>
        <v>1.0217226226069944</v>
      </c>
    </row>
    <row r="457" spans="1: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4">
        <f t="shared" si="35"/>
        <v>2.2178103815929218E-2</v>
      </c>
      <c r="E457" s="4">
        <f t="shared" si="36"/>
        <v>3.1727101857397662</v>
      </c>
      <c r="F457" s="4">
        <f t="shared" si="37"/>
        <v>3.2355863251266772</v>
      </c>
      <c r="G457" s="4">
        <f t="shared" si="38"/>
        <v>2.6613506281539547</v>
      </c>
      <c r="I457" s="4">
        <f t="shared" si="39"/>
        <v>1.0221781038159292</v>
      </c>
    </row>
    <row r="458" spans="1: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4">
        <f t="shared" si="35"/>
        <v>2.3558727608647301E-2</v>
      </c>
      <c r="E458" s="4">
        <f t="shared" si="36"/>
        <v>1.9081712273366351</v>
      </c>
      <c r="F458" s="4">
        <f t="shared" si="37"/>
        <v>3.6835573770187016</v>
      </c>
      <c r="G458" s="4">
        <f t="shared" si="38"/>
        <v>4.8909007351428562</v>
      </c>
      <c r="I458" s="4">
        <f t="shared" si="39"/>
        <v>1.0235587276086473</v>
      </c>
    </row>
    <row r="459" spans="1: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4">
        <f t="shared" si="35"/>
        <v>3.0450533427533344E-2</v>
      </c>
      <c r="E459" s="4">
        <f t="shared" si="36"/>
        <v>4.9464779402321231</v>
      </c>
      <c r="F459" s="4">
        <f t="shared" si="37"/>
        <v>4.1149828396410859</v>
      </c>
      <c r="G459" s="4">
        <f t="shared" si="38"/>
        <v>1.8023812475523744</v>
      </c>
      <c r="I459" s="4">
        <f t="shared" si="39"/>
        <v>1.0304505334275333</v>
      </c>
    </row>
    <row r="460" spans="1: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4">
        <f t="shared" si="35"/>
        <v>3.1300717126991895E-2</v>
      </c>
      <c r="E460" s="4">
        <f t="shared" si="36"/>
        <v>10.459051282279841</v>
      </c>
      <c r="F460" s="4">
        <f t="shared" si="37"/>
        <v>4.9866136411448583</v>
      </c>
      <c r="G460" s="4">
        <f t="shared" si="38"/>
        <v>1.4207529400795602</v>
      </c>
      <c r="I460" s="4">
        <f t="shared" si="39"/>
        <v>1.0313007171269919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4">
        <f t="shared" si="35"/>
        <v>3.3018858075271273E-2</v>
      </c>
      <c r="E461" s="4">
        <f t="shared" si="36"/>
        <v>2.9849456485173298</v>
      </c>
      <c r="F461" s="4">
        <f t="shared" si="37"/>
        <v>3.4674675587112183</v>
      </c>
      <c r="G461" s="4">
        <f t="shared" si="38"/>
        <v>2.6554034140773286</v>
      </c>
      <c r="I461" s="4">
        <f t="shared" si="39"/>
        <v>1.0330188580752713</v>
      </c>
    </row>
    <row r="462" spans="1: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4">
        <f t="shared" si="35"/>
        <v>3.5160330530880968E-2</v>
      </c>
      <c r="E462" s="4">
        <f t="shared" si="36"/>
        <v>2.216101582165646</v>
      </c>
      <c r="F462" s="4">
        <f t="shared" si="37"/>
        <v>3.3031066197613219</v>
      </c>
      <c r="G462" s="4">
        <f t="shared" si="38"/>
        <v>4.0648448672207875</v>
      </c>
      <c r="I462" s="4">
        <f t="shared" si="39"/>
        <v>1.035160330530881</v>
      </c>
    </row>
    <row r="463" spans="1: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4">
        <f t="shared" si="35"/>
        <v>3.2885613841306283E-2</v>
      </c>
      <c r="E463" s="4">
        <f t="shared" si="36"/>
        <v>2.4542998895398065</v>
      </c>
      <c r="F463" s="4">
        <f t="shared" si="37"/>
        <v>3.3485620136305556</v>
      </c>
      <c r="G463" s="4">
        <f t="shared" si="38"/>
        <v>3.4023305845416476</v>
      </c>
      <c r="I463" s="4">
        <f t="shared" si="39"/>
        <v>1.0328856138413063</v>
      </c>
    </row>
    <row r="464" spans="1: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4">
        <f t="shared" si="35"/>
        <v>3.8309629640898901E-2</v>
      </c>
      <c r="E464" s="4">
        <f t="shared" si="36"/>
        <v>6.8157146862170519</v>
      </c>
      <c r="F464" s="4">
        <f t="shared" si="37"/>
        <v>4.7068713789568735</v>
      </c>
      <c r="G464" s="4">
        <f t="shared" si="38"/>
        <v>1.5604886893106136</v>
      </c>
      <c r="I464" s="4">
        <f t="shared" si="39"/>
        <v>1.0383096296408989</v>
      </c>
    </row>
    <row r="465" spans="1: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4">
        <f t="shared" si="35"/>
        <v>3.3376392663070353E-2</v>
      </c>
      <c r="E465" s="4">
        <f t="shared" si="36"/>
        <v>2.4763980990599253</v>
      </c>
      <c r="F465" s="4">
        <f t="shared" si="37"/>
        <v>3.5120680495016732</v>
      </c>
      <c r="G465" s="4">
        <f t="shared" si="38"/>
        <v>3.2107348382552265</v>
      </c>
      <c r="I465" s="4">
        <f t="shared" si="39"/>
        <v>1.0333763926630704</v>
      </c>
    </row>
    <row r="466" spans="1: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4">
        <f t="shared" si="35"/>
        <v>2.1980262621319691E-2</v>
      </c>
      <c r="E466" s="4">
        <f t="shared" si="36"/>
        <v>4.1419965092055628</v>
      </c>
      <c r="F466" s="4">
        <f t="shared" si="37"/>
        <v>3.7608506722560198</v>
      </c>
      <c r="G466" s="4">
        <f t="shared" si="38"/>
        <v>2.0297428539896258</v>
      </c>
      <c r="I466" s="4">
        <f t="shared" si="39"/>
        <v>1.0219802626213197</v>
      </c>
    </row>
    <row r="467" spans="1: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4">
        <f t="shared" si="35"/>
        <v>2.2728496899180328E-2</v>
      </c>
      <c r="E467" s="4">
        <f t="shared" si="36"/>
        <v>4.6481148469492615</v>
      </c>
      <c r="F467" s="4">
        <f t="shared" si="37"/>
        <v>3.8808452629362211</v>
      </c>
      <c r="G467" s="4">
        <f t="shared" si="38"/>
        <v>1.8968738266530336</v>
      </c>
      <c r="I467" s="4">
        <f t="shared" si="39"/>
        <v>1.0227284968991803</v>
      </c>
    </row>
    <row r="468" spans="1: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4">
        <f t="shared" si="35"/>
        <v>2.209920125517062E-2</v>
      </c>
      <c r="E468" s="4">
        <f t="shared" si="36"/>
        <v>2.3189476367996362</v>
      </c>
      <c r="F468" s="4">
        <f t="shared" si="37"/>
        <v>3.7931042256061143</v>
      </c>
      <c r="G468" s="4">
        <f t="shared" si="38"/>
        <v>3.2772529848275336</v>
      </c>
      <c r="I468" s="4">
        <f t="shared" si="39"/>
        <v>1.0220992012551706</v>
      </c>
    </row>
    <row r="469" spans="1: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4">
        <f t="shared" si="35"/>
        <v>2.3074523923557688E-2</v>
      </c>
      <c r="E469" s="4">
        <f t="shared" si="36"/>
        <v>12.760471233870788</v>
      </c>
      <c r="F469" s="4">
        <f t="shared" si="37"/>
        <v>6.246340935455045</v>
      </c>
      <c r="G469" s="4">
        <f t="shared" si="38"/>
        <v>1.3131299341683063</v>
      </c>
      <c r="I469" s="4">
        <f t="shared" si="39"/>
        <v>1.0230745239235577</v>
      </c>
    </row>
    <row r="470" spans="1: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4">
        <f t="shared" si="35"/>
        <v>3.601092274433948E-2</v>
      </c>
      <c r="E470" s="4">
        <f t="shared" si="36"/>
        <v>1.9129393840461422</v>
      </c>
      <c r="F470" s="4">
        <f t="shared" si="37"/>
        <v>3.9377240143369172</v>
      </c>
      <c r="G470" s="4">
        <f t="shared" si="38"/>
        <v>4.4784713375796175</v>
      </c>
      <c r="I470" s="4">
        <f t="shared" si="39"/>
        <v>1.0360109227443395</v>
      </c>
    </row>
    <row r="471" spans="1: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4">
        <f t="shared" si="35"/>
        <v>3.3447913480291191E-2</v>
      </c>
      <c r="E471" s="4">
        <f t="shared" si="36"/>
        <v>3.8483236267243282</v>
      </c>
      <c r="F471" s="4">
        <f t="shared" si="37"/>
        <v>3.761392235545491</v>
      </c>
      <c r="G471" s="4">
        <f t="shared" si="38"/>
        <v>2.1084254022309827</v>
      </c>
      <c r="I471" s="4">
        <f t="shared" si="39"/>
        <v>1.0334479134802912</v>
      </c>
    </row>
    <row r="472" spans="1: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4">
        <f t="shared" si="35"/>
        <v>3.1889549068572443E-2</v>
      </c>
      <c r="E472" s="4">
        <f t="shared" si="36"/>
        <v>1.4933346668762233</v>
      </c>
      <c r="F472" s="4">
        <f t="shared" si="37"/>
        <v>4.9914991164812061</v>
      </c>
      <c r="G472" s="4">
        <f t="shared" si="38"/>
        <v>7.6912944293178285</v>
      </c>
      <c r="I472" s="4">
        <f t="shared" si="39"/>
        <v>1.0318895490685724</v>
      </c>
    </row>
    <row r="473" spans="1:9" x14ac:dyDescent="0.2">
      <c r="A473" s="4">
        <f>IF('True_Odds_Calculator_3-way'!A474="","",'True_Odds_Calculator_3-way'!A474)</f>
        <v>7.34</v>
      </c>
      <c r="B473" s="4">
        <f>IF('True_Odds_Calculator_3-way'!B474="","",'True_Odds_Calculator_3-way'!B474)</f>
        <v>4.08</v>
      </c>
      <c r="C473" s="4">
        <f>IF('True_Odds_Calculator_3-way'!C474="","",'True_Odds_Calculator_3-way'!C474)</f>
        <v>1.52</v>
      </c>
      <c r="D473" s="4">
        <f t="shared" si="35"/>
        <v>3.9232558074140389E-2</v>
      </c>
      <c r="E473" s="4">
        <f t="shared" si="36"/>
        <v>8.1193701578410646</v>
      </c>
      <c r="F473" s="4">
        <f t="shared" si="37"/>
        <v>4.3099636213795609</v>
      </c>
      <c r="G473" s="4">
        <f t="shared" si="38"/>
        <v>1.5508270760848948</v>
      </c>
      <c r="I473" s="4">
        <f t="shared" si="39"/>
        <v>1.0392325580741404</v>
      </c>
    </row>
    <row r="474" spans="1:9" x14ac:dyDescent="0.2">
      <c r="A474" s="4">
        <f>IF('True_Odds_Calculator_3-way'!A475="","",'True_Odds_Calculator_3-way'!A475)</f>
        <v>4.32</v>
      </c>
      <c r="B474" s="4">
        <f>IF('True_Odds_Calculator_3-way'!B475="","",'True_Odds_Calculator_3-way'!B475)</f>
        <v>3.83</v>
      </c>
      <c r="C474" s="4">
        <f>IF('True_Odds_Calculator_3-way'!C475="","",'True_Odds_Calculator_3-way'!C475)</f>
        <v>1.88</v>
      </c>
      <c r="D474" s="4">
        <f t="shared" si="35"/>
        <v>2.4492980842627965E-2</v>
      </c>
      <c r="E474" s="4">
        <f t="shared" si="36"/>
        <v>4.4779363326878867</v>
      </c>
      <c r="F474" s="4">
        <f t="shared" si="37"/>
        <v>3.9536274482555722</v>
      </c>
      <c r="G474" s="4">
        <f t="shared" si="38"/>
        <v>1.9093058101282521</v>
      </c>
      <c r="I474" s="4">
        <f t="shared" si="39"/>
        <v>1.024492980842628</v>
      </c>
    </row>
    <row r="475" spans="1:9" x14ac:dyDescent="0.2">
      <c r="A475" s="4">
        <f>IF('True_Odds_Calculator_3-way'!A476="","",'True_Odds_Calculator_3-way'!A476)</f>
        <v>2.78</v>
      </c>
      <c r="B475" s="4">
        <f>IF('True_Odds_Calculator_3-way'!B476="","",'True_Odds_Calculator_3-way'!B476)</f>
        <v>3.49</v>
      </c>
      <c r="C475" s="4">
        <f>IF('True_Odds_Calculator_3-way'!C476="","",'True_Odds_Calculator_3-way'!C476)</f>
        <v>2.62</v>
      </c>
      <c r="D475" s="4">
        <f t="shared" si="35"/>
        <v>2.7924570818202765E-2</v>
      </c>
      <c r="E475" s="4">
        <f t="shared" si="36"/>
        <v>2.8538483750427184</v>
      </c>
      <c r="F475" s="4">
        <f t="shared" si="37"/>
        <v>3.6071813943772866</v>
      </c>
      <c r="G475" s="4">
        <f t="shared" si="38"/>
        <v>2.6854923328587725</v>
      </c>
      <c r="I475" s="4">
        <f t="shared" si="39"/>
        <v>1.0279245708182028</v>
      </c>
    </row>
    <row r="476" spans="1:9" x14ac:dyDescent="0.2">
      <c r="A476" s="4">
        <f>IF('True_Odds_Calculator_3-way'!A477="","",'True_Odds_Calculator_3-way'!A477)</f>
        <v>3.86</v>
      </c>
      <c r="B476" s="4">
        <f>IF('True_Odds_Calculator_3-way'!B477="","",'True_Odds_Calculator_3-way'!B477)</f>
        <v>3.38</v>
      </c>
      <c r="C476" s="4">
        <f>IF('True_Odds_Calculator_3-way'!C477="","",'True_Odds_Calculator_3-way'!C477)</f>
        <v>2.14</v>
      </c>
      <c r="D476" s="4">
        <f t="shared" si="35"/>
        <v>2.2215065304802106E-2</v>
      </c>
      <c r="E476" s="4">
        <f t="shared" si="36"/>
        <v>3.9735783149311237</v>
      </c>
      <c r="F476" s="4">
        <f t="shared" si="37"/>
        <v>3.4667696868898212</v>
      </c>
      <c r="G476" s="4">
        <f t="shared" si="38"/>
        <v>2.1744580862505423</v>
      </c>
      <c r="I476" s="4">
        <f t="shared" si="39"/>
        <v>1.0222150653048021</v>
      </c>
    </row>
    <row r="477" spans="1:9" x14ac:dyDescent="0.2">
      <c r="A477" s="4">
        <f>IF('True_Odds_Calculator_3-way'!A478="","",'True_Odds_Calculator_3-way'!A478)</f>
        <v>3.63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2.15</v>
      </c>
      <c r="D477" s="4">
        <f t="shared" si="35"/>
        <v>2.7954694572759786E-2</v>
      </c>
      <c r="E477" s="4">
        <f t="shared" si="36"/>
        <v>3.7570840457495733</v>
      </c>
      <c r="F477" s="4">
        <f t="shared" si="37"/>
        <v>3.5966295080925175</v>
      </c>
      <c r="G477" s="4">
        <f t="shared" si="38"/>
        <v>2.1939541105650386</v>
      </c>
      <c r="I477" s="4">
        <f t="shared" si="39"/>
        <v>1.0279546945727598</v>
      </c>
    </row>
    <row r="478" spans="1:9" x14ac:dyDescent="0.2">
      <c r="A478" s="4">
        <f>IF('True_Odds_Calculator_3-way'!A479="","",'True_Odds_Calculator_3-way'!A479)</f>
        <v>2.71</v>
      </c>
      <c r="B478" s="4">
        <f>IF('True_Odds_Calculator_3-way'!B479="","",'True_Odds_Calculator_3-way'!B479)</f>
        <v>3.16</v>
      </c>
      <c r="C478" s="4">
        <f>IF('True_Odds_Calculator_3-way'!C479="","",'True_Odds_Calculator_3-way'!C479)</f>
        <v>2.88</v>
      </c>
      <c r="D478" s="4">
        <f t="shared" si="35"/>
        <v>3.2681608461654132E-2</v>
      </c>
      <c r="E478" s="4">
        <f t="shared" si="36"/>
        <v>2.7924394769879397</v>
      </c>
      <c r="F478" s="4">
        <f t="shared" si="37"/>
        <v>3.2726601053202953</v>
      </c>
      <c r="G478" s="4">
        <f t="shared" si="38"/>
        <v>2.9732848624507975</v>
      </c>
      <c r="I478" s="4">
        <f t="shared" si="39"/>
        <v>1.0326816084616541</v>
      </c>
    </row>
    <row r="479" spans="1:9" x14ac:dyDescent="0.2">
      <c r="A479" s="4">
        <f>IF('True_Odds_Calculator_3-way'!A480="","",'True_Odds_Calculator_3-way'!A480)</f>
        <v>7.31</v>
      </c>
      <c r="B479" s="4">
        <f>IF('True_Odds_Calculator_3-way'!B480="","",'True_Odds_Calculator_3-way'!B480)</f>
        <v>4.79</v>
      </c>
      <c r="C479" s="4">
        <f>IF('True_Odds_Calculator_3-way'!C480="","",'True_Odds_Calculator_3-way'!C480)</f>
        <v>1.47</v>
      </c>
      <c r="D479" s="4">
        <f t="shared" si="35"/>
        <v>2.5839281675674508E-2</v>
      </c>
      <c r="E479" s="4">
        <f t="shared" si="36"/>
        <v>7.8011753922407294</v>
      </c>
      <c r="F479" s="4">
        <f t="shared" si="37"/>
        <v>4.9961236742246591</v>
      </c>
      <c r="G479" s="4">
        <f t="shared" si="38"/>
        <v>1.4888507080813795</v>
      </c>
      <c r="I479" s="4">
        <f t="shared" si="39"/>
        <v>1.0258392816756745</v>
      </c>
    </row>
    <row r="480" spans="1:9" x14ac:dyDescent="0.2">
      <c r="A480" s="4">
        <f>IF('True_Odds_Calculator_3-way'!A481="","",'True_Odds_Calculator_3-way'!A481)</f>
        <v>1.27</v>
      </c>
      <c r="B480" s="4">
        <f>IF('True_Odds_Calculator_3-way'!B481="","",'True_Odds_Calculator_3-way'!B481)</f>
        <v>6.45</v>
      </c>
      <c r="C480" s="4">
        <f>IF('True_Odds_Calculator_3-way'!C481="","",'True_Odds_Calculator_3-way'!C481)</f>
        <v>12.35</v>
      </c>
      <c r="D480" s="4">
        <f t="shared" si="35"/>
        <v>2.3411994412100512E-2</v>
      </c>
      <c r="E480" s="4">
        <f t="shared" si="36"/>
        <v>1.282713068807684</v>
      </c>
      <c r="F480" s="4">
        <f t="shared" si="37"/>
        <v>6.7918743471666421</v>
      </c>
      <c r="G480" s="4">
        <f t="shared" si="38"/>
        <v>13.667240084616679</v>
      </c>
      <c r="I480" s="4">
        <f t="shared" si="39"/>
        <v>1.0234119944121005</v>
      </c>
    </row>
    <row r="481" spans="1:9" x14ac:dyDescent="0.2">
      <c r="A481" s="4">
        <f>IF('True_Odds_Calculator_3-way'!A482="","",'True_Odds_Calculator_3-way'!A482)</f>
        <v>1.3</v>
      </c>
      <c r="B481" s="4">
        <f>IF('True_Odds_Calculator_3-way'!B482="","",'True_Odds_Calculator_3-way'!B482)</f>
        <v>6.08</v>
      </c>
      <c r="C481" s="4">
        <f>IF('True_Odds_Calculator_3-way'!C482="","",'True_Odds_Calculator_3-way'!C482)</f>
        <v>10.24</v>
      </c>
      <c r="D481" s="4">
        <f t="shared" si="35"/>
        <v>3.136070344129549E-2</v>
      </c>
      <c r="E481" s="4">
        <f t="shared" si="36"/>
        <v>1.3179099189228622</v>
      </c>
      <c r="F481" s="4">
        <f t="shared" si="37"/>
        <v>6.4926583838176404</v>
      </c>
      <c r="G481" s="4">
        <f t="shared" si="38"/>
        <v>11.467537178092126</v>
      </c>
      <c r="I481" s="4">
        <f t="shared" si="39"/>
        <v>1.0313607034412955</v>
      </c>
    </row>
    <row r="482" spans="1:9" x14ac:dyDescent="0.2">
      <c r="A482" s="4">
        <f>IF('True_Odds_Calculator_3-way'!A483="","",'True_Odds_Calculator_3-way'!A483)</f>
        <v>1.93</v>
      </c>
      <c r="B482" s="4">
        <f>IF('True_Odds_Calculator_3-way'!B483="","",'True_Odds_Calculator_3-way'!B483)</f>
        <v>3.29</v>
      </c>
      <c r="C482" s="4">
        <f>IF('True_Odds_Calculator_3-way'!C483="","",'True_Odds_Calculator_3-way'!C483)</f>
        <v>4.8499999999999996</v>
      </c>
      <c r="D482" s="4">
        <f t="shared" si="35"/>
        <v>2.8271649817370959E-2</v>
      </c>
      <c r="E482" s="4">
        <f t="shared" si="36"/>
        <v>1.9657533073419144</v>
      </c>
      <c r="F482" s="4">
        <f t="shared" si="37"/>
        <v>3.3952688716576054</v>
      </c>
      <c r="G482" s="4">
        <f t="shared" si="38"/>
        <v>5.0822903169110436</v>
      </c>
      <c r="I482" s="4">
        <f t="shared" si="39"/>
        <v>1.028271649817371</v>
      </c>
    </row>
    <row r="483" spans="1:9" x14ac:dyDescent="0.2">
      <c r="A483" s="4">
        <f>IF('True_Odds_Calculator_3-way'!A484="","",'True_Odds_Calculator_3-way'!A484)</f>
        <v>1.83</v>
      </c>
      <c r="B483" s="4">
        <f>IF('True_Odds_Calculator_3-way'!B484="","",'True_Odds_Calculator_3-way'!B484)</f>
        <v>3.43</v>
      </c>
      <c r="C483" s="4">
        <f>IF('True_Odds_Calculator_3-way'!C484="","",'True_Odds_Calculator_3-way'!C484)</f>
        <v>5.22</v>
      </c>
      <c r="D483" s="4">
        <f t="shared" si="35"/>
        <v>2.9564158162120657E-2</v>
      </c>
      <c r="E483" s="4">
        <f t="shared" si="36"/>
        <v>1.8636085713183919</v>
      </c>
      <c r="F483" s="4">
        <f t="shared" si="37"/>
        <v>3.549995850355363</v>
      </c>
      <c r="G483" s="4">
        <f t="shared" si="38"/>
        <v>5.5030878369957961</v>
      </c>
      <c r="I483" s="4">
        <f t="shared" si="39"/>
        <v>1.0295641581621207</v>
      </c>
    </row>
    <row r="484" spans="1:9" x14ac:dyDescent="0.2">
      <c r="A484" s="4">
        <f>IF('True_Odds_Calculator_3-way'!A485="","",'True_Odds_Calculator_3-way'!A485)</f>
        <v>2.84</v>
      </c>
      <c r="B484" s="4">
        <f>IF('True_Odds_Calculator_3-way'!B485="","",'True_Odds_Calculator_3-way'!B485)</f>
        <v>3.06</v>
      </c>
      <c r="C484" s="4">
        <f>IF('True_Odds_Calculator_3-way'!C485="","",'True_Odds_Calculator_3-way'!C485)</f>
        <v>2.87</v>
      </c>
      <c r="D484" s="4">
        <f t="shared" si="35"/>
        <v>2.7342117426381929E-2</v>
      </c>
      <c r="E484" s="4">
        <f t="shared" si="36"/>
        <v>2.9154634811278139</v>
      </c>
      <c r="F484" s="4">
        <f t="shared" si="37"/>
        <v>3.14778854820069</v>
      </c>
      <c r="G484" s="4">
        <f t="shared" si="38"/>
        <v>2.9470878381273833</v>
      </c>
      <c r="I484" s="4">
        <f t="shared" si="39"/>
        <v>1.0273421174263819</v>
      </c>
    </row>
    <row r="485" spans="1:9" x14ac:dyDescent="0.2">
      <c r="A485" s="4">
        <f>IF('True_Odds_Calculator_3-way'!A486="","",'True_Odds_Calculator_3-way'!A486)</f>
        <v>2.39</v>
      </c>
      <c r="B485" s="4">
        <f>IF('True_Odds_Calculator_3-way'!B486="","",'True_Odds_Calculator_3-way'!B486)</f>
        <v>3.32</v>
      </c>
      <c r="C485" s="4">
        <f>IF('True_Odds_Calculator_3-way'!C486="","",'True_Odds_Calculator_3-way'!C486)</f>
        <v>3.18</v>
      </c>
      <c r="D485" s="4">
        <f t="shared" si="35"/>
        <v>3.4080269923143947E-2</v>
      </c>
      <c r="E485" s="4">
        <f t="shared" si="36"/>
        <v>2.4567009415288368</v>
      </c>
      <c r="F485" s="4">
        <f t="shared" si="37"/>
        <v>3.4501231138674742</v>
      </c>
      <c r="G485" s="4">
        <f t="shared" si="38"/>
        <v>3.2991832801149767</v>
      </c>
      <c r="I485" s="4">
        <f t="shared" si="39"/>
        <v>1.0340802699231439</v>
      </c>
    </row>
    <row r="486" spans="1: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3.41</v>
      </c>
      <c r="C486" s="4">
        <f>IF('True_Odds_Calculator_3-way'!C487="","",'True_Odds_Calculator_3-way'!C487)</f>
        <v>3.26</v>
      </c>
      <c r="D486" s="4">
        <f t="shared" si="35"/>
        <v>2.1944526492520211E-2</v>
      </c>
      <c r="E486" s="4">
        <f t="shared" si="36"/>
        <v>2.4118115900326265</v>
      </c>
      <c r="F486" s="4">
        <f t="shared" si="37"/>
        <v>3.497233638173979</v>
      </c>
      <c r="G486" s="4">
        <f t="shared" si="38"/>
        <v>3.3396383022360889</v>
      </c>
      <c r="I486" s="4">
        <f t="shared" si="39"/>
        <v>1.0219445264925202</v>
      </c>
    </row>
    <row r="487" spans="1:9" x14ac:dyDescent="0.2">
      <c r="A487" s="4">
        <f>IF('True_Odds_Calculator_3-way'!A488="","",'True_Odds_Calculator_3-way'!A488)</f>
        <v>2.36</v>
      </c>
      <c r="B487" s="4">
        <f>IF('True_Odds_Calculator_3-way'!B488="","",'True_Odds_Calculator_3-way'!B488)</f>
        <v>2.99</v>
      </c>
      <c r="C487" s="4">
        <f>IF('True_Odds_Calculator_3-way'!C488="","",'True_Odds_Calculator_3-way'!C488)</f>
        <v>3.7</v>
      </c>
      <c r="D487" s="4">
        <f t="shared" si="35"/>
        <v>2.8447244364709245E-2</v>
      </c>
      <c r="E487" s="4">
        <f t="shared" si="36"/>
        <v>2.4140221929909993</v>
      </c>
      <c r="F487" s="4">
        <f t="shared" si="37"/>
        <v>3.0772474117284685</v>
      </c>
      <c r="G487" s="4">
        <f t="shared" si="38"/>
        <v>3.8345343886954582</v>
      </c>
      <c r="I487" s="4">
        <f t="shared" si="39"/>
        <v>1.0284472443647092</v>
      </c>
    </row>
    <row r="488" spans="1:9" x14ac:dyDescent="0.2">
      <c r="A488" s="4">
        <f>IF('True_Odds_Calculator_3-way'!A489="","",'True_Odds_Calculator_3-way'!A489)</f>
        <v>2.0499999999999998</v>
      </c>
      <c r="B488" s="4">
        <f>IF('True_Odds_Calculator_3-way'!B489="","",'True_Odds_Calculator_3-way'!B489)</f>
        <v>3.12</v>
      </c>
      <c r="C488" s="4">
        <f>IF('True_Odds_Calculator_3-way'!C489="","",'True_Odds_Calculator_3-way'!C489)</f>
        <v>4.5599999999999996</v>
      </c>
      <c r="D488" s="4">
        <f t="shared" si="35"/>
        <v>2.7615944175636065E-2</v>
      </c>
      <c r="E488" s="4">
        <f t="shared" si="36"/>
        <v>2.0894294032690675</v>
      </c>
      <c r="F488" s="4">
        <f t="shared" si="37"/>
        <v>3.2122579167180638</v>
      </c>
      <c r="G488" s="4">
        <f t="shared" si="38"/>
        <v>4.7597984176306234</v>
      </c>
      <c r="I488" s="4">
        <f t="shared" si="39"/>
        <v>1.0276159441756361</v>
      </c>
    </row>
    <row r="489" spans="1:9" x14ac:dyDescent="0.2">
      <c r="A489" s="4">
        <f>IF('True_Odds_Calculator_3-way'!A490="","",'True_Odds_Calculator_3-way'!A490)</f>
        <v>4.5</v>
      </c>
      <c r="B489" s="4">
        <f>IF('True_Odds_Calculator_3-way'!B490="","",'True_Odds_Calculator_3-way'!B490)</f>
        <v>3.77</v>
      </c>
      <c r="C489" s="4">
        <f>IF('True_Odds_Calculator_3-way'!C490="","",'True_Odds_Calculator_3-way'!C490)</f>
        <v>1.84</v>
      </c>
      <c r="D489" s="4">
        <f t="shared" si="35"/>
        <v>3.0952472481707849E-2</v>
      </c>
      <c r="E489" s="4">
        <f t="shared" si="36"/>
        <v>4.7191018030457261</v>
      </c>
      <c r="F489" s="4">
        <f t="shared" si="37"/>
        <v>3.9225762132546977</v>
      </c>
      <c r="G489" s="4">
        <f t="shared" si="38"/>
        <v>1.8756068641745849</v>
      </c>
      <c r="I489" s="4">
        <f t="shared" si="39"/>
        <v>1.0309524724817078</v>
      </c>
    </row>
    <row r="490" spans="1:9" x14ac:dyDescent="0.2">
      <c r="A490" s="4">
        <f>IF('True_Odds_Calculator_3-way'!A491="","",'True_Odds_Calculator_3-way'!A491)</f>
        <v>2.75</v>
      </c>
      <c r="B490" s="4">
        <f>IF('True_Odds_Calculator_3-way'!B491="","",'True_Odds_Calculator_3-way'!B491)</f>
        <v>3.33</v>
      </c>
      <c r="C490" s="4">
        <f>IF('True_Odds_Calculator_3-way'!C491="","",'True_Odds_Calculator_3-way'!C491)</f>
        <v>2.79</v>
      </c>
      <c r="D490" s="4">
        <f t="shared" si="35"/>
        <v>2.2359603004764361E-2</v>
      </c>
      <c r="E490" s="4">
        <f t="shared" si="36"/>
        <v>2.8075442775080974</v>
      </c>
      <c r="F490" s="4">
        <f t="shared" si="37"/>
        <v>3.4147512555006467</v>
      </c>
      <c r="G490" s="4">
        <f t="shared" si="38"/>
        <v>2.8492485007653006</v>
      </c>
      <c r="I490" s="4">
        <f t="shared" si="39"/>
        <v>1.0223596030047644</v>
      </c>
    </row>
    <row r="491" spans="1:9" x14ac:dyDescent="0.2">
      <c r="A491" s="4">
        <f>IF('True_Odds_Calculator_3-way'!A492="","",'True_Odds_Calculator_3-way'!A492)</f>
        <v>2.0099999999999998</v>
      </c>
      <c r="B491" s="4">
        <f>IF('True_Odds_Calculator_3-way'!B492="","",'True_Odds_Calculator_3-way'!B492)</f>
        <v>3.39</v>
      </c>
      <c r="C491" s="4">
        <f>IF('True_Odds_Calculator_3-way'!C492="","",'True_Odds_Calculator_3-way'!C492)</f>
        <v>4.3499999999999996</v>
      </c>
      <c r="D491" s="4">
        <f t="shared" si="35"/>
        <v>2.2382746019672828E-2</v>
      </c>
      <c r="E491" s="4">
        <f t="shared" si="36"/>
        <v>2.0406017615404237</v>
      </c>
      <c r="F491" s="4">
        <f t="shared" si="37"/>
        <v>3.4779664775757406</v>
      </c>
      <c r="G491" s="4">
        <f t="shared" si="38"/>
        <v>4.4959148337834485</v>
      </c>
      <c r="I491" s="4">
        <f t="shared" si="39"/>
        <v>1.0223827460196728</v>
      </c>
    </row>
    <row r="492" spans="1:9" x14ac:dyDescent="0.2">
      <c r="A492" s="4">
        <f>IF('True_Odds_Calculator_3-way'!A493="","",'True_Odds_Calculator_3-way'!A493)</f>
        <v>10.86</v>
      </c>
      <c r="B492" s="4">
        <f>IF('True_Odds_Calculator_3-way'!B493="","",'True_Odds_Calculator_3-way'!B493)</f>
        <v>6.35</v>
      </c>
      <c r="C492" s="4">
        <f>IF('True_Odds_Calculator_3-way'!C493="","",'True_Odds_Calculator_3-way'!C493)</f>
        <v>1.28</v>
      </c>
      <c r="D492" s="4">
        <f t="shared" si="35"/>
        <v>3.0811346268180495E-2</v>
      </c>
      <c r="E492" s="4">
        <f t="shared" si="36"/>
        <v>12.223357526767559</v>
      </c>
      <c r="F492" s="4">
        <f t="shared" si="37"/>
        <v>6.7930229527574788</v>
      </c>
      <c r="G492" s="4">
        <f t="shared" si="38"/>
        <v>1.2970512621074661</v>
      </c>
      <c r="I492" s="4">
        <f t="shared" si="39"/>
        <v>1.0308113462681805</v>
      </c>
    </row>
    <row r="493" spans="1:9" x14ac:dyDescent="0.2">
      <c r="A493" s="4">
        <f>IF('True_Odds_Calculator_3-way'!A494="","",'True_Odds_Calculator_3-way'!A494)</f>
        <v>1.38</v>
      </c>
      <c r="B493" s="4">
        <f>IF('True_Odds_Calculator_3-way'!B494="","",'True_Odds_Calculator_3-way'!B494)</f>
        <v>4.9800000000000004</v>
      </c>
      <c r="C493" s="4">
        <f>IF('True_Odds_Calculator_3-way'!C494="","",'True_Odds_Calculator_3-way'!C494)</f>
        <v>10.210000000000001</v>
      </c>
      <c r="D493" s="4">
        <f t="shared" si="35"/>
        <v>2.3384086958916139E-2</v>
      </c>
      <c r="E493" s="4">
        <f t="shared" si="36"/>
        <v>1.3950056291525288</v>
      </c>
      <c r="F493" s="4">
        <f t="shared" si="37"/>
        <v>5.1811185045885422</v>
      </c>
      <c r="G493" s="4">
        <f t="shared" si="38"/>
        <v>11.092808310784282</v>
      </c>
      <c r="I493" s="4">
        <f t="shared" si="39"/>
        <v>1.0233840869589161</v>
      </c>
    </row>
    <row r="494" spans="1:9" x14ac:dyDescent="0.2">
      <c r="A494" s="4">
        <f>IF('True_Odds_Calculator_3-way'!A495="","",'True_Odds_Calculator_3-way'!A495)</f>
        <v>1.52</v>
      </c>
      <c r="B494" s="4">
        <f>IF('True_Odds_Calculator_3-way'!B495="","",'True_Odds_Calculator_3-way'!B495)</f>
        <v>4.6399999999999997</v>
      </c>
      <c r="C494" s="4">
        <f>IF('True_Odds_Calculator_3-way'!C495="","",'True_Odds_Calculator_3-way'!C495)</f>
        <v>6.48</v>
      </c>
      <c r="D494" s="4">
        <f t="shared" si="35"/>
        <v>2.7732965875736593E-2</v>
      </c>
      <c r="E494" s="4">
        <f t="shared" si="36"/>
        <v>1.5416624688038827</v>
      </c>
      <c r="F494" s="4">
        <f t="shared" si="37"/>
        <v>4.847946123069681</v>
      </c>
      <c r="G494" s="4">
        <f t="shared" si="38"/>
        <v>6.8929072446234834</v>
      </c>
      <c r="I494" s="4">
        <f t="shared" si="39"/>
        <v>1.0277329658757366</v>
      </c>
    </row>
    <row r="495" spans="1:9" x14ac:dyDescent="0.2">
      <c r="A495" s="4">
        <f>IF('True_Odds_Calculator_3-way'!A496="","",'True_Odds_Calculator_3-way'!A496)</f>
        <v>1.89</v>
      </c>
      <c r="B495" s="4">
        <f>IF('True_Odds_Calculator_3-way'!B496="","",'True_Odds_Calculator_3-way'!B496)</f>
        <v>3.57</v>
      </c>
      <c r="C495" s="4">
        <f>IF('True_Odds_Calculator_3-way'!C496="","",'True_Odds_Calculator_3-way'!C496)</f>
        <v>4.5199999999999996</v>
      </c>
      <c r="D495" s="4">
        <f t="shared" si="35"/>
        <v>3.0451511971553824E-2</v>
      </c>
      <c r="E495" s="4">
        <f t="shared" si="36"/>
        <v>1.9269678227455755</v>
      </c>
      <c r="F495" s="4">
        <f t="shared" si="37"/>
        <v>3.7042313395274182</v>
      </c>
      <c r="G495" s="4">
        <f t="shared" si="38"/>
        <v>4.7373509801277853</v>
      </c>
      <c r="I495" s="4">
        <f t="shared" si="39"/>
        <v>1.0304515119715538</v>
      </c>
    </row>
    <row r="496" spans="1:9" x14ac:dyDescent="0.2">
      <c r="A496" s="4">
        <f>IF('True_Odds_Calculator_3-way'!A497="","",'True_Odds_Calculator_3-way'!A497)</f>
        <v>3.9</v>
      </c>
      <c r="B496" s="4">
        <f>IF('True_Odds_Calculator_3-way'!B497="","",'True_Odds_Calculator_3-way'!B497)</f>
        <v>3.75</v>
      </c>
      <c r="C496" s="4">
        <f>IF('True_Odds_Calculator_3-way'!C497="","",'True_Odds_Calculator_3-way'!C497)</f>
        <v>1.97</v>
      </c>
      <c r="D496" s="4">
        <f t="shared" si="35"/>
        <v>3.0691136274892727E-2</v>
      </c>
      <c r="E496" s="4">
        <f t="shared" si="36"/>
        <v>4.0620704240245322</v>
      </c>
      <c r="F496" s="4">
        <f t="shared" si="37"/>
        <v>3.8996041011064873</v>
      </c>
      <c r="G496" s="4">
        <f t="shared" si="38"/>
        <v>2.010519704820223</v>
      </c>
      <c r="I496" s="4">
        <f t="shared" si="39"/>
        <v>1.0306911362748927</v>
      </c>
    </row>
    <row r="497" spans="1:9" x14ac:dyDescent="0.2">
      <c r="A497" s="4">
        <f>IF('True_Odds_Calculator_3-way'!A498="","",'True_Odds_Calculator_3-way'!A498)</f>
        <v>4.6900000000000004</v>
      </c>
      <c r="B497" s="4">
        <f>IF('True_Odds_Calculator_3-way'!B498="","",'True_Odds_Calculator_3-way'!B498)</f>
        <v>3.99</v>
      </c>
      <c r="C497" s="4">
        <f>IF('True_Odds_Calculator_3-way'!C498="","",'True_Odds_Calculator_3-way'!C498)</f>
        <v>1.78</v>
      </c>
      <c r="D497" s="4">
        <f t="shared" si="35"/>
        <v>2.5643935429719766E-2</v>
      </c>
      <c r="E497" s="4">
        <f t="shared" si="36"/>
        <v>4.8858748144106983</v>
      </c>
      <c r="F497" s="4">
        <f t="shared" si="37"/>
        <v>4.1308899250934816</v>
      </c>
      <c r="G497" s="4">
        <f t="shared" si="38"/>
        <v>1.8075018669581207</v>
      </c>
      <c r="I497" s="4">
        <f t="shared" si="39"/>
        <v>1.0256439354297198</v>
      </c>
    </row>
    <row r="498" spans="1:9" x14ac:dyDescent="0.2">
      <c r="A498" s="4">
        <f>IF('True_Odds_Calculator_3-way'!A499="","",'True_Odds_Calculator_3-way'!A499)</f>
        <v>2.31</v>
      </c>
      <c r="B498" s="4">
        <f>IF('True_Odds_Calculator_3-way'!B499="","",'True_Odds_Calculator_3-way'!B499)</f>
        <v>3.19</v>
      </c>
      <c r="C498" s="4">
        <f>IF('True_Odds_Calculator_3-way'!C499="","",'True_Odds_Calculator_3-way'!C499)</f>
        <v>3.63</v>
      </c>
      <c r="D498" s="4">
        <f t="shared" si="35"/>
        <v>2.1862150388796131E-2</v>
      </c>
      <c r="E498" s="4">
        <f t="shared" si="36"/>
        <v>2.349552019896056</v>
      </c>
      <c r="F498" s="4">
        <f t="shared" si="37"/>
        <v>3.2659220848291453</v>
      </c>
      <c r="G498" s="4">
        <f t="shared" si="38"/>
        <v>3.7286343166523306</v>
      </c>
      <c r="I498" s="4">
        <f t="shared" si="39"/>
        <v>1.0218621503887961</v>
      </c>
    </row>
    <row r="499" spans="1: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3.52</v>
      </c>
      <c r="C499" s="4">
        <f>IF('True_Odds_Calculator_3-way'!C500="","",'True_Odds_Calculator_3-way'!C500)</f>
        <v>4.54</v>
      </c>
      <c r="D499" s="4">
        <f t="shared" si="35"/>
        <v>2.2489941297432647E-2</v>
      </c>
      <c r="E499" s="4">
        <f t="shared" si="36"/>
        <v>1.9583342151909899</v>
      </c>
      <c r="F499" s="4">
        <f t="shared" si="37"/>
        <v>3.6154039957263229</v>
      </c>
      <c r="G499" s="4">
        <f t="shared" si="38"/>
        <v>4.6999621682047952</v>
      </c>
      <c r="I499" s="4">
        <f t="shared" si="39"/>
        <v>1.0224899412974326</v>
      </c>
    </row>
    <row r="500" spans="1:9" x14ac:dyDescent="0.2">
      <c r="A500" s="4">
        <f>IF('True_Odds_Calculator_3-way'!A501="","",'True_Odds_Calculator_3-way'!A501)</f>
        <v>10.46</v>
      </c>
      <c r="B500" s="4">
        <f>IF('True_Odds_Calculator_3-way'!B501="","",'True_Odds_Calculator_3-way'!B501)</f>
        <v>5.04</v>
      </c>
      <c r="C500" s="4">
        <f>IF('True_Odds_Calculator_3-way'!C501="","",'True_Odds_Calculator_3-way'!C501)</f>
        <v>1.37</v>
      </c>
      <c r="D500" s="4">
        <f t="shared" si="35"/>
        <v>2.3942000167035404E-2</v>
      </c>
      <c r="E500" s="4">
        <f t="shared" si="36"/>
        <v>11.412707408841664</v>
      </c>
      <c r="F500" s="4">
        <f t="shared" si="37"/>
        <v>5.2512174087709278</v>
      </c>
      <c r="G500" s="4">
        <f t="shared" si="38"/>
        <v>1.3851444959203971</v>
      </c>
      <c r="I500" s="4">
        <f t="shared" si="39"/>
        <v>1.0239420001670354</v>
      </c>
    </row>
    <row r="501" spans="1:9" x14ac:dyDescent="0.2">
      <c r="A501" s="4">
        <f>IF('True_Odds_Calculator_3-way'!A502="","",'True_Odds_Calculator_3-way'!A502)</f>
        <v>3.51</v>
      </c>
      <c r="B501" s="4">
        <f>IF('True_Odds_Calculator_3-way'!B502="","",'True_Odds_Calculator_3-way'!B502)</f>
        <v>3.19</v>
      </c>
      <c r="C501" s="4">
        <f>IF('True_Odds_Calculator_3-way'!C502="","",'True_Odds_Calculator_3-way'!C502)</f>
        <v>2.33</v>
      </c>
      <c r="D501" s="4">
        <f t="shared" si="35"/>
        <v>2.7564458080959531E-2</v>
      </c>
      <c r="E501" s="4">
        <f t="shared" si="36"/>
        <v>3.6269713341832657</v>
      </c>
      <c r="F501" s="4">
        <f t="shared" si="37"/>
        <v>3.2863228018972466</v>
      </c>
      <c r="G501" s="4">
        <f t="shared" si="38"/>
        <v>2.3809728082105708</v>
      </c>
      <c r="I501" s="4">
        <f t="shared" si="39"/>
        <v>1.0275644580809595</v>
      </c>
    </row>
    <row r="502" spans="1:9" x14ac:dyDescent="0.2">
      <c r="A502" s="4">
        <f>IF('True_Odds_Calculator_3-way'!A503="","",'True_Odds_Calculator_3-way'!A503)</f>
        <v>2.19</v>
      </c>
      <c r="B502" s="4">
        <f>IF('True_Odds_Calculator_3-way'!B503="","",'True_Odds_Calculator_3-way'!B503)</f>
        <v>3.22</v>
      </c>
      <c r="C502" s="4">
        <f>IF('True_Odds_Calculator_3-way'!C503="","",'True_Odds_Calculator_3-way'!C503)</f>
        <v>3.83</v>
      </c>
      <c r="D502" s="4">
        <f t="shared" si="35"/>
        <v>2.8276616521515585E-2</v>
      </c>
      <c r="E502" s="4">
        <f t="shared" si="36"/>
        <v>2.2361586300460559</v>
      </c>
      <c r="F502" s="4">
        <f t="shared" si="37"/>
        <v>3.3207866556030043</v>
      </c>
      <c r="G502" s="4">
        <f t="shared" si="38"/>
        <v>3.9734404606110707</v>
      </c>
      <c r="I502" s="4">
        <f t="shared" si="39"/>
        <v>1.0282766165215156</v>
      </c>
    </row>
    <row r="503" spans="1:9" x14ac:dyDescent="0.2">
      <c r="A503" s="4">
        <f>IF('True_Odds_Calculator_3-way'!A504="","",'True_Odds_Calculator_3-way'!A504)</f>
        <v>2.2599999999999998</v>
      </c>
      <c r="B503" s="4">
        <f>IF('True_Odds_Calculator_3-way'!B504="","",'True_Odds_Calculator_3-way'!B504)</f>
        <v>3.33</v>
      </c>
      <c r="C503" s="4">
        <f>IF('True_Odds_Calculator_3-way'!C504="","",'True_Odds_Calculator_3-way'!C504)</f>
        <v>3.51</v>
      </c>
      <c r="D503" s="4">
        <f t="shared" si="35"/>
        <v>2.7678461306779978E-2</v>
      </c>
      <c r="E503" s="4">
        <f t="shared" si="36"/>
        <v>2.3081270043320044</v>
      </c>
      <c r="F503" s="4">
        <f t="shared" si="37"/>
        <v>3.435550741680915</v>
      </c>
      <c r="G503" s="4">
        <f t="shared" si="38"/>
        <v>3.6274713042389228</v>
      </c>
      <c r="I503" s="4">
        <f t="shared" si="39"/>
        <v>1.02767846130678</v>
      </c>
    </row>
    <row r="504" spans="1:9" x14ac:dyDescent="0.2">
      <c r="A504" s="4">
        <f>IF('True_Odds_Calculator_3-way'!A505="","",'True_Odds_Calculator_3-way'!A505)</f>
        <v>3.15</v>
      </c>
      <c r="B504" s="4">
        <f>IF('True_Odds_Calculator_3-way'!B505="","",'True_Odds_Calculator_3-way'!B505)</f>
        <v>3.09</v>
      </c>
      <c r="C504" s="4">
        <f>IF('True_Odds_Calculator_3-way'!C505="","",'True_Odds_Calculator_3-way'!C505)</f>
        <v>2.59</v>
      </c>
      <c r="D504" s="4">
        <f t="shared" si="35"/>
        <v>2.7185299029959253E-2</v>
      </c>
      <c r="E504" s="4">
        <f t="shared" si="36"/>
        <v>3.2425573867907964</v>
      </c>
      <c r="F504" s="4">
        <f t="shared" si="37"/>
        <v>3.1790151518495144</v>
      </c>
      <c r="G504" s="4">
        <f t="shared" si="38"/>
        <v>2.6522481984586097</v>
      </c>
      <c r="I504" s="4">
        <f t="shared" si="39"/>
        <v>1.0271852990299593</v>
      </c>
    </row>
    <row r="505" spans="1:9" x14ac:dyDescent="0.2">
      <c r="A505" s="4">
        <f>IF('True_Odds_Calculator_3-way'!A506="","",'True_Odds_Calculator_3-way'!A506)</f>
        <v>2.69</v>
      </c>
      <c r="B505" s="4">
        <f>IF('True_Odds_Calculator_3-way'!B506="","",'True_Odds_Calculator_3-way'!B506)</f>
        <v>3.05</v>
      </c>
      <c r="C505" s="4">
        <f>IF('True_Odds_Calculator_3-way'!C506="","",'True_Odds_Calculator_3-way'!C506)</f>
        <v>3.05</v>
      </c>
      <c r="D505" s="4">
        <f t="shared" si="35"/>
        <v>2.7484916813943716E-2</v>
      </c>
      <c r="E505" s="4">
        <f t="shared" si="36"/>
        <v>2.7579696341531741</v>
      </c>
      <c r="F505" s="4">
        <f t="shared" si="37"/>
        <v>3.1376760787813121</v>
      </c>
      <c r="G505" s="4">
        <f t="shared" si="38"/>
        <v>3.1376760787813121</v>
      </c>
      <c r="I505" s="4">
        <f t="shared" si="39"/>
        <v>1.0274849168139437</v>
      </c>
    </row>
    <row r="506" spans="1:9" x14ac:dyDescent="0.2">
      <c r="A506" s="4">
        <f>IF('True_Odds_Calculator_3-way'!A507="","",'True_Odds_Calculator_3-way'!A507)</f>
        <v>2.2999999999999998</v>
      </c>
      <c r="B506" s="4">
        <f>IF('True_Odds_Calculator_3-way'!B507="","",'True_Odds_Calculator_3-way'!B507)</f>
        <v>3.08</v>
      </c>
      <c r="C506" s="4">
        <f>IF('True_Odds_Calculator_3-way'!C507="","",'True_Odds_Calculator_3-way'!C507)</f>
        <v>3.71</v>
      </c>
      <c r="D506" s="4">
        <f t="shared" si="35"/>
        <v>2.8999712346718054E-2</v>
      </c>
      <c r="E506" s="4">
        <f t="shared" si="36"/>
        <v>2.3522989273899824</v>
      </c>
      <c r="F506" s="4">
        <f t="shared" si="37"/>
        <v>3.1745149543983855</v>
      </c>
      <c r="G506" s="4">
        <f t="shared" si="38"/>
        <v>3.8480007652573174</v>
      </c>
      <c r="I506" s="4">
        <f t="shared" si="39"/>
        <v>1.0289997123467181</v>
      </c>
    </row>
    <row r="507" spans="1:9" x14ac:dyDescent="0.2">
      <c r="A507" s="4">
        <f>IF('True_Odds_Calculator_3-way'!A508="","",'True_Odds_Calculator_3-way'!A508)</f>
        <v>2.81</v>
      </c>
      <c r="B507" s="4">
        <f>IF('True_Odds_Calculator_3-way'!B508="","",'True_Odds_Calculator_3-way'!B508)</f>
        <v>3.06</v>
      </c>
      <c r="C507" s="4">
        <f>IF('True_Odds_Calculator_3-way'!C508="","",'True_Odds_Calculator_3-way'!C508)</f>
        <v>2.9</v>
      </c>
      <c r="D507" s="4">
        <f t="shared" si="35"/>
        <v>2.7496857948808184E-2</v>
      </c>
      <c r="E507" s="4">
        <f t="shared" si="36"/>
        <v>2.8842859092686171</v>
      </c>
      <c r="F507" s="4">
        <f t="shared" si="37"/>
        <v>3.1482997171034968</v>
      </c>
      <c r="G507" s="4">
        <f t="shared" si="38"/>
        <v>2.9791876907098089</v>
      </c>
      <c r="I507" s="4">
        <f t="shared" si="39"/>
        <v>1.0274968579488082</v>
      </c>
    </row>
    <row r="508" spans="1:9" x14ac:dyDescent="0.2">
      <c r="A508" s="4">
        <f>IF('True_Odds_Calculator_3-way'!A509="","",'True_Odds_Calculator_3-way'!A509)</f>
        <v>2.12</v>
      </c>
      <c r="B508" s="4">
        <f>IF('True_Odds_Calculator_3-way'!B509="","",'True_Odds_Calculator_3-way'!B509)</f>
        <v>3.43</v>
      </c>
      <c r="C508" s="4">
        <f>IF('True_Odds_Calculator_3-way'!C509="","",'True_Odds_Calculator_3-way'!C509)</f>
        <v>3.78</v>
      </c>
      <c r="D508" s="4">
        <f t="shared" si="35"/>
        <v>2.7793567262184959E-2</v>
      </c>
      <c r="E508" s="4">
        <f t="shared" si="36"/>
        <v>2.1624726661800793</v>
      </c>
      <c r="F508" s="4">
        <f t="shared" si="37"/>
        <v>3.542573461836414</v>
      </c>
      <c r="G508" s="4">
        <f t="shared" si="38"/>
        <v>3.9171792034221142</v>
      </c>
      <c r="I508" s="4">
        <f t="shared" si="39"/>
        <v>1.027793567262185</v>
      </c>
    </row>
    <row r="509" spans="1:9" x14ac:dyDescent="0.2">
      <c r="A509" s="4">
        <f>IF('True_Odds_Calculator_3-way'!A510="","",'True_Odds_Calculator_3-way'!A510)</f>
        <v>3.74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2.14</v>
      </c>
      <c r="D509" s="4">
        <f t="shared" si="35"/>
        <v>2.7924530735362607E-2</v>
      </c>
      <c r="E509" s="4">
        <f t="shared" si="36"/>
        <v>3.8748951021283595</v>
      </c>
      <c r="F509" s="4">
        <f t="shared" si="37"/>
        <v>3.5217845523762299</v>
      </c>
      <c r="G509" s="4">
        <f t="shared" si="38"/>
        <v>2.1834941078043575</v>
      </c>
      <c r="I509" s="4">
        <f t="shared" si="39"/>
        <v>1.0279245307353626</v>
      </c>
    </row>
    <row r="510" spans="1:9" x14ac:dyDescent="0.2">
      <c r="A510" s="4">
        <f>IF('True_Odds_Calculator_3-way'!A511="","",'True_Odds_Calculator_3-way'!A511)</f>
        <v>2.97</v>
      </c>
      <c r="B510" s="4">
        <f>IF('True_Odds_Calculator_3-way'!B511="","",'True_Odds_Calculator_3-way'!B511)</f>
        <v>3.61</v>
      </c>
      <c r="C510" s="4">
        <f>IF('True_Odds_Calculator_3-way'!C511="","",'True_Odds_Calculator_3-way'!C511)</f>
        <v>2.35</v>
      </c>
      <c r="D510" s="4">
        <f t="shared" si="35"/>
        <v>3.924056184326119E-2</v>
      </c>
      <c r="E510" s="4">
        <f t="shared" si="36"/>
        <v>3.0900424519132792</v>
      </c>
      <c r="F510" s="4">
        <f t="shared" si="37"/>
        <v>3.788910362236805</v>
      </c>
      <c r="G510" s="4">
        <f t="shared" si="38"/>
        <v>2.4245261519171799</v>
      </c>
      <c r="I510" s="4">
        <f t="shared" si="39"/>
        <v>1.0392405618432612</v>
      </c>
    </row>
    <row r="511" spans="1:9" x14ac:dyDescent="0.2">
      <c r="A511" s="4">
        <f>IF('True_Odds_Calculator_3-way'!A512="","",'True_Odds_Calculator_3-way'!A512)</f>
        <v>2.2999999999999998</v>
      </c>
      <c r="B511" s="4">
        <f>IF('True_Odds_Calculator_3-way'!B512="","",'True_Odds_Calculator_3-way'!B512)</f>
        <v>3.31</v>
      </c>
      <c r="C511" s="4">
        <f>IF('True_Odds_Calculator_3-way'!C512="","",'True_Odds_Calculator_3-way'!C512)</f>
        <v>3.3</v>
      </c>
      <c r="D511" s="4">
        <f t="shared" si="35"/>
        <v>3.9927715351332882E-2</v>
      </c>
      <c r="E511" s="4">
        <f t="shared" si="36"/>
        <v>2.3726291400526982</v>
      </c>
      <c r="F511" s="4">
        <f t="shared" si="37"/>
        <v>3.4625371550381545</v>
      </c>
      <c r="G511" s="4">
        <f t="shared" si="38"/>
        <v>3.4515957666045365</v>
      </c>
      <c r="I511" s="4">
        <f t="shared" si="39"/>
        <v>1.0399277153513329</v>
      </c>
    </row>
    <row r="512" spans="1:9" x14ac:dyDescent="0.2">
      <c r="A512" s="4">
        <f>IF('True_Odds_Calculator_3-way'!A513="","",'True_Odds_Calculator_3-way'!A513)</f>
        <v>2.11</v>
      </c>
      <c r="B512" s="4">
        <f>IF('True_Odds_Calculator_3-way'!B513="","",'True_Odds_Calculator_3-way'!B513)</f>
        <v>3.63</v>
      </c>
      <c r="C512" s="4">
        <f>IF('True_Odds_Calculator_3-way'!C513="","",'True_Odds_Calculator_3-way'!C513)</f>
        <v>3.45</v>
      </c>
      <c r="D512" s="4">
        <f t="shared" si="35"/>
        <v>3.927081541677957E-2</v>
      </c>
      <c r="E512" s="4">
        <f t="shared" si="36"/>
        <v>2.169934621737708</v>
      </c>
      <c r="F512" s="4">
        <f t="shared" si="37"/>
        <v>3.8110943889858007</v>
      </c>
      <c r="G512" s="4">
        <f t="shared" si="38"/>
        <v>3.6131762334729638</v>
      </c>
      <c r="I512" s="4">
        <f t="shared" si="39"/>
        <v>1.0392708154167796</v>
      </c>
    </row>
    <row r="513" spans="1:9" x14ac:dyDescent="0.2">
      <c r="A513" s="4">
        <f>IF('True_Odds_Calculator_3-way'!A514="","",'True_Odds_Calculator_3-way'!A514)</f>
        <v>2.0499999999999998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4.17</v>
      </c>
      <c r="D513" s="4">
        <f t="shared" si="35"/>
        <v>4.0113031525998766E-2</v>
      </c>
      <c r="E513" s="4">
        <f t="shared" si="36"/>
        <v>2.1077753263798105</v>
      </c>
      <c r="F513" s="4">
        <f t="shared" si="37"/>
        <v>3.3430394081847146</v>
      </c>
      <c r="G513" s="4">
        <f t="shared" si="38"/>
        <v>4.4162366071668808</v>
      </c>
      <c r="I513" s="4">
        <f t="shared" si="39"/>
        <v>1.0401130315259988</v>
      </c>
    </row>
    <row r="514" spans="1:9" x14ac:dyDescent="0.2">
      <c r="A514" s="4">
        <f>IF('True_Odds_Calculator_3-way'!A515="","",'True_Odds_Calculator_3-way'!A515)</f>
        <v>2.09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3.77</v>
      </c>
      <c r="D514" s="4">
        <f t="shared" si="35"/>
        <v>3.9578877077131924E-2</v>
      </c>
      <c r="E514" s="4">
        <f t="shared" si="36"/>
        <v>2.149262218317912</v>
      </c>
      <c r="F514" s="4">
        <f t="shared" si="37"/>
        <v>3.5377563437634194</v>
      </c>
      <c r="G514" s="4">
        <f t="shared" si="38"/>
        <v>3.9673246324682818</v>
      </c>
      <c r="I514" s="4">
        <f t="shared" si="39"/>
        <v>1.0395788770771319</v>
      </c>
    </row>
    <row r="515" spans="1:9" x14ac:dyDescent="0.2">
      <c r="A515" s="4">
        <f>IF('True_Odds_Calculator_3-way'!A516="","",'True_Odds_Calculator_3-way'!A516)</f>
        <v>1.9</v>
      </c>
      <c r="B515" s="4">
        <f>IF('True_Odds_Calculator_3-way'!B516="","",'True_Odds_Calculator_3-way'!B516)</f>
        <v>3.7</v>
      </c>
      <c r="C515" s="4">
        <f>IF('True_Odds_Calculator_3-way'!C516="","",'True_Odds_Calculator_3-way'!C516)</f>
        <v>4.1100000000000003</v>
      </c>
      <c r="D515" s="4">
        <f t="shared" ref="D515:D578" si="40">IF(A515="","",((1/A515)+(1/B515)+(1/C515))-1)</f>
        <v>3.9895062177044416E-2</v>
      </c>
      <c r="E515" s="4">
        <f t="shared" ref="E515:E578" si="41">IF(A515="","",(3*A515)/(3-($D515*A515)))</f>
        <v>1.9492514892631376</v>
      </c>
      <c r="F515" s="4">
        <f t="shared" ref="F515:F578" si="42">IF(B515="","",(3*B515)/(3-($D515*B515)))</f>
        <v>3.8914758264008298</v>
      </c>
      <c r="G515" s="4">
        <f t="shared" ref="G515:G578" si="43">IF(C515="","",(3*C515)/(3-($D515*C515)))</f>
        <v>4.3476248037597864</v>
      </c>
      <c r="I515" s="4">
        <f t="shared" ref="I515:I578" si="44">IF(A515="","",D515+1)</f>
        <v>1.0398950621770444</v>
      </c>
    </row>
    <row r="516" spans="1:9" x14ac:dyDescent="0.2">
      <c r="A516" s="4">
        <f>IF('True_Odds_Calculator_3-way'!A517="","",'True_Odds_Calculator_3-way'!A517)</f>
        <v>1.95</v>
      </c>
      <c r="B516" s="4">
        <f>IF('True_Odds_Calculator_3-way'!B517="","",'True_Odds_Calculator_3-way'!B517)</f>
        <v>3.54</v>
      </c>
      <c r="C516" s="4">
        <f>IF('True_Odds_Calculator_3-way'!C517="","",'True_Odds_Calculator_3-way'!C517)</f>
        <v>4.09</v>
      </c>
      <c r="D516" s="4">
        <f t="shared" si="40"/>
        <v>3.9805166032840011E-2</v>
      </c>
      <c r="E516" s="4">
        <f t="shared" si="41"/>
        <v>2.0017931096094084</v>
      </c>
      <c r="F516" s="4">
        <f t="shared" si="42"/>
        <v>3.7144689635029589</v>
      </c>
      <c r="G516" s="4">
        <f t="shared" si="43"/>
        <v>4.3246910800365788</v>
      </c>
      <c r="I516" s="4">
        <f t="shared" si="44"/>
        <v>1.03980516603284</v>
      </c>
    </row>
    <row r="517" spans="1:9" x14ac:dyDescent="0.2">
      <c r="A517" s="4">
        <f>IF('True_Odds_Calculator_3-way'!A518="","",'True_Odds_Calculator_3-way'!A518)</f>
        <v>1.99</v>
      </c>
      <c r="B517" s="4">
        <f>IF('True_Odds_Calculator_3-way'!B518="","",'True_Odds_Calculator_3-way'!B518)</f>
        <v>3.53</v>
      </c>
      <c r="C517" s="4">
        <f>IF('True_Odds_Calculator_3-way'!C518="","",'True_Odds_Calculator_3-way'!C518)</f>
        <v>3.93</v>
      </c>
      <c r="D517" s="4">
        <f t="shared" si="40"/>
        <v>4.0251608002891626E-2</v>
      </c>
      <c r="E517" s="4">
        <f t="shared" si="41"/>
        <v>2.0445910582766325</v>
      </c>
      <c r="F517" s="4">
        <f t="shared" si="42"/>
        <v>3.7055027072546745</v>
      </c>
      <c r="G517" s="4">
        <f t="shared" si="43"/>
        <v>4.1487626203665791</v>
      </c>
      <c r="I517" s="4">
        <f t="shared" si="44"/>
        <v>1.0402516080028916</v>
      </c>
    </row>
    <row r="518" spans="1:9" x14ac:dyDescent="0.2">
      <c r="A518" s="4">
        <f>IF('True_Odds_Calculator_3-way'!A519="","",'True_Odds_Calculator_3-way'!A519)</f>
        <v>1.41</v>
      </c>
      <c r="B518" s="4">
        <f>IF('True_Odds_Calculator_3-way'!B519="","",'True_Odds_Calculator_3-way'!B519)</f>
        <v>4.75</v>
      </c>
      <c r="C518" s="4">
        <f>IF('True_Odds_Calculator_3-way'!C519="","",'True_Odds_Calculator_3-way'!C519)</f>
        <v>7.83</v>
      </c>
      <c r="D518" s="4">
        <f t="shared" si="40"/>
        <v>4.7460094762871163E-2</v>
      </c>
      <c r="E518" s="4">
        <f t="shared" si="41"/>
        <v>1.4421693829214548</v>
      </c>
      <c r="F518" s="4">
        <f t="shared" si="42"/>
        <v>5.1359410616829937</v>
      </c>
      <c r="G518" s="4">
        <f t="shared" si="43"/>
        <v>8.9370385360969706</v>
      </c>
      <c r="I518" s="4">
        <f t="shared" si="44"/>
        <v>1.0474600947628712</v>
      </c>
    </row>
    <row r="519" spans="1:9" x14ac:dyDescent="0.2">
      <c r="A519" s="4">
        <f>IF('True_Odds_Calculator_3-way'!A520="","",'True_Odds_Calculator_3-way'!A520)</f>
        <v>2.0299999999999998</v>
      </c>
      <c r="B519" s="4">
        <f>IF('True_Odds_Calculator_3-way'!B520="","",'True_Odds_Calculator_3-way'!B520)</f>
        <v>3.73</v>
      </c>
      <c r="C519" s="4">
        <f>IF('True_Odds_Calculator_3-way'!C520="","",'True_Odds_Calculator_3-way'!C520)</f>
        <v>3.58</v>
      </c>
      <c r="D519" s="4">
        <f t="shared" si="40"/>
        <v>4.0036961122279502E-2</v>
      </c>
      <c r="E519" s="4">
        <f t="shared" si="41"/>
        <v>2.0865275299473494</v>
      </c>
      <c r="F519" s="4">
        <f t="shared" si="42"/>
        <v>3.9254038079631788</v>
      </c>
      <c r="G519" s="4">
        <f t="shared" si="43"/>
        <v>3.759625271874282</v>
      </c>
      <c r="I519" s="4">
        <f t="shared" si="44"/>
        <v>1.0400369611222795</v>
      </c>
    </row>
    <row r="520" spans="1:9" x14ac:dyDescent="0.2">
      <c r="A520" s="4">
        <f>IF('True_Odds_Calculator_3-way'!A521="","",'True_Odds_Calculator_3-way'!A521)</f>
        <v>2.23</v>
      </c>
      <c r="B520" s="4">
        <f>IF('True_Odds_Calculator_3-way'!B521="","",'True_Odds_Calculator_3-way'!B521)</f>
        <v>3.25</v>
      </c>
      <c r="C520" s="4">
        <f>IF('True_Odds_Calculator_3-way'!C521="","",'True_Odds_Calculator_3-way'!C521)</f>
        <v>3.54</v>
      </c>
      <c r="D520" s="4">
        <f t="shared" si="40"/>
        <v>3.8608676672065023E-2</v>
      </c>
      <c r="E520" s="4">
        <f t="shared" si="41"/>
        <v>2.2958900146012837</v>
      </c>
      <c r="F520" s="4">
        <f t="shared" si="42"/>
        <v>3.3918685178289318</v>
      </c>
      <c r="G520" s="4">
        <f t="shared" si="43"/>
        <v>3.7089743373514303</v>
      </c>
      <c r="I520" s="4">
        <f t="shared" si="44"/>
        <v>1.038608676672065</v>
      </c>
    </row>
    <row r="521" spans="1:9" x14ac:dyDescent="0.2">
      <c r="A521" s="4">
        <f>IF('True_Odds_Calculator_3-way'!A522="","",'True_Odds_Calculator_3-way'!A522)</f>
        <v>2.4900000000000002</v>
      </c>
      <c r="B521" s="4">
        <f>IF('True_Odds_Calculator_3-way'!B522="","",'True_Odds_Calculator_3-way'!B522)</f>
        <v>3.15</v>
      </c>
      <c r="C521" s="4">
        <f>IF('True_Odds_Calculator_3-way'!C522="","",'True_Odds_Calculator_3-way'!C522)</f>
        <v>3.13</v>
      </c>
      <c r="D521" s="4">
        <f t="shared" si="40"/>
        <v>3.8555561054502308E-2</v>
      </c>
      <c r="E521" s="4">
        <f t="shared" si="41"/>
        <v>2.5723170143289202</v>
      </c>
      <c r="F521" s="4">
        <f t="shared" si="42"/>
        <v>3.2829028701483036</v>
      </c>
      <c r="G521" s="4">
        <f t="shared" si="43"/>
        <v>3.2611854300984917</v>
      </c>
      <c r="I521" s="4">
        <f t="shared" si="44"/>
        <v>1.0385555610545023</v>
      </c>
    </row>
    <row r="522" spans="1:9" x14ac:dyDescent="0.2">
      <c r="A522" s="4">
        <f>IF('True_Odds_Calculator_3-way'!A523="","",'True_Odds_Calculator_3-way'!A523)</f>
        <v>2.67</v>
      </c>
      <c r="B522" s="4">
        <f>IF('True_Odds_Calculator_3-way'!B523="","",'True_Odds_Calculator_3-way'!B523)</f>
        <v>3.42</v>
      </c>
      <c r="C522" s="4">
        <f>IF('True_Odds_Calculator_3-way'!C523="","",'True_Odds_Calculator_3-way'!C523)</f>
        <v>2.69</v>
      </c>
      <c r="D522" s="4">
        <f t="shared" si="40"/>
        <v>3.8676707920616726E-2</v>
      </c>
      <c r="E522" s="4">
        <f t="shared" si="41"/>
        <v>2.7651839071893867</v>
      </c>
      <c r="F522" s="4">
        <f t="shared" si="42"/>
        <v>3.5777480904133667</v>
      </c>
      <c r="G522" s="4">
        <f t="shared" si="43"/>
        <v>2.7866410307664835</v>
      </c>
      <c r="I522" s="4">
        <f t="shared" si="44"/>
        <v>1.0386767079206167</v>
      </c>
    </row>
    <row r="523" spans="1:9" x14ac:dyDescent="0.2">
      <c r="A523" s="4">
        <f>IF('True_Odds_Calculator_3-way'!A524="","",'True_Odds_Calculator_3-way'!A524)</f>
        <v>2.46</v>
      </c>
      <c r="B523" s="4">
        <f>IF('True_Odds_Calculator_3-way'!B524="","",'True_Odds_Calculator_3-way'!B524)</f>
        <v>3.03</v>
      </c>
      <c r="C523" s="4">
        <f>IF('True_Odds_Calculator_3-way'!C524="","",'True_Odds_Calculator_3-way'!C524)</f>
        <v>3.31</v>
      </c>
      <c r="D523" s="4">
        <f t="shared" si="40"/>
        <v>3.8651871966357998E-2</v>
      </c>
      <c r="E523" s="4">
        <f t="shared" si="41"/>
        <v>2.5405206197318497</v>
      </c>
      <c r="F523" s="4">
        <f t="shared" si="42"/>
        <v>3.1530916226331756</v>
      </c>
      <c r="G523" s="4">
        <f t="shared" si="43"/>
        <v>3.4574458871910947</v>
      </c>
      <c r="I523" s="4">
        <f t="shared" si="44"/>
        <v>1.038651871966358</v>
      </c>
    </row>
    <row r="524" spans="1:9" x14ac:dyDescent="0.2">
      <c r="A524" s="4">
        <f>IF('True_Odds_Calculator_3-way'!A525="","",'True_Odds_Calculator_3-way'!A525)</f>
        <v>2.37</v>
      </c>
      <c r="B524" s="4">
        <f>IF('True_Odds_Calculator_3-way'!B525="","",'True_Odds_Calculator_3-way'!B525)</f>
        <v>3.21</v>
      </c>
      <c r="C524" s="4">
        <f>IF('True_Odds_Calculator_3-way'!C525="","",'True_Odds_Calculator_3-way'!C525)</f>
        <v>3.27</v>
      </c>
      <c r="D524" s="4">
        <f t="shared" si="40"/>
        <v>3.9277805574337687E-2</v>
      </c>
      <c r="E524" s="4">
        <f t="shared" si="41"/>
        <v>2.4458948108606502</v>
      </c>
      <c r="F524" s="4">
        <f t="shared" si="42"/>
        <v>3.3508260089682462</v>
      </c>
      <c r="G524" s="4">
        <f t="shared" si="43"/>
        <v>3.4162596695712284</v>
      </c>
      <c r="I524" s="4">
        <f t="shared" si="44"/>
        <v>1.0392778055743377</v>
      </c>
    </row>
    <row r="525" spans="1:9" x14ac:dyDescent="0.2">
      <c r="A525" s="4">
        <f>IF('True_Odds_Calculator_3-way'!A526="","",'True_Odds_Calculator_3-way'!A526)</f>
        <v>2.61</v>
      </c>
      <c r="B525" s="4">
        <f>IF('True_Odds_Calculator_3-way'!B526="","",'True_Odds_Calculator_3-way'!B526)</f>
        <v>3.39</v>
      </c>
      <c r="C525" s="4">
        <f>IF('True_Odds_Calculator_3-way'!C526="","",'True_Odds_Calculator_3-way'!C526)</f>
        <v>2.77</v>
      </c>
      <c r="D525" s="4">
        <f t="shared" si="40"/>
        <v>3.9137843514480242E-2</v>
      </c>
      <c r="E525" s="4">
        <f t="shared" si="41"/>
        <v>2.7020029962865584</v>
      </c>
      <c r="F525" s="4">
        <f t="shared" si="42"/>
        <v>3.5468627102236905</v>
      </c>
      <c r="G525" s="4">
        <f t="shared" si="43"/>
        <v>2.8738532258009677</v>
      </c>
      <c r="I525" s="4">
        <f t="shared" si="44"/>
        <v>1.0391378435144802</v>
      </c>
    </row>
    <row r="526" spans="1:9" x14ac:dyDescent="0.2">
      <c r="A526" s="4">
        <f>IF('True_Odds_Calculator_3-way'!A527="","",'True_Odds_Calculator_3-way'!A527)</f>
        <v>3.38</v>
      </c>
      <c r="B526" s="4">
        <f>IF('True_Odds_Calculator_3-way'!B527="","",'True_Odds_Calculator_3-way'!B527)</f>
        <v>3.34</v>
      </c>
      <c r="C526" s="4">
        <f>IF('True_Odds_Calculator_3-way'!C527="","",'True_Odds_Calculator_3-way'!C527)</f>
        <v>2.2599999999999998</v>
      </c>
      <c r="D526" s="4">
        <f t="shared" si="40"/>
        <v>3.7737061876665701E-2</v>
      </c>
      <c r="E526" s="4">
        <f t="shared" si="41"/>
        <v>3.5300891156289405</v>
      </c>
      <c r="F526" s="4">
        <f t="shared" si="42"/>
        <v>3.486480754493388</v>
      </c>
      <c r="G526" s="4">
        <f t="shared" si="43"/>
        <v>2.3261285468694042</v>
      </c>
      <c r="I526" s="4">
        <f t="shared" si="44"/>
        <v>1.0377370618766657</v>
      </c>
    </row>
    <row r="527" spans="1:9" x14ac:dyDescent="0.2">
      <c r="A527" s="4">
        <f>IF('True_Odds_Calculator_3-way'!A528="","",'True_Odds_Calculator_3-way'!A528)</f>
        <v>3.55</v>
      </c>
      <c r="B527" s="4">
        <f>IF('True_Odds_Calculator_3-way'!B528="","",'True_Odds_Calculator_3-way'!B528)</f>
        <v>3.47</v>
      </c>
      <c r="C527" s="4">
        <f>IF('True_Odds_Calculator_3-way'!C528="","",'True_Odds_Calculator_3-way'!C528)</f>
        <v>2.13</v>
      </c>
      <c r="D527" s="4">
        <f t="shared" si="40"/>
        <v>3.9358146960533524E-2</v>
      </c>
      <c r="E527" s="4">
        <f t="shared" si="41"/>
        <v>3.7234135446927832</v>
      </c>
      <c r="F527" s="4">
        <f t="shared" si="42"/>
        <v>3.6355035988916393</v>
      </c>
      <c r="G527" s="4">
        <f t="shared" si="43"/>
        <v>2.1912324218556982</v>
      </c>
      <c r="I527" s="4">
        <f t="shared" si="44"/>
        <v>1.0393581469605335</v>
      </c>
    </row>
    <row r="528" spans="1:9" x14ac:dyDescent="0.2">
      <c r="A528" s="4">
        <f>IF('True_Odds_Calculator_3-way'!A529="","",'True_Odds_Calculator_3-way'!A529)</f>
        <v>3.17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2.4500000000000002</v>
      </c>
      <c r="D528" s="4">
        <f t="shared" si="40"/>
        <v>3.9078091804545023E-2</v>
      </c>
      <c r="E528" s="4">
        <f t="shared" si="41"/>
        <v>3.3065351592989423</v>
      </c>
      <c r="F528" s="4">
        <f t="shared" si="42"/>
        <v>3.3065351592989423</v>
      </c>
      <c r="G528" s="4">
        <f t="shared" si="43"/>
        <v>2.5307663064139465</v>
      </c>
      <c r="I528" s="4">
        <f t="shared" si="44"/>
        <v>1.039078091804545</v>
      </c>
    </row>
    <row r="529" spans="1:9" x14ac:dyDescent="0.2">
      <c r="A529" s="4">
        <f>IF('True_Odds_Calculator_3-way'!A530="","",'True_Odds_Calculator_3-way'!A530)</f>
        <v>2.65</v>
      </c>
      <c r="B529" s="4">
        <f>IF('True_Odds_Calculator_3-way'!B530="","",'True_Odds_Calculator_3-way'!B530)</f>
        <v>3.13</v>
      </c>
      <c r="C529" s="4">
        <f>IF('True_Odds_Calculator_3-way'!C530="","",'True_Odds_Calculator_3-way'!C530)</f>
        <v>2.93</v>
      </c>
      <c r="D529" s="4">
        <f t="shared" si="40"/>
        <v>3.8144236785056629E-2</v>
      </c>
      <c r="E529" s="4">
        <f t="shared" si="41"/>
        <v>2.7424027253764574</v>
      </c>
      <c r="F529" s="4">
        <f t="shared" si="42"/>
        <v>3.2597278919776627</v>
      </c>
      <c r="G529" s="4">
        <f t="shared" si="43"/>
        <v>3.0433786509164436</v>
      </c>
      <c r="I529" s="4">
        <f t="shared" si="44"/>
        <v>1.0381442367850566</v>
      </c>
    </row>
    <row r="530" spans="1:9" x14ac:dyDescent="0.2">
      <c r="A530" s="4">
        <f>IF('True_Odds_Calculator_3-way'!A531="","",'True_Odds_Calculator_3-way'!A531)</f>
        <v>1.33</v>
      </c>
      <c r="B530" s="4">
        <f>IF('True_Odds_Calculator_3-way'!B531="","",'True_Odds_Calculator_3-way'!B531)</f>
        <v>5.51</v>
      </c>
      <c r="C530" s="4">
        <f>IF('True_Odds_Calculator_3-way'!C531="","",'True_Odds_Calculator_3-way'!C531)</f>
        <v>8.07</v>
      </c>
      <c r="D530" s="4">
        <f t="shared" si="40"/>
        <v>5.7283639813544784E-2</v>
      </c>
      <c r="E530" s="4">
        <f t="shared" si="41"/>
        <v>1.3646564704434676</v>
      </c>
      <c r="F530" s="4">
        <f t="shared" si="42"/>
        <v>6.1578759943787871</v>
      </c>
      <c r="G530" s="4">
        <f t="shared" si="43"/>
        <v>9.5400557213483026</v>
      </c>
      <c r="I530" s="4">
        <f t="shared" si="44"/>
        <v>1.0572836398135448</v>
      </c>
    </row>
    <row r="531" spans="1:9" x14ac:dyDescent="0.2">
      <c r="A531" s="4">
        <f>IF('True_Odds_Calculator_3-way'!A532="","",'True_Odds_Calculator_3-way'!A532)</f>
        <v>1.81</v>
      </c>
      <c r="B531" s="4">
        <f>IF('True_Odds_Calculator_3-way'!B532="","",'True_Odds_Calculator_3-way'!B532)</f>
        <v>4.29</v>
      </c>
      <c r="C531" s="4">
        <f>IF('True_Odds_Calculator_3-way'!C532="","",'True_Odds_Calculator_3-way'!C532)</f>
        <v>3.74</v>
      </c>
      <c r="D531" s="4">
        <f t="shared" si="40"/>
        <v>5.2966100089921975E-2</v>
      </c>
      <c r="E531" s="4">
        <f t="shared" si="41"/>
        <v>1.869750134916097</v>
      </c>
      <c r="F531" s="4">
        <f t="shared" si="42"/>
        <v>4.6415587277289871</v>
      </c>
      <c r="G531" s="4">
        <f t="shared" si="43"/>
        <v>4.0044158704381392</v>
      </c>
      <c r="I531" s="4">
        <f t="shared" si="44"/>
        <v>1.052966100089922</v>
      </c>
    </row>
    <row r="532" spans="1:9" x14ac:dyDescent="0.2">
      <c r="A532" s="4">
        <f>IF('True_Odds_Calculator_3-way'!A533="","",'True_Odds_Calculator_3-way'!A533)</f>
        <v>1.89</v>
      </c>
      <c r="B532" s="4">
        <f>IF('True_Odds_Calculator_3-way'!B533="","",'True_Odds_Calculator_3-way'!B533)</f>
        <v>3.52</v>
      </c>
      <c r="C532" s="4">
        <f>IF('True_Odds_Calculator_3-way'!C533="","",'True_Odds_Calculator_3-way'!C533)</f>
        <v>4.16</v>
      </c>
      <c r="D532" s="4">
        <f t="shared" si="40"/>
        <v>5.3576053576053662E-2</v>
      </c>
      <c r="E532" s="4">
        <f t="shared" si="41"/>
        <v>1.9560214223680403</v>
      </c>
      <c r="F532" s="4">
        <f t="shared" si="42"/>
        <v>3.7561193113711782</v>
      </c>
      <c r="G532" s="4">
        <f t="shared" si="43"/>
        <v>4.4938582939012486</v>
      </c>
      <c r="I532" s="4">
        <f t="shared" si="44"/>
        <v>1.0535760535760537</v>
      </c>
    </row>
    <row r="533" spans="1:9" x14ac:dyDescent="0.2">
      <c r="A533" s="4">
        <f>IF('True_Odds_Calculator_3-way'!A534="","",'True_Odds_Calculator_3-way'!A534)</f>
        <v>3.66</v>
      </c>
      <c r="B533" s="4">
        <f>IF('True_Odds_Calculator_3-way'!B534="","",'True_Odds_Calculator_3-way'!B534)</f>
        <v>3.76</v>
      </c>
      <c r="C533" s="4">
        <f>IF('True_Odds_Calculator_3-way'!C534="","",'True_Odds_Calculator_3-way'!C534)</f>
        <v>1.95</v>
      </c>
      <c r="D533" s="4">
        <f t="shared" si="40"/>
        <v>5.2002003344870484E-2</v>
      </c>
      <c r="E533" s="4">
        <f t="shared" si="41"/>
        <v>3.9079285377262325</v>
      </c>
      <c r="F533" s="4">
        <f t="shared" si="42"/>
        <v>4.02214681407228</v>
      </c>
      <c r="G533" s="4">
        <f t="shared" si="43"/>
        <v>2.0182184103414147</v>
      </c>
      <c r="I533" s="4">
        <f t="shared" si="44"/>
        <v>1.0520020033448705</v>
      </c>
    </row>
    <row r="534" spans="1:9" x14ac:dyDescent="0.2">
      <c r="A534" s="4">
        <f>IF('True_Odds_Calculator_3-way'!A535="","",'True_Odds_Calculator_3-way'!A535)</f>
        <v>1.62</v>
      </c>
      <c r="B534" s="4">
        <f>IF('True_Odds_Calculator_3-way'!B535="","",'True_Odds_Calculator_3-way'!B535)</f>
        <v>4</v>
      </c>
      <c r="C534" s="4">
        <f>IF('True_Odds_Calculator_3-way'!C535="","",'True_Odds_Calculator_3-way'!C535)</f>
        <v>5.29</v>
      </c>
      <c r="D534" s="4">
        <f t="shared" si="40"/>
        <v>5.6319867441480431E-2</v>
      </c>
      <c r="E534" s="4">
        <f t="shared" si="41"/>
        <v>1.6708140128092233</v>
      </c>
      <c r="F534" s="4">
        <f t="shared" si="42"/>
        <v>4.3247598701364236</v>
      </c>
      <c r="G534" s="4">
        <f t="shared" si="43"/>
        <v>5.8732794955852281</v>
      </c>
      <c r="I534" s="4">
        <f t="shared" si="44"/>
        <v>1.0563198674414804</v>
      </c>
    </row>
    <row r="535" spans="1:9" x14ac:dyDescent="0.2">
      <c r="A535" s="4">
        <f>IF('True_Odds_Calculator_3-way'!A536="","",'True_Odds_Calculator_3-way'!A536)</f>
        <v>1.69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5.8</v>
      </c>
      <c r="D535" s="4">
        <f t="shared" si="40"/>
        <v>5.7384901399618604E-2</v>
      </c>
      <c r="E535" s="4">
        <f t="shared" si="41"/>
        <v>1.7464574285320171</v>
      </c>
      <c r="F535" s="4">
        <f t="shared" si="42"/>
        <v>3.6479464433831303</v>
      </c>
      <c r="G535" s="4">
        <f t="shared" si="43"/>
        <v>6.5237745777333638</v>
      </c>
      <c r="I535" s="4">
        <f t="shared" si="44"/>
        <v>1.0573849013996186</v>
      </c>
    </row>
    <row r="536" spans="1:9" x14ac:dyDescent="0.2">
      <c r="A536" s="4">
        <f>IF('True_Odds_Calculator_3-way'!A537="","",'True_Odds_Calculator_3-way'!A537)</f>
        <v>2.1800000000000002</v>
      </c>
      <c r="B536" s="4">
        <f>IF('True_Odds_Calculator_3-way'!B537="","",'True_Odds_Calculator_3-way'!B537)</f>
        <v>3.75</v>
      </c>
      <c r="C536" s="4">
        <f>IF('True_Odds_Calculator_3-way'!C537="","",'True_Odds_Calculator_3-way'!C537)</f>
        <v>3.08</v>
      </c>
      <c r="D536" s="4">
        <f t="shared" si="40"/>
        <v>5.0057587672266646E-2</v>
      </c>
      <c r="E536" s="4">
        <f t="shared" si="41"/>
        <v>2.2622912523660066</v>
      </c>
      <c r="F536" s="4">
        <f t="shared" si="42"/>
        <v>4.0003071578367617</v>
      </c>
      <c r="G536" s="4">
        <f t="shared" si="43"/>
        <v>3.2468643346543677</v>
      </c>
      <c r="I536" s="4">
        <f t="shared" si="44"/>
        <v>1.0500575876722666</v>
      </c>
    </row>
    <row r="537" spans="1:9" x14ac:dyDescent="0.2">
      <c r="A537" s="4">
        <f>IF('True_Odds_Calculator_3-way'!A538="","",'True_Odds_Calculator_3-way'!A538)</f>
        <v>2.81</v>
      </c>
      <c r="B537" s="4">
        <f>IF('True_Odds_Calculator_3-way'!B538="","",'True_Odds_Calculator_3-way'!B538)</f>
        <v>3.59</v>
      </c>
      <c r="C537" s="4">
        <f>IF('True_Odds_Calculator_3-way'!C538="","",'True_Odds_Calculator_3-way'!C538)</f>
        <v>2.41</v>
      </c>
      <c r="D537" s="4">
        <f t="shared" si="40"/>
        <v>4.9361177490522046E-2</v>
      </c>
      <c r="E537" s="4">
        <f t="shared" si="41"/>
        <v>2.9462183141384468</v>
      </c>
      <c r="F537" s="4">
        <f t="shared" si="42"/>
        <v>3.8153695923136337</v>
      </c>
      <c r="G537" s="4">
        <f t="shared" si="43"/>
        <v>2.5095108358591984</v>
      </c>
      <c r="I537" s="4">
        <f t="shared" si="44"/>
        <v>1.049361177490522</v>
      </c>
    </row>
    <row r="538" spans="1:9" x14ac:dyDescent="0.2">
      <c r="A538" s="4">
        <f>IF('True_Odds_Calculator_3-way'!A539="","",'True_Odds_Calculator_3-way'!A539)</f>
        <v>2.66</v>
      </c>
      <c r="B538" s="4">
        <f>IF('True_Odds_Calculator_3-way'!B539="","",'True_Odds_Calculator_3-way'!B539)</f>
        <v>3.18</v>
      </c>
      <c r="C538" s="4">
        <f>IF('True_Odds_Calculator_3-way'!C539="","",'True_Odds_Calculator_3-way'!C539)</f>
        <v>3.02</v>
      </c>
      <c r="D538" s="4">
        <f t="shared" si="40"/>
        <v>2.1531086243661068E-2</v>
      </c>
      <c r="E538" s="4">
        <f t="shared" si="41"/>
        <v>2.7117701226604676</v>
      </c>
      <c r="F538" s="4">
        <f t="shared" si="42"/>
        <v>3.2542720939009686</v>
      </c>
      <c r="G538" s="4">
        <f t="shared" si="43"/>
        <v>3.0869075695945312</v>
      </c>
      <c r="I538" s="4">
        <f t="shared" si="44"/>
        <v>1.0215310862436611</v>
      </c>
    </row>
    <row r="539" spans="1:9" x14ac:dyDescent="0.2">
      <c r="A539" s="4">
        <f>IF('True_Odds_Calculator_3-way'!A540="","",'True_Odds_Calculator_3-way'!A540)</f>
        <v>2.0499999999999998</v>
      </c>
      <c r="B539" s="4">
        <f>IF('True_Odds_Calculator_3-way'!B540="","",'True_Odds_Calculator_3-way'!B540)</f>
        <v>3.38</v>
      </c>
      <c r="C539" s="4">
        <f>IF('True_Odds_Calculator_3-way'!C540="","",'True_Odds_Calculator_3-way'!C540)</f>
        <v>4.16</v>
      </c>
      <c r="D539" s="4">
        <f t="shared" si="40"/>
        <v>2.4047481599076326E-2</v>
      </c>
      <c r="E539" s="4">
        <f t="shared" si="41"/>
        <v>2.0842493137979869</v>
      </c>
      <c r="F539" s="4">
        <f t="shared" si="42"/>
        <v>3.4741262247477387</v>
      </c>
      <c r="G539" s="4">
        <f t="shared" si="43"/>
        <v>4.3035039594223905</v>
      </c>
      <c r="I539" s="4">
        <f t="shared" si="44"/>
        <v>1.0240474815990763</v>
      </c>
    </row>
    <row r="540" spans="1:9" x14ac:dyDescent="0.2">
      <c r="A540" s="4">
        <f>IF('True_Odds_Calculator_3-way'!A541="","",'True_Odds_Calculator_3-way'!A541)</f>
        <v>2.5499999999999998</v>
      </c>
      <c r="B540" s="4">
        <f>IF('True_Odds_Calculator_3-way'!B541="","",'True_Odds_Calculator_3-way'!B541)</f>
        <v>3.18</v>
      </c>
      <c r="C540" s="4">
        <f>IF('True_Odds_Calculator_3-way'!C541="","",'True_Odds_Calculator_3-way'!C541)</f>
        <v>3.01</v>
      </c>
      <c r="D540" s="4">
        <f t="shared" si="40"/>
        <v>3.8848185171391991E-2</v>
      </c>
      <c r="E540" s="4">
        <f t="shared" si="41"/>
        <v>2.6370788689817011</v>
      </c>
      <c r="F540" s="4">
        <f t="shared" si="42"/>
        <v>3.3165734302792478</v>
      </c>
      <c r="G540" s="4">
        <f t="shared" si="43"/>
        <v>3.1320812582687125</v>
      </c>
      <c r="I540" s="4">
        <f t="shared" si="44"/>
        <v>1.038848185171392</v>
      </c>
    </row>
    <row r="541" spans="1:9" x14ac:dyDescent="0.2">
      <c r="A541" s="4">
        <f>IF('True_Odds_Calculator_3-way'!A542="","",'True_Odds_Calculator_3-way'!A542)</f>
        <v>2.1800000000000002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3.75</v>
      </c>
      <c r="D541" s="4">
        <f t="shared" si="40"/>
        <v>3.8861886821393243E-2</v>
      </c>
      <c r="E541" s="4">
        <f t="shared" si="41"/>
        <v>2.2433514317952752</v>
      </c>
      <c r="F541" s="4">
        <f t="shared" si="42"/>
        <v>3.3275028656128582</v>
      </c>
      <c r="G541" s="4">
        <f t="shared" si="43"/>
        <v>3.9414660073605163</v>
      </c>
      <c r="I541" s="4">
        <f t="shared" si="44"/>
        <v>1.0388618868213932</v>
      </c>
    </row>
    <row r="542" spans="1:9" x14ac:dyDescent="0.2">
      <c r="A542" s="4">
        <f>IF('True_Odds_Calculator_3-way'!A543="","",'True_Odds_Calculator_3-way'!A543)</f>
        <v>2.67</v>
      </c>
      <c r="B542" s="4">
        <f>IF('True_Odds_Calculator_3-way'!B543="","",'True_Odds_Calculator_3-way'!B543)</f>
        <v>3.08</v>
      </c>
      <c r="C542" s="4">
        <f>IF('True_Odds_Calculator_3-way'!C543="","",'True_Odds_Calculator_3-way'!C543)</f>
        <v>2.95</v>
      </c>
      <c r="D542" s="4">
        <f t="shared" si="40"/>
        <v>3.819021072877482E-2</v>
      </c>
      <c r="E542" s="4">
        <f t="shared" si="41"/>
        <v>2.76394450453297</v>
      </c>
      <c r="F542" s="4">
        <f t="shared" si="42"/>
        <v>3.205690696656216</v>
      </c>
      <c r="G542" s="4">
        <f t="shared" si="43"/>
        <v>3.0651060969528721</v>
      </c>
      <c r="I542" s="4">
        <f t="shared" si="44"/>
        <v>1.0381902107287748</v>
      </c>
    </row>
    <row r="543" spans="1: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3.19</v>
      </c>
      <c r="C543" s="4">
        <f>IF('True_Odds_Calculator_3-way'!C544="","",'True_Odds_Calculator_3-way'!C544)</f>
        <v>4.7699999999999996</v>
      </c>
      <c r="D543" s="4">
        <f t="shared" si="40"/>
        <v>4.1257944720379358E-2</v>
      </c>
      <c r="E543" s="4">
        <f t="shared" si="41"/>
        <v>1.982624018281596</v>
      </c>
      <c r="F543" s="4">
        <f t="shared" si="42"/>
        <v>3.3363697012939055</v>
      </c>
      <c r="G543" s="4">
        <f t="shared" si="43"/>
        <v>5.1048808587139813</v>
      </c>
      <c r="I543" s="4">
        <f t="shared" si="44"/>
        <v>1.0412579447203794</v>
      </c>
    </row>
    <row r="544" spans="1:9" x14ac:dyDescent="0.2">
      <c r="A544" s="4">
        <f>IF('True_Odds_Calculator_3-way'!A545="","",'True_Odds_Calculator_3-way'!A545)</f>
        <v>2.09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4.0599999999999996</v>
      </c>
      <c r="D544" s="4">
        <f t="shared" si="40"/>
        <v>3.9239727045774497E-2</v>
      </c>
      <c r="E544" s="4">
        <f t="shared" si="41"/>
        <v>2.1487401300837625</v>
      </c>
      <c r="F544" s="4">
        <f t="shared" si="42"/>
        <v>3.3180096610405423</v>
      </c>
      <c r="G544" s="4">
        <f t="shared" si="43"/>
        <v>4.2876956353074611</v>
      </c>
      <c r="I544" s="4">
        <f t="shared" si="44"/>
        <v>1.0392397270457745</v>
      </c>
    </row>
    <row r="545" spans="1:9" x14ac:dyDescent="0.2">
      <c r="A545" s="4">
        <f>IF('True_Odds_Calculator_3-way'!A546="","",'True_Odds_Calculator_3-way'!A546)</f>
        <v>1.6</v>
      </c>
      <c r="B545" s="4">
        <f>IF('True_Odds_Calculator_3-way'!B546="","",'True_Odds_Calculator_3-way'!B546)</f>
        <v>3.92</v>
      </c>
      <c r="C545" s="4">
        <f>IF('True_Odds_Calculator_3-way'!C546="","",'True_Odds_Calculator_3-way'!C546)</f>
        <v>6.05</v>
      </c>
      <c r="D545" s="4">
        <f t="shared" si="40"/>
        <v>4.5391297014673704E-2</v>
      </c>
      <c r="E545" s="4">
        <f t="shared" si="41"/>
        <v>1.639694867599272</v>
      </c>
      <c r="F545" s="4">
        <f t="shared" si="42"/>
        <v>4.1671596333499288</v>
      </c>
      <c r="G545" s="4">
        <f t="shared" si="43"/>
        <v>6.6596152946131895</v>
      </c>
      <c r="I545" s="4">
        <f t="shared" si="44"/>
        <v>1.0453912970146737</v>
      </c>
    </row>
    <row r="546" spans="1:9" x14ac:dyDescent="0.2">
      <c r="A546" s="4">
        <f>IF('True_Odds_Calculator_3-way'!A547="","",'True_Odds_Calculator_3-way'!A547)</f>
        <v>1.39</v>
      </c>
      <c r="B546" s="4">
        <f>IF('True_Odds_Calculator_3-way'!B547="","",'True_Odds_Calculator_3-way'!B547)</f>
        <v>4.59</v>
      </c>
      <c r="C546" s="4">
        <f>IF('True_Odds_Calculator_3-way'!C547="","",'True_Odds_Calculator_3-way'!C547)</f>
        <v>9.2899999999999991</v>
      </c>
      <c r="D546" s="4">
        <f t="shared" si="40"/>
        <v>4.493201065901764E-2</v>
      </c>
      <c r="E546" s="4">
        <f t="shared" si="41"/>
        <v>1.4195529608627497</v>
      </c>
      <c r="F546" s="4">
        <f t="shared" si="42"/>
        <v>4.9288377641625587</v>
      </c>
      <c r="G546" s="4">
        <f t="shared" si="43"/>
        <v>10.791527273956529</v>
      </c>
      <c r="I546" s="4">
        <f t="shared" si="44"/>
        <v>1.0449320106590176</v>
      </c>
    </row>
    <row r="547" spans="1:9" x14ac:dyDescent="0.2">
      <c r="A547" s="4">
        <f>IF('True_Odds_Calculator_3-way'!A548="","",'True_Odds_Calculator_3-way'!A548)</f>
        <v>1.65</v>
      </c>
      <c r="B547" s="4">
        <f>IF('True_Odds_Calculator_3-way'!B548="","",'True_Odds_Calculator_3-way'!B548)</f>
        <v>3.66</v>
      </c>
      <c r="C547" s="4">
        <f>IF('True_Odds_Calculator_3-way'!C548="","",'True_Odds_Calculator_3-way'!C548)</f>
        <v>6.07</v>
      </c>
      <c r="D547" s="4">
        <f t="shared" si="40"/>
        <v>4.4029295575464644E-2</v>
      </c>
      <c r="E547" s="4">
        <f t="shared" si="41"/>
        <v>1.6909481917556846</v>
      </c>
      <c r="F547" s="4">
        <f t="shared" si="42"/>
        <v>3.8677595697604121</v>
      </c>
      <c r="G547" s="4">
        <f t="shared" si="43"/>
        <v>6.6636363140586923</v>
      </c>
      <c r="I547" s="4">
        <f t="shared" si="44"/>
        <v>1.0440292955754646</v>
      </c>
    </row>
    <row r="548" spans="1:9" x14ac:dyDescent="0.2">
      <c r="A548" s="4">
        <f>IF('True_Odds_Calculator_3-way'!A549="","",'True_Odds_Calculator_3-way'!A549)</f>
        <v>2.4700000000000002</v>
      </c>
      <c r="B548" s="4">
        <f>IF('True_Odds_Calculator_3-way'!B549="","",'True_Odds_Calculator_3-way'!B549)</f>
        <v>3.18</v>
      </c>
      <c r="C548" s="4">
        <f>IF('True_Odds_Calculator_3-way'!C549="","",'True_Odds_Calculator_3-way'!C549)</f>
        <v>3.31</v>
      </c>
      <c r="D548" s="4">
        <f t="shared" si="40"/>
        <v>2.1438512025550693E-2</v>
      </c>
      <c r="E548" s="4">
        <f t="shared" si="41"/>
        <v>2.5143814515178029</v>
      </c>
      <c r="F548" s="4">
        <f t="shared" si="42"/>
        <v>3.253945330872785</v>
      </c>
      <c r="G548" s="4">
        <f t="shared" si="43"/>
        <v>3.3901909840320257</v>
      </c>
      <c r="I548" s="4">
        <f t="shared" si="44"/>
        <v>1.0214385120255507</v>
      </c>
    </row>
    <row r="549" spans="1:9" x14ac:dyDescent="0.2">
      <c r="A549" s="4">
        <f>IF('True_Odds_Calculator_3-way'!A550="","",'True_Odds_Calculator_3-way'!A550)</f>
        <v>3.59</v>
      </c>
      <c r="B549" s="4">
        <f>IF('True_Odds_Calculator_3-way'!B550="","",'True_Odds_Calculator_3-way'!B550)</f>
        <v>3.2</v>
      </c>
      <c r="C549" s="4">
        <f>IF('True_Odds_Calculator_3-way'!C550="","",'True_Odds_Calculator_3-way'!C550)</f>
        <v>2.3199999999999998</v>
      </c>
      <c r="D549" s="4">
        <f t="shared" si="40"/>
        <v>2.2086014792046971E-2</v>
      </c>
      <c r="E549" s="4">
        <f t="shared" si="41"/>
        <v>3.6874580323344728</v>
      </c>
      <c r="F549" s="4">
        <f t="shared" si="42"/>
        <v>3.2772057762679858</v>
      </c>
      <c r="G549" s="4">
        <f t="shared" si="43"/>
        <v>2.3603138092111786</v>
      </c>
      <c r="I549" s="4">
        <f t="shared" si="44"/>
        <v>1.022086014792047</v>
      </c>
    </row>
    <row r="550" spans="1:9" x14ac:dyDescent="0.2">
      <c r="A550" s="4">
        <f>IF('True_Odds_Calculator_3-way'!A551="","",'True_Odds_Calculator_3-way'!A551)</f>
        <v>3.44</v>
      </c>
      <c r="B550" s="4">
        <f>IF('True_Odds_Calculator_3-way'!B551="","",'True_Odds_Calculator_3-way'!B551)</f>
        <v>3</v>
      </c>
      <c r="C550" s="4">
        <f>IF('True_Odds_Calculator_3-way'!C551="","",'True_Odds_Calculator_3-way'!C551)</f>
        <v>2.52</v>
      </c>
      <c r="D550" s="4">
        <f t="shared" si="40"/>
        <v>2.0856404577334731E-2</v>
      </c>
      <c r="E550" s="4">
        <f t="shared" si="41"/>
        <v>3.5242844752818732</v>
      </c>
      <c r="F550" s="4">
        <f t="shared" si="42"/>
        <v>3.0639019792648443</v>
      </c>
      <c r="G550" s="4">
        <f t="shared" si="43"/>
        <v>2.5649360896323183</v>
      </c>
      <c r="I550" s="4">
        <f t="shared" si="44"/>
        <v>1.0208564045773347</v>
      </c>
    </row>
    <row r="551" spans="1:9" x14ac:dyDescent="0.2">
      <c r="A551" s="4">
        <f>IF('True_Odds_Calculator_3-way'!A552="","",'True_Odds_Calculator_3-way'!A552)</f>
        <v>3.49</v>
      </c>
      <c r="B551" s="4">
        <f>IF('True_Odds_Calculator_3-way'!B552="","",'True_Odds_Calculator_3-way'!B552)</f>
        <v>3.08</v>
      </c>
      <c r="C551" s="4">
        <f>IF('True_Odds_Calculator_3-way'!C552="","",'True_Odds_Calculator_3-way'!C552)</f>
        <v>2.4</v>
      </c>
      <c r="D551" s="4">
        <f t="shared" si="40"/>
        <v>2.7874942631389565E-2</v>
      </c>
      <c r="E551" s="4">
        <f t="shared" si="41"/>
        <v>3.6069661572418728</v>
      </c>
      <c r="F551" s="4">
        <f t="shared" si="42"/>
        <v>3.1707411401096648</v>
      </c>
      <c r="G551" s="4">
        <f t="shared" si="43"/>
        <v>2.4547406027819925</v>
      </c>
      <c r="I551" s="4">
        <f t="shared" si="44"/>
        <v>1.0278749426313896</v>
      </c>
    </row>
    <row r="552" spans="1:9" x14ac:dyDescent="0.2">
      <c r="A552" s="4">
        <f>IF('True_Odds_Calculator_3-way'!A553="","",'True_Odds_Calculator_3-way'!A553)</f>
        <v>1.78</v>
      </c>
      <c r="B552" s="4">
        <f>IF('True_Odds_Calculator_3-way'!B553="","",'True_Odds_Calculator_3-way'!B553)</f>
        <v>3.5</v>
      </c>
      <c r="C552" s="4">
        <f>IF('True_Odds_Calculator_3-way'!C553="","",'True_Odds_Calculator_3-way'!C553)</f>
        <v>5.53</v>
      </c>
      <c r="D552" s="4">
        <f t="shared" si="40"/>
        <v>2.8343864924721185E-2</v>
      </c>
      <c r="E552" s="4">
        <f t="shared" si="41"/>
        <v>1.810446937649439</v>
      </c>
      <c r="F552" s="4">
        <f t="shared" si="42"/>
        <v>3.6196955210708244</v>
      </c>
      <c r="G552" s="4">
        <f t="shared" si="43"/>
        <v>5.834854771784233</v>
      </c>
      <c r="I552" s="4">
        <f t="shared" si="44"/>
        <v>1.0283438649247212</v>
      </c>
    </row>
    <row r="553" spans="1:9" x14ac:dyDescent="0.2">
      <c r="A553" s="4">
        <f>IF('True_Odds_Calculator_3-way'!A554="","",'True_Odds_Calculator_3-way'!A554)</f>
        <v>2.34</v>
      </c>
      <c r="B553" s="4">
        <f>IF('True_Odds_Calculator_3-way'!B554="","",'True_Odds_Calculator_3-way'!B554)</f>
        <v>2.88</v>
      </c>
      <c r="C553" s="4">
        <f>IF('True_Odds_Calculator_3-way'!C554="","",'True_Odds_Calculator_3-way'!C554)</f>
        <v>3.93</v>
      </c>
      <c r="D553" s="4">
        <f t="shared" si="40"/>
        <v>2.9025575781300939E-2</v>
      </c>
      <c r="E553" s="4">
        <f t="shared" si="41"/>
        <v>2.3942046719300185</v>
      </c>
      <c r="F553" s="4">
        <f t="shared" si="42"/>
        <v>2.9625501344973668</v>
      </c>
      <c r="G553" s="4">
        <f t="shared" si="43"/>
        <v>4.0853389011672459</v>
      </c>
      <c r="I553" s="4">
        <f t="shared" si="44"/>
        <v>1.0290255757813009</v>
      </c>
    </row>
    <row r="554" spans="1:9" x14ac:dyDescent="0.2">
      <c r="A554" s="4">
        <f>IF('True_Odds_Calculator_3-way'!A555="","",'True_Odds_Calculator_3-way'!A555)</f>
        <v>2.44</v>
      </c>
      <c r="B554" s="4">
        <f>IF('True_Odds_Calculator_3-way'!B555="","",'True_Odds_Calculator_3-way'!B555)</f>
        <v>3.13</v>
      </c>
      <c r="C554" s="4">
        <f>IF('True_Odds_Calculator_3-way'!C555="","",'True_Odds_Calculator_3-way'!C555)</f>
        <v>3.36</v>
      </c>
      <c r="D554" s="4">
        <f t="shared" si="40"/>
        <v>2.6943931084191908E-2</v>
      </c>
      <c r="E554" s="4">
        <f t="shared" si="41"/>
        <v>2.4946691713066973</v>
      </c>
      <c r="F554" s="4">
        <f t="shared" si="42"/>
        <v>3.2205340474850188</v>
      </c>
      <c r="G554" s="4">
        <f t="shared" si="43"/>
        <v>3.4645504413283197</v>
      </c>
      <c r="I554" s="4">
        <f t="shared" si="44"/>
        <v>1.0269439310841919</v>
      </c>
    </row>
    <row r="555" spans="1:9" x14ac:dyDescent="0.2">
      <c r="A555" s="4">
        <f>IF('True_Odds_Calculator_3-way'!A556="","",'True_Odds_Calculator_3-way'!A556)</f>
        <v>2.0699999999999998</v>
      </c>
      <c r="B555" s="4">
        <f>IF('True_Odds_Calculator_3-way'!B556="","",'True_Odds_Calculator_3-way'!B556)</f>
        <v>3.15</v>
      </c>
      <c r="C555" s="4">
        <f>IF('True_Odds_Calculator_3-way'!C556="","",'True_Odds_Calculator_3-way'!C556)</f>
        <v>4.4000000000000004</v>
      </c>
      <c r="D555" s="4">
        <f t="shared" si="40"/>
        <v>2.7824832172658187E-2</v>
      </c>
      <c r="E555" s="4">
        <f t="shared" si="41"/>
        <v>2.1105201597775469</v>
      </c>
      <c r="F555" s="4">
        <f t="shared" si="42"/>
        <v>3.2448003257218465</v>
      </c>
      <c r="G555" s="4">
        <f t="shared" si="43"/>
        <v>4.5872026093630085</v>
      </c>
      <c r="I555" s="4">
        <f t="shared" si="44"/>
        <v>1.0278248321726582</v>
      </c>
    </row>
    <row r="556" spans="1:9" x14ac:dyDescent="0.2">
      <c r="A556" s="4">
        <f>IF('True_Odds_Calculator_3-way'!A557="","",'True_Odds_Calculator_3-way'!A557)</f>
        <v>3.4</v>
      </c>
      <c r="B556" s="4">
        <f>IF('True_Odds_Calculator_3-way'!B557="","",'True_Odds_Calculator_3-way'!B557)</f>
        <v>3</v>
      </c>
      <c r="C556" s="4">
        <f>IF('True_Odds_Calculator_3-way'!C557="","",'True_Odds_Calculator_3-way'!C557)</f>
        <v>2.25</v>
      </c>
      <c r="D556" s="4">
        <f t="shared" si="40"/>
        <v>7.1895424836601274E-2</v>
      </c>
      <c r="E556" s="4">
        <f t="shared" si="41"/>
        <v>3.7016129032258061</v>
      </c>
      <c r="F556" s="4">
        <f t="shared" si="42"/>
        <v>3.2323943661971835</v>
      </c>
      <c r="G556" s="4">
        <f t="shared" si="43"/>
        <v>2.3782383419689119</v>
      </c>
      <c r="I556" s="4">
        <f t="shared" si="44"/>
        <v>1.0718954248366013</v>
      </c>
    </row>
    <row r="557" spans="1:9" x14ac:dyDescent="0.2">
      <c r="A557" s="4">
        <f>IF('True_Odds_Calculator_3-way'!A558="","",'True_Odds_Calculator_3-way'!A558)</f>
        <v>2.23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4.1399999999999997</v>
      </c>
      <c r="D557" s="4">
        <f t="shared" si="40"/>
        <v>2.7814224831187229E-2</v>
      </c>
      <c r="E557" s="4">
        <f t="shared" si="41"/>
        <v>2.2770791591571302</v>
      </c>
      <c r="F557" s="4">
        <f t="shared" si="42"/>
        <v>3.0435245662096113</v>
      </c>
      <c r="G557" s="4">
        <f t="shared" si="43"/>
        <v>4.3052511690807282</v>
      </c>
      <c r="I557" s="4">
        <f t="shared" si="44"/>
        <v>1.0278142248311872</v>
      </c>
    </row>
    <row r="558" spans="1:9" x14ac:dyDescent="0.2">
      <c r="A558" s="4">
        <f>IF('True_Odds_Calculator_3-way'!A559="","",'True_Odds_Calculator_3-way'!A559)</f>
        <v>3.85</v>
      </c>
      <c r="B558" s="4">
        <f>IF('True_Odds_Calculator_3-way'!B559="","",'True_Odds_Calculator_3-way'!B559)</f>
        <v>3.09</v>
      </c>
      <c r="C558" s="4">
        <f>IF('True_Odds_Calculator_3-way'!C559="","",'True_Odds_Calculator_3-way'!C559)</f>
        <v>2.2200000000000002</v>
      </c>
      <c r="D558" s="4">
        <f t="shared" si="40"/>
        <v>3.3815305659965933E-2</v>
      </c>
      <c r="E558" s="4">
        <f t="shared" si="41"/>
        <v>4.0246551795078114</v>
      </c>
      <c r="F558" s="4">
        <f t="shared" si="42"/>
        <v>3.2015077624674064</v>
      </c>
      <c r="G558" s="4">
        <f t="shared" si="43"/>
        <v>2.2769775520074909</v>
      </c>
      <c r="I558" s="4">
        <f t="shared" si="44"/>
        <v>1.0338153056599659</v>
      </c>
    </row>
    <row r="559" spans="1:9" x14ac:dyDescent="0.2">
      <c r="A559" s="4">
        <f>IF('True_Odds_Calculator_3-way'!A560="","",'True_Odds_Calculator_3-way'!A560)</f>
        <v>2.79</v>
      </c>
      <c r="B559" s="4">
        <f>IF('True_Odds_Calculator_3-way'!B560="","",'True_Odds_Calculator_3-way'!B560)</f>
        <v>3.7</v>
      </c>
      <c r="C559" s="4">
        <f>IF('True_Odds_Calculator_3-way'!C560="","",'True_Odds_Calculator_3-way'!C560)</f>
        <v>2.5099999999999998</v>
      </c>
      <c r="D559" s="4">
        <f t="shared" si="40"/>
        <v>2.7099583840362707E-2</v>
      </c>
      <c r="E559" s="4">
        <f t="shared" si="41"/>
        <v>2.8621332362255667</v>
      </c>
      <c r="F559" s="4">
        <f t="shared" si="42"/>
        <v>3.8279405688711963</v>
      </c>
      <c r="G559" s="4">
        <f t="shared" si="43"/>
        <v>2.568230303602987</v>
      </c>
      <c r="I559" s="4">
        <f t="shared" si="44"/>
        <v>1.0270995838403627</v>
      </c>
    </row>
    <row r="560" spans="1:9" x14ac:dyDescent="0.2">
      <c r="A560" s="4">
        <f>IF('True_Odds_Calculator_3-way'!A561="","",'True_Odds_Calculator_3-way'!A561)</f>
        <v>5.39</v>
      </c>
      <c r="B560" s="4">
        <f>IF('True_Odds_Calculator_3-way'!B561="","",'True_Odds_Calculator_3-way'!B561)</f>
        <v>4.26</v>
      </c>
      <c r="C560" s="4">
        <f>IF('True_Odds_Calculator_3-way'!C561="","",'True_Odds_Calculator_3-way'!C561)</f>
        <v>1.64</v>
      </c>
      <c r="D560" s="4">
        <f t="shared" si="40"/>
        <v>3.0026638555862739E-2</v>
      </c>
      <c r="E560" s="4">
        <f t="shared" si="41"/>
        <v>5.6973604049444804</v>
      </c>
      <c r="F560" s="4">
        <f t="shared" si="42"/>
        <v>4.4497266750527489</v>
      </c>
      <c r="G560" s="4">
        <f t="shared" si="43"/>
        <v>1.6673691347233213</v>
      </c>
      <c r="I560" s="4">
        <f t="shared" si="44"/>
        <v>1.0300266385558627</v>
      </c>
    </row>
    <row r="561" spans="1:9" x14ac:dyDescent="0.2">
      <c r="A561" s="4">
        <f>IF('True_Odds_Calculator_3-way'!A562="","",'True_Odds_Calculator_3-way'!A562)</f>
        <v>1.46</v>
      </c>
      <c r="B561" s="4">
        <f>IF('True_Odds_Calculator_3-way'!B562="","",'True_Odds_Calculator_3-way'!B562)</f>
        <v>4.87</v>
      </c>
      <c r="C561" s="4">
        <f>IF('True_Odds_Calculator_3-way'!C562="","",'True_Odds_Calculator_3-way'!C562)</f>
        <v>7.14</v>
      </c>
      <c r="D561" s="4">
        <f t="shared" si="40"/>
        <v>3.0326338293186206E-2</v>
      </c>
      <c r="E561" s="4">
        <f t="shared" si="41"/>
        <v>1.4818706593149511</v>
      </c>
      <c r="F561" s="4">
        <f t="shared" si="42"/>
        <v>5.1221628252024942</v>
      </c>
      <c r="G561" s="4">
        <f t="shared" si="43"/>
        <v>7.6954306769714016</v>
      </c>
      <c r="I561" s="4">
        <f t="shared" si="44"/>
        <v>1.0303263382931862</v>
      </c>
    </row>
    <row r="562" spans="1:9" x14ac:dyDescent="0.2">
      <c r="A562" s="4">
        <f>IF('True_Odds_Calculator_3-way'!A563="","",'True_Odds_Calculator_3-way'!A563)</f>
        <v>1.93</v>
      </c>
      <c r="B562" s="4">
        <f>IF('True_Odds_Calculator_3-way'!B563="","",'True_Odds_Calculator_3-way'!B563)</f>
        <v>3.56</v>
      </c>
      <c r="C562" s="4">
        <f>IF('True_Odds_Calculator_3-way'!C563="","",'True_Odds_Calculator_3-way'!C563)</f>
        <v>4.3499999999999996</v>
      </c>
      <c r="D562" s="4">
        <f t="shared" si="40"/>
        <v>2.8918648901665511E-2</v>
      </c>
      <c r="E562" s="4">
        <f t="shared" si="41"/>
        <v>1.9665870357470596</v>
      </c>
      <c r="F562" s="4">
        <f t="shared" si="42"/>
        <v>3.6865091862653756</v>
      </c>
      <c r="G562" s="4">
        <f t="shared" si="43"/>
        <v>4.540387723768589</v>
      </c>
      <c r="I562" s="4">
        <f t="shared" si="44"/>
        <v>1.0289186489016655</v>
      </c>
    </row>
    <row r="563" spans="1:9" x14ac:dyDescent="0.2">
      <c r="A563" s="4">
        <f>IF('True_Odds_Calculator_3-way'!A564="","",'True_Odds_Calculator_3-way'!A564)</f>
        <v>1.95</v>
      </c>
      <c r="B563" s="4">
        <f>IF('True_Odds_Calculator_3-way'!B564="","",'True_Odds_Calculator_3-way'!B564)</f>
        <v>3.65</v>
      </c>
      <c r="C563" s="4">
        <f>IF('True_Odds_Calculator_3-way'!C564="","",'True_Odds_Calculator_3-way'!C564)</f>
        <v>4.0999999999999996</v>
      </c>
      <c r="D563" s="4">
        <f t="shared" si="40"/>
        <v>3.0695554584629248E-2</v>
      </c>
      <c r="E563" s="4">
        <f t="shared" si="41"/>
        <v>1.989698688045819</v>
      </c>
      <c r="F563" s="4">
        <f t="shared" si="42"/>
        <v>3.7916021525168642</v>
      </c>
      <c r="G563" s="4">
        <f t="shared" si="43"/>
        <v>4.2795287619001066</v>
      </c>
      <c r="I563" s="4">
        <f t="shared" si="44"/>
        <v>1.0306955545846292</v>
      </c>
    </row>
    <row r="564" spans="1: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3.04</v>
      </c>
      <c r="C564" s="4">
        <f>IF('True_Odds_Calculator_3-way'!C565="","",'True_Odds_Calculator_3-way'!C565)</f>
        <v>3.29</v>
      </c>
      <c r="D564" s="4">
        <f t="shared" si="40"/>
        <v>2.8155653198255193E-2</v>
      </c>
      <c r="E564" s="4">
        <f t="shared" si="41"/>
        <v>2.5915349633289897</v>
      </c>
      <c r="F564" s="4">
        <f t="shared" si="42"/>
        <v>3.129281730787306</v>
      </c>
      <c r="G564" s="4">
        <f t="shared" si="43"/>
        <v>3.3948231995960145</v>
      </c>
      <c r="I564" s="4">
        <f t="shared" si="44"/>
        <v>1.0281556531982552</v>
      </c>
    </row>
    <row r="565" spans="1:9" x14ac:dyDescent="0.2">
      <c r="A565" s="4">
        <f>IF('True_Odds_Calculator_3-way'!A566="","",'True_Odds_Calculator_3-way'!A566)</f>
        <v>1.32</v>
      </c>
      <c r="B565" s="4">
        <f>IF('True_Odds_Calculator_3-way'!B566="","",'True_Odds_Calculator_3-way'!B566)</f>
        <v>5.62</v>
      </c>
      <c r="C565" s="4">
        <f>IF('True_Odds_Calculator_3-way'!C566="","",'True_Odds_Calculator_3-way'!C566)</f>
        <v>10.06</v>
      </c>
      <c r="D565" s="4">
        <f t="shared" si="40"/>
        <v>3.4915279165082858E-2</v>
      </c>
      <c r="E565" s="4">
        <f t="shared" si="41"/>
        <v>1.3405951923711632</v>
      </c>
      <c r="F565" s="4">
        <f t="shared" si="42"/>
        <v>6.0133188998338625</v>
      </c>
      <c r="G565" s="4">
        <f t="shared" si="43"/>
        <v>11.394043941261826</v>
      </c>
      <c r="I565" s="4">
        <f t="shared" si="44"/>
        <v>1.0349152791650829</v>
      </c>
    </row>
    <row r="566" spans="1:9" x14ac:dyDescent="0.2">
      <c r="A566" s="4">
        <f>IF('True_Odds_Calculator_3-way'!A567="","",'True_Odds_Calculator_3-way'!A567)</f>
        <v>2.66</v>
      </c>
      <c r="B566" s="4">
        <f>IF('True_Odds_Calculator_3-way'!B567="","",'True_Odds_Calculator_3-way'!B567)</f>
        <v>2.92</v>
      </c>
      <c r="C566" s="4">
        <f>IF('True_Odds_Calculator_3-way'!C567="","",'True_Odds_Calculator_3-way'!C567)</f>
        <v>3.23</v>
      </c>
      <c r="D566" s="4">
        <f t="shared" si="40"/>
        <v>2.8003126268531853E-2</v>
      </c>
      <c r="E566" s="4">
        <f t="shared" si="41"/>
        <v>2.7277279538142878</v>
      </c>
      <c r="F566" s="4">
        <f t="shared" si="42"/>
        <v>3.0018186998720844</v>
      </c>
      <c r="G566" s="4">
        <f t="shared" si="43"/>
        <v>3.3304120313698053</v>
      </c>
      <c r="I566" s="4">
        <f t="shared" si="44"/>
        <v>1.0280031262685319</v>
      </c>
    </row>
    <row r="567" spans="1:9" x14ac:dyDescent="0.2">
      <c r="A567" s="4">
        <f>IF('True_Odds_Calculator_3-way'!A568="","",'True_Odds_Calculator_3-way'!A568)</f>
        <v>8.27</v>
      </c>
      <c r="B567" s="4">
        <f>IF('True_Odds_Calculator_3-way'!B568="","",'True_Odds_Calculator_3-way'!B568)</f>
        <v>4.46</v>
      </c>
      <c r="C567" s="4">
        <f>IF('True_Odds_Calculator_3-way'!C568="","",'True_Odds_Calculator_3-way'!C568)</f>
        <v>1.45</v>
      </c>
      <c r="D567" s="4">
        <f t="shared" si="40"/>
        <v>3.478940333109648E-2</v>
      </c>
      <c r="E567" s="4">
        <f t="shared" si="41"/>
        <v>9.1472464409286225</v>
      </c>
      <c r="F567" s="4">
        <f t="shared" si="42"/>
        <v>4.70325342551084</v>
      </c>
      <c r="G567" s="4">
        <f t="shared" si="43"/>
        <v>1.4747985582394438</v>
      </c>
      <c r="I567" s="4">
        <f t="shared" si="44"/>
        <v>1.0347894033310965</v>
      </c>
    </row>
    <row r="568" spans="1:9" x14ac:dyDescent="0.2">
      <c r="A568" s="4">
        <f>IF('True_Odds_Calculator_3-way'!A569="","",'True_Odds_Calculator_3-way'!A569)</f>
        <v>1.68</v>
      </c>
      <c r="B568" s="4">
        <f>IF('True_Odds_Calculator_3-way'!B569="","",'True_Odds_Calculator_3-way'!B569)</f>
        <v>3.71</v>
      </c>
      <c r="C568" s="4">
        <f>IF('True_Odds_Calculator_3-way'!C569="","",'True_Odds_Calculator_3-way'!C569)</f>
        <v>6.06</v>
      </c>
      <c r="D568" s="4">
        <f t="shared" si="40"/>
        <v>2.9796375864001412E-2</v>
      </c>
      <c r="E568" s="4">
        <f t="shared" si="41"/>
        <v>1.7085081159948934</v>
      </c>
      <c r="F568" s="4">
        <f t="shared" si="42"/>
        <v>3.8519368821423057</v>
      </c>
      <c r="G568" s="4">
        <f t="shared" si="43"/>
        <v>6.4481027906042945</v>
      </c>
      <c r="I568" s="4">
        <f t="shared" si="44"/>
        <v>1.0297963758640014</v>
      </c>
    </row>
    <row r="569" spans="1:9" x14ac:dyDescent="0.2">
      <c r="A569" s="4">
        <f>IF('True_Odds_Calculator_3-way'!A570="","",'True_Odds_Calculator_3-way'!A570)</f>
        <v>4.76</v>
      </c>
      <c r="B569" s="4">
        <f>IF('True_Odds_Calculator_3-way'!B570="","",'True_Odds_Calculator_3-way'!B570)</f>
        <v>3.75</v>
      </c>
      <c r="C569" s="4">
        <f>IF('True_Odds_Calculator_3-way'!C570="","",'True_Odds_Calculator_3-way'!C570)</f>
        <v>1.81</v>
      </c>
      <c r="D569" s="4">
        <f t="shared" si="40"/>
        <v>2.9236888125415916E-2</v>
      </c>
      <c r="E569" s="4">
        <f t="shared" si="41"/>
        <v>4.9915541845410676</v>
      </c>
      <c r="F569" s="4">
        <f t="shared" si="42"/>
        <v>3.8922464681835338</v>
      </c>
      <c r="G569" s="4">
        <f t="shared" si="43"/>
        <v>1.8425009599774926</v>
      </c>
      <c r="I569" s="4">
        <f t="shared" si="44"/>
        <v>1.0292368881254159</v>
      </c>
    </row>
    <row r="570" spans="1:9" x14ac:dyDescent="0.2">
      <c r="A570" s="4">
        <f>IF('True_Odds_Calculator_3-way'!A571="","",'True_Odds_Calculator_3-way'!A571)</f>
        <v>1.82</v>
      </c>
      <c r="B570" s="4">
        <f>IF('True_Odds_Calculator_3-way'!B571="","",'True_Odds_Calculator_3-way'!B571)</f>
        <v>3.63</v>
      </c>
      <c r="C570" s="4">
        <f>IF('True_Odds_Calculator_3-way'!C571="","",'True_Odds_Calculator_3-way'!C571)</f>
        <v>4.5999999999999996</v>
      </c>
      <c r="D570" s="4">
        <f t="shared" si="40"/>
        <v>4.2323947462287403E-2</v>
      </c>
      <c r="E570" s="4">
        <f t="shared" si="41"/>
        <v>1.8679627993581347</v>
      </c>
      <c r="F570" s="4">
        <f t="shared" si="42"/>
        <v>3.8259336224955689</v>
      </c>
      <c r="G570" s="4">
        <f t="shared" si="43"/>
        <v>4.9192427142977388</v>
      </c>
      <c r="I570" s="4">
        <f t="shared" si="44"/>
        <v>1.0423239474622874</v>
      </c>
    </row>
    <row r="571" spans="1:9" x14ac:dyDescent="0.2">
      <c r="A571" s="4">
        <f>IF('True_Odds_Calculator_3-way'!A572="","",'True_Odds_Calculator_3-way'!A572)</f>
        <v>1.54</v>
      </c>
      <c r="B571" s="4">
        <f>IF('True_Odds_Calculator_3-way'!B572="","",'True_Odds_Calculator_3-way'!B572)</f>
        <v>4.29</v>
      </c>
      <c r="C571" s="4">
        <f>IF('True_Odds_Calculator_3-way'!C572="","",'True_Odds_Calculator_3-way'!C572)</f>
        <v>6.12</v>
      </c>
      <c r="D571" s="4">
        <f t="shared" si="40"/>
        <v>4.5849575261339925E-2</v>
      </c>
      <c r="E571" s="4">
        <f t="shared" si="41"/>
        <v>1.5771192607644993</v>
      </c>
      <c r="F571" s="4">
        <f t="shared" si="42"/>
        <v>4.5910090129698835</v>
      </c>
      <c r="G571" s="4">
        <f t="shared" si="43"/>
        <v>6.7514878109708603</v>
      </c>
      <c r="I571" s="4">
        <f t="shared" si="44"/>
        <v>1.0458495752613399</v>
      </c>
    </row>
    <row r="572" spans="1:9" x14ac:dyDescent="0.2">
      <c r="A572" s="4">
        <f>IF('True_Odds_Calculator_3-way'!A573="","",'True_Odds_Calculator_3-way'!A573)</f>
        <v>1.36</v>
      </c>
      <c r="B572" s="4">
        <f>IF('True_Odds_Calculator_3-way'!B573="","",'True_Odds_Calculator_3-way'!B573)</f>
        <v>5.22</v>
      </c>
      <c r="C572" s="4">
        <f>IF('True_Odds_Calculator_3-way'!C573="","",'True_Odds_Calculator_3-way'!C573)</f>
        <v>8.49</v>
      </c>
      <c r="D572" s="4">
        <f t="shared" si="40"/>
        <v>4.4650629026233624E-2</v>
      </c>
      <c r="E572" s="4">
        <f t="shared" si="41"/>
        <v>1.3880973367194882</v>
      </c>
      <c r="F572" s="4">
        <f t="shared" si="42"/>
        <v>5.6597151221447026</v>
      </c>
      <c r="G572" s="4">
        <f t="shared" si="43"/>
        <v>9.7179758715384459</v>
      </c>
      <c r="I572" s="4">
        <f t="shared" si="44"/>
        <v>1.0446506290262336</v>
      </c>
    </row>
    <row r="573" spans="1:9" x14ac:dyDescent="0.2">
      <c r="A573" s="4">
        <f>IF('True_Odds_Calculator_3-way'!A574="","",'True_Odds_Calculator_3-way'!A574)</f>
        <v>2.02</v>
      </c>
      <c r="B573" s="4">
        <f>IF('True_Odds_Calculator_3-way'!B574="","",'True_Odds_Calculator_3-way'!B574)</f>
        <v>3.76</v>
      </c>
      <c r="C573" s="4">
        <f>IF('True_Odds_Calculator_3-way'!C574="","",'True_Odds_Calculator_3-way'!C574)</f>
        <v>3.58</v>
      </c>
      <c r="D573" s="4">
        <f t="shared" si="40"/>
        <v>4.0336560697553203E-2</v>
      </c>
      <c r="E573" s="4">
        <f t="shared" si="41"/>
        <v>2.0763947802167593</v>
      </c>
      <c r="F573" s="4">
        <f t="shared" si="42"/>
        <v>3.9602089832341134</v>
      </c>
      <c r="G573" s="4">
        <f t="shared" si="43"/>
        <v>3.7610373936502572</v>
      </c>
      <c r="I573" s="4">
        <f t="shared" si="44"/>
        <v>1.0403365606975532</v>
      </c>
    </row>
    <row r="574" spans="1:9" x14ac:dyDescent="0.2">
      <c r="A574" s="4">
        <f>IF('True_Odds_Calculator_3-way'!A575="","",'True_Odds_Calculator_3-way'!A575)</f>
        <v>2.19</v>
      </c>
      <c r="B574" s="4">
        <f>IF('True_Odds_Calculator_3-way'!B575="","",'True_Odds_Calculator_3-way'!B575)</f>
        <v>3.21</v>
      </c>
      <c r="C574" s="4">
        <f>IF('True_Odds_Calculator_3-way'!C575="","",'True_Odds_Calculator_3-way'!C575)</f>
        <v>3.92</v>
      </c>
      <c r="D574" s="4">
        <f t="shared" si="40"/>
        <v>2.3249525133315352E-2</v>
      </c>
      <c r="E574" s="4">
        <f t="shared" si="41"/>
        <v>2.2278107456031848</v>
      </c>
      <c r="F574" s="4">
        <f t="shared" si="42"/>
        <v>3.2918923800499709</v>
      </c>
      <c r="G574" s="4">
        <f t="shared" si="43"/>
        <v>4.0428183117733631</v>
      </c>
      <c r="I574" s="4">
        <f t="shared" si="44"/>
        <v>1.0232495251333154</v>
      </c>
    </row>
    <row r="575" spans="1:9" x14ac:dyDescent="0.2">
      <c r="A575" s="4">
        <f>IF('True_Odds_Calculator_3-way'!A576="","",'True_Odds_Calculator_3-way'!A576)</f>
        <v>1.2</v>
      </c>
      <c r="B575" s="4">
        <f>IF('True_Odds_Calculator_3-way'!B576="","",'True_Odds_Calculator_3-way'!B576)</f>
        <v>7.14</v>
      </c>
      <c r="C575" s="4">
        <f>IF('True_Odds_Calculator_3-way'!C576="","",'True_Odds_Calculator_3-way'!C576)</f>
        <v>16.48</v>
      </c>
      <c r="D575" s="4">
        <f t="shared" si="40"/>
        <v>3.4068967392782534E-2</v>
      </c>
      <c r="E575" s="4">
        <f t="shared" si="41"/>
        <v>1.2165790366116256</v>
      </c>
      <c r="F575" s="4">
        <f t="shared" si="42"/>
        <v>7.7700258852946904</v>
      </c>
      <c r="G575" s="4">
        <f t="shared" si="43"/>
        <v>20.274398088586679</v>
      </c>
      <c r="I575" s="4">
        <f t="shared" si="44"/>
        <v>1.0340689673927825</v>
      </c>
    </row>
    <row r="576" spans="1:9" x14ac:dyDescent="0.2">
      <c r="A576" s="4">
        <f>IF('True_Odds_Calculator_3-way'!A577="","",'True_Odds_Calculator_3-way'!A577)</f>
        <v>2.27</v>
      </c>
      <c r="B576" s="4">
        <f>IF('True_Odds_Calculator_3-way'!B577="","",'True_Odds_Calculator_3-way'!B577)</f>
        <v>3.14</v>
      </c>
      <c r="C576" s="4">
        <f>IF('True_Odds_Calculator_3-way'!C577="","",'True_Odds_Calculator_3-way'!C577)</f>
        <v>3.8</v>
      </c>
      <c r="D576" s="4">
        <f t="shared" si="40"/>
        <v>2.2157866677693372E-2</v>
      </c>
      <c r="E576" s="4">
        <f t="shared" si="41"/>
        <v>2.3087080745906334</v>
      </c>
      <c r="F576" s="4">
        <f t="shared" si="42"/>
        <v>3.2145515597851713</v>
      </c>
      <c r="G576" s="4">
        <f t="shared" si="43"/>
        <v>3.9097330348877266</v>
      </c>
      <c r="I576" s="4">
        <f t="shared" si="44"/>
        <v>1.0221578666776934</v>
      </c>
    </row>
    <row r="577" spans="1:9" x14ac:dyDescent="0.2">
      <c r="A577" s="4">
        <f>IF('True_Odds_Calculator_3-way'!A578="","",'True_Odds_Calculator_3-way'!A578)</f>
        <v>5.0599999999999996</v>
      </c>
      <c r="B577" s="4">
        <f>IF('True_Odds_Calculator_3-way'!B578="","",'True_Odds_Calculator_3-way'!B578)</f>
        <v>3.21</v>
      </c>
      <c r="C577" s="4">
        <f>IF('True_Odds_Calculator_3-way'!C578="","",'True_Odds_Calculator_3-way'!C578)</f>
        <v>1.94</v>
      </c>
      <c r="D577" s="4">
        <f t="shared" si="40"/>
        <v>2.4618855774575898E-2</v>
      </c>
      <c r="E577" s="4">
        <f t="shared" si="41"/>
        <v>5.2792130028720399</v>
      </c>
      <c r="F577" s="4">
        <f t="shared" si="42"/>
        <v>3.2968460991292154</v>
      </c>
      <c r="G577" s="4">
        <f t="shared" si="43"/>
        <v>1.9713848277249666</v>
      </c>
      <c r="I577" s="4">
        <f t="shared" si="44"/>
        <v>1.0246188557745759</v>
      </c>
    </row>
    <row r="578" spans="1:9" x14ac:dyDescent="0.2">
      <c r="A578" s="4">
        <f>IF('True_Odds_Calculator_3-way'!A579="","",'True_Odds_Calculator_3-way'!A579)</f>
        <v>2.17</v>
      </c>
      <c r="B578" s="4">
        <f>IF('True_Odds_Calculator_3-way'!B579="","",'True_Odds_Calculator_3-way'!B579)</f>
        <v>3.07</v>
      </c>
      <c r="C578" s="4">
        <f>IF('True_Odds_Calculator_3-way'!C579="","",'True_Odds_Calculator_3-way'!C579)</f>
        <v>4.03</v>
      </c>
      <c r="D578" s="4">
        <f t="shared" si="40"/>
        <v>3.4701349926736125E-2</v>
      </c>
      <c r="E578" s="4">
        <f t="shared" si="41"/>
        <v>2.2258707882736046</v>
      </c>
      <c r="F578" s="4">
        <f t="shared" si="42"/>
        <v>3.1830328319736552</v>
      </c>
      <c r="G578" s="4">
        <f t="shared" si="43"/>
        <v>4.2270457677333502</v>
      </c>
      <c r="I578" s="4">
        <f t="shared" si="44"/>
        <v>1.0347013499267361</v>
      </c>
    </row>
    <row r="579" spans="1:9" x14ac:dyDescent="0.2">
      <c r="A579" s="4">
        <f>IF('True_Odds_Calculator_3-way'!A580="","",'True_Odds_Calculator_3-way'!A580)</f>
        <v>2.02</v>
      </c>
      <c r="B579" s="4">
        <f>IF('True_Odds_Calculator_3-way'!B580="","",'True_Odds_Calculator_3-way'!B580)</f>
        <v>3.19</v>
      </c>
      <c r="C579" s="4">
        <f>IF('True_Odds_Calculator_3-way'!C580="","",'True_Odds_Calculator_3-way'!C580)</f>
        <v>4.42</v>
      </c>
      <c r="D579" s="4">
        <f t="shared" ref="D579:D642" si="45">IF(A579="","",((1/A579)+(1/B579)+(1/C579))-1)</f>
        <v>3.4773472666349337E-2</v>
      </c>
      <c r="E579" s="4">
        <f t="shared" ref="E579:E642" si="46">IF(A579="","",(3*A579)/(3-($D579*A579)))</f>
        <v>2.0684305181370179</v>
      </c>
      <c r="F579" s="4">
        <f t="shared" ref="F579:F642" si="47">IF(B579="","",(3*B579)/(3-($D579*B579)))</f>
        <v>3.3124816338923564</v>
      </c>
      <c r="G579" s="4">
        <f t="shared" ref="G579:G642" si="48">IF(C579="","",(3*C579)/(3-($D579*C579)))</f>
        <v>4.6586776421520408</v>
      </c>
      <c r="I579" s="4">
        <f t="shared" ref="I579:I642" si="49">IF(A579="","",D579+1)</f>
        <v>1.0347734726663493</v>
      </c>
    </row>
    <row r="580" spans="1:9" x14ac:dyDescent="0.2">
      <c r="A580" s="4">
        <f>IF('True_Odds_Calculator_3-way'!A581="","",'True_Odds_Calculator_3-way'!A581)</f>
        <v>2.38</v>
      </c>
      <c r="B580" s="4">
        <f>IF('True_Odds_Calculator_3-way'!B581="","",'True_Odds_Calculator_3-way'!B581)</f>
        <v>2.94</v>
      </c>
      <c r="C580" s="4">
        <f>IF('True_Odds_Calculator_3-way'!C581="","",'True_Odds_Calculator_3-way'!C581)</f>
        <v>3.66</v>
      </c>
      <c r="D580" s="4">
        <f t="shared" si="45"/>
        <v>3.3528165364506535E-2</v>
      </c>
      <c r="E580" s="4">
        <f t="shared" si="46"/>
        <v>2.4450355273499111</v>
      </c>
      <c r="F580" s="4">
        <f t="shared" si="47"/>
        <v>3.0398832749486506</v>
      </c>
      <c r="G580" s="4">
        <f t="shared" si="48"/>
        <v>3.8160949273608766</v>
      </c>
      <c r="I580" s="4">
        <f t="shared" si="49"/>
        <v>1.0335281653645065</v>
      </c>
    </row>
    <row r="581" spans="1:9" x14ac:dyDescent="0.2">
      <c r="A581" s="4">
        <f>IF('True_Odds_Calculator_3-way'!A582="","",'True_Odds_Calculator_3-way'!A582)</f>
        <v>4.7300000000000004</v>
      </c>
      <c r="B581" s="4">
        <f>IF('True_Odds_Calculator_3-way'!B582="","",'True_Odds_Calculator_3-way'!B582)</f>
        <v>3.18</v>
      </c>
      <c r="C581" s="4">
        <f>IF('True_Odds_Calculator_3-way'!C582="","",'True_Odds_Calculator_3-way'!C582)</f>
        <v>1.96</v>
      </c>
      <c r="D581" s="4">
        <f t="shared" si="45"/>
        <v>3.608598092394244E-2</v>
      </c>
      <c r="E581" s="4">
        <f t="shared" si="46"/>
        <v>5.0153512333519945</v>
      </c>
      <c r="F581" s="4">
        <f t="shared" si="47"/>
        <v>3.3064764945710694</v>
      </c>
      <c r="G581" s="4">
        <f t="shared" si="48"/>
        <v>2.0073250449429083</v>
      </c>
      <c r="I581" s="4">
        <f t="shared" si="49"/>
        <v>1.0360859809239424</v>
      </c>
    </row>
    <row r="582" spans="1:9" x14ac:dyDescent="0.2">
      <c r="A582" s="4">
        <f>IF('True_Odds_Calculator_3-way'!A583="","",'True_Odds_Calculator_3-way'!A583)</f>
        <v>2.31</v>
      </c>
      <c r="B582" s="4">
        <f>IF('True_Odds_Calculator_3-way'!B583="","",'True_Odds_Calculator_3-way'!B583)</f>
        <v>3.42</v>
      </c>
      <c r="C582" s="4">
        <f>IF('True_Odds_Calculator_3-way'!C583="","",'True_Odds_Calculator_3-way'!C583)</f>
        <v>3.31</v>
      </c>
      <c r="D582" s="4">
        <f t="shared" si="45"/>
        <v>2.7412897344524012E-2</v>
      </c>
      <c r="E582" s="4">
        <f t="shared" si="46"/>
        <v>2.3598107217829316</v>
      </c>
      <c r="F582" s="4">
        <f t="shared" si="47"/>
        <v>3.5303251424231221</v>
      </c>
      <c r="G582" s="4">
        <f t="shared" si="48"/>
        <v>3.4132352223278328</v>
      </c>
      <c r="I582" s="4">
        <f t="shared" si="49"/>
        <v>1.027412897344524</v>
      </c>
    </row>
    <row r="583" spans="1:9" x14ac:dyDescent="0.2">
      <c r="A583" s="4">
        <f>IF('True_Odds_Calculator_3-way'!A584="","",'True_Odds_Calculator_3-way'!A584)</f>
        <v>1.76</v>
      </c>
      <c r="B583" s="4">
        <f>IF('True_Odds_Calculator_3-way'!B584="","",'True_Odds_Calculator_3-way'!B584)</f>
        <v>3.7</v>
      </c>
      <c r="C583" s="4">
        <f>IF('True_Odds_Calculator_3-way'!C584="","",'True_Odds_Calculator_3-way'!C584)</f>
        <v>5.23</v>
      </c>
      <c r="D583" s="4">
        <f t="shared" si="45"/>
        <v>2.9656677362222439E-2</v>
      </c>
      <c r="E583" s="4">
        <f t="shared" si="46"/>
        <v>1.7911637124020214</v>
      </c>
      <c r="F583" s="4">
        <f t="shared" si="47"/>
        <v>3.8404712611015648</v>
      </c>
      <c r="G583" s="4">
        <f t="shared" si="48"/>
        <v>5.5151409157744071</v>
      </c>
      <c r="I583" s="4">
        <f t="shared" si="49"/>
        <v>1.0296566773622224</v>
      </c>
    </row>
    <row r="584" spans="1:9" x14ac:dyDescent="0.2">
      <c r="A584" s="4">
        <f>IF('True_Odds_Calculator_3-way'!A585="","",'True_Odds_Calculator_3-way'!A585)</f>
        <v>3.12</v>
      </c>
      <c r="B584" s="4">
        <f>IF('True_Odds_Calculator_3-way'!B585="","",'True_Odds_Calculator_3-way'!B585)</f>
        <v>3.43</v>
      </c>
      <c r="C584" s="4">
        <f>IF('True_Odds_Calculator_3-way'!C585="","",'True_Odds_Calculator_3-way'!C585)</f>
        <v>2.41</v>
      </c>
      <c r="D584" s="4">
        <f t="shared" si="45"/>
        <v>2.6995769353293175E-2</v>
      </c>
      <c r="E584" s="4">
        <f t="shared" si="46"/>
        <v>3.2101262201144967</v>
      </c>
      <c r="F584" s="4">
        <f t="shared" si="47"/>
        <v>3.539239194494614</v>
      </c>
      <c r="G584" s="4">
        <f t="shared" si="48"/>
        <v>2.4634232786760397</v>
      </c>
      <c r="I584" s="4">
        <f t="shared" si="49"/>
        <v>1.0269957693532932</v>
      </c>
    </row>
    <row r="585" spans="1:9" x14ac:dyDescent="0.2">
      <c r="A585" s="4">
        <f>IF('True_Odds_Calculator_3-way'!A586="","",'True_Odds_Calculator_3-way'!A586)</f>
        <v>5.28</v>
      </c>
      <c r="B585" s="4">
        <f>IF('True_Odds_Calculator_3-way'!B586="","",'True_Odds_Calculator_3-way'!B586)</f>
        <v>4.0999999999999996</v>
      </c>
      <c r="C585" s="4">
        <f>IF('True_Odds_Calculator_3-way'!C586="","",'True_Odds_Calculator_3-way'!C586)</f>
        <v>1.68</v>
      </c>
      <c r="D585" s="4">
        <f t="shared" si="45"/>
        <v>2.8534473656424808E-2</v>
      </c>
      <c r="E585" s="4">
        <f t="shared" si="46"/>
        <v>5.559186069262374</v>
      </c>
      <c r="F585" s="4">
        <f t="shared" si="47"/>
        <v>4.266376365479184</v>
      </c>
      <c r="G585" s="4">
        <f t="shared" si="48"/>
        <v>1.7072811669095225</v>
      </c>
      <c r="I585" s="4">
        <f t="shared" si="49"/>
        <v>1.0285344736564248</v>
      </c>
    </row>
    <row r="586" spans="1:9" x14ac:dyDescent="0.2">
      <c r="A586" s="4">
        <f>IF('True_Odds_Calculator_3-way'!A587="","",'True_Odds_Calculator_3-way'!A587)</f>
        <v>1.41</v>
      </c>
      <c r="B586" s="4">
        <f>IF('True_Odds_Calculator_3-way'!B587="","",'True_Odds_Calculator_3-way'!B587)</f>
        <v>5.05</v>
      </c>
      <c r="C586" s="4">
        <f>IF('True_Odds_Calculator_3-way'!C587="","",'True_Odds_Calculator_3-way'!C587)</f>
        <v>8.56</v>
      </c>
      <c r="D586" s="4">
        <f t="shared" si="45"/>
        <v>2.4062090042768602E-2</v>
      </c>
      <c r="E586" s="4">
        <f t="shared" si="46"/>
        <v>1.4261283454707934</v>
      </c>
      <c r="F586" s="4">
        <f t="shared" si="47"/>
        <v>5.2631826788071452</v>
      </c>
      <c r="G586" s="4">
        <f t="shared" si="48"/>
        <v>9.1910300539636367</v>
      </c>
      <c r="I586" s="4">
        <f t="shared" si="49"/>
        <v>1.0240620900427686</v>
      </c>
    </row>
    <row r="587" spans="1:9" x14ac:dyDescent="0.2">
      <c r="A587" s="4">
        <f>IF('True_Odds_Calculator_3-way'!A588="","",'True_Odds_Calculator_3-way'!A588)</f>
        <v>1.84</v>
      </c>
      <c r="B587" s="4">
        <f>IF('True_Odds_Calculator_3-way'!B588="","",'True_Odds_Calculator_3-way'!B588)</f>
        <v>3.89</v>
      </c>
      <c r="C587" s="4">
        <f>IF('True_Odds_Calculator_3-way'!C588="","",'True_Odds_Calculator_3-way'!C588)</f>
        <v>4.46</v>
      </c>
      <c r="D587" s="4">
        <f t="shared" si="45"/>
        <v>2.4762916246696465E-2</v>
      </c>
      <c r="E587" s="4">
        <f t="shared" si="46"/>
        <v>1.8683767604380817</v>
      </c>
      <c r="F587" s="4">
        <f t="shared" si="47"/>
        <v>4.0190486294340237</v>
      </c>
      <c r="G587" s="4">
        <f t="shared" si="48"/>
        <v>4.6304669462229917</v>
      </c>
      <c r="I587" s="4">
        <f t="shared" si="49"/>
        <v>1.0247629162466965</v>
      </c>
    </row>
    <row r="588" spans="1:9" x14ac:dyDescent="0.2">
      <c r="A588" s="4">
        <f>IF('True_Odds_Calculator_3-way'!A589="","",'True_Odds_Calculator_3-way'!A589)</f>
        <v>2.5299999999999998</v>
      </c>
      <c r="B588" s="4">
        <f>IF('True_Odds_Calculator_3-way'!B589="","",'True_Odds_Calculator_3-way'!B589)</f>
        <v>3.86</v>
      </c>
      <c r="C588" s="4">
        <f>IF('True_Odds_Calculator_3-way'!C589="","",'True_Odds_Calculator_3-way'!C589)</f>
        <v>2.71</v>
      </c>
      <c r="D588" s="4">
        <f t="shared" si="45"/>
        <v>2.3327964545901247E-2</v>
      </c>
      <c r="E588" s="4">
        <f t="shared" si="46"/>
        <v>2.5807721764799845</v>
      </c>
      <c r="F588" s="4">
        <f t="shared" si="47"/>
        <v>3.9794442708569853</v>
      </c>
      <c r="G588" s="4">
        <f t="shared" si="48"/>
        <v>2.7683369654788921</v>
      </c>
      <c r="I588" s="4">
        <f t="shared" si="49"/>
        <v>1.0233279645459012</v>
      </c>
    </row>
    <row r="589" spans="1:9" x14ac:dyDescent="0.2">
      <c r="A589" s="4">
        <f>IF('True_Odds_Calculator_3-way'!A590="","",'True_Odds_Calculator_3-way'!A590)</f>
        <v>1.69</v>
      </c>
      <c r="B589" s="4">
        <f>IF('True_Odds_Calculator_3-way'!B590="","",'True_Odds_Calculator_3-way'!B590)</f>
        <v>4.12</v>
      </c>
      <c r="C589" s="4">
        <f>IF('True_Odds_Calculator_3-way'!C590="","",'True_Odds_Calculator_3-way'!C590)</f>
        <v>5.03</v>
      </c>
      <c r="D589" s="4">
        <f t="shared" si="45"/>
        <v>3.3241579990956893E-2</v>
      </c>
      <c r="E589" s="4">
        <f t="shared" si="46"/>
        <v>1.7222510278562724</v>
      </c>
      <c r="F589" s="4">
        <f t="shared" si="47"/>
        <v>4.3170824546620414</v>
      </c>
      <c r="G589" s="4">
        <f t="shared" si="48"/>
        <v>5.3268947399801192</v>
      </c>
      <c r="I589" s="4">
        <f t="shared" si="49"/>
        <v>1.0332415799909569</v>
      </c>
    </row>
    <row r="590" spans="1:9" x14ac:dyDescent="0.2">
      <c r="A590" s="4">
        <f>IF('True_Odds_Calculator_3-way'!A591="","",'True_Odds_Calculator_3-way'!A591)</f>
        <v>1.97</v>
      </c>
      <c r="B590" s="4">
        <f>IF('True_Odds_Calculator_3-way'!B591="","",'True_Odds_Calculator_3-way'!B591)</f>
        <v>3.71</v>
      </c>
      <c r="C590" s="4">
        <f>IF('True_Odds_Calculator_3-way'!C591="","",'True_Odds_Calculator_3-way'!C591)</f>
        <v>3.97</v>
      </c>
      <c r="D590" s="4">
        <f t="shared" si="45"/>
        <v>2.9045160939453751E-2</v>
      </c>
      <c r="E590" s="4">
        <f t="shared" si="46"/>
        <v>2.0083043671370127</v>
      </c>
      <c r="F590" s="4">
        <f t="shared" si="47"/>
        <v>3.8482250991039355</v>
      </c>
      <c r="G590" s="4">
        <f t="shared" si="48"/>
        <v>4.1286921867546686</v>
      </c>
      <c r="I590" s="4">
        <f t="shared" si="49"/>
        <v>1.0290451609394538</v>
      </c>
    </row>
    <row r="591" spans="1:9" x14ac:dyDescent="0.2">
      <c r="A591" s="4">
        <f>IF('True_Odds_Calculator_3-way'!A592="","",'True_Odds_Calculator_3-way'!A592)</f>
        <v>1.92</v>
      </c>
      <c r="B591" s="4">
        <f>IF('True_Odds_Calculator_3-way'!B592="","",'True_Odds_Calculator_3-way'!B592)</f>
        <v>3.46</v>
      </c>
      <c r="C591" s="4">
        <f>IF('True_Odds_Calculator_3-way'!C592="","",'True_Odds_Calculator_3-way'!C592)</f>
        <v>4.55</v>
      </c>
      <c r="D591" s="4">
        <f t="shared" si="45"/>
        <v>2.9630894154015763E-2</v>
      </c>
      <c r="E591" s="4">
        <f t="shared" si="46"/>
        <v>1.9571142692867518</v>
      </c>
      <c r="F591" s="4">
        <f t="shared" si="47"/>
        <v>3.5824269250279315</v>
      </c>
      <c r="G591" s="4">
        <f t="shared" si="48"/>
        <v>4.764099535777107</v>
      </c>
      <c r="I591" s="4">
        <f t="shared" si="49"/>
        <v>1.0296308941540158</v>
      </c>
    </row>
    <row r="592" spans="1:9" x14ac:dyDescent="0.2">
      <c r="A592" s="4">
        <f>IF('True_Odds_Calculator_3-way'!A593="","",'True_Odds_Calculator_3-way'!A593)</f>
        <v>3.03</v>
      </c>
      <c r="B592" s="4">
        <f>IF('True_Odds_Calculator_3-way'!B593="","",'True_Odds_Calculator_3-way'!B593)</f>
        <v>3.14</v>
      </c>
      <c r="C592" s="4">
        <f>IF('True_Odds_Calculator_3-way'!C593="","",'True_Odds_Calculator_3-way'!C593)</f>
        <v>2.68</v>
      </c>
      <c r="D592" s="4">
        <f t="shared" si="45"/>
        <v>2.1638669238156716E-2</v>
      </c>
      <c r="E592" s="4">
        <f t="shared" si="46"/>
        <v>3.0977004158443293</v>
      </c>
      <c r="F592" s="4">
        <f t="shared" si="47"/>
        <v>3.2127642059524582</v>
      </c>
      <c r="G592" s="4">
        <f t="shared" si="48"/>
        <v>2.7328270346573182</v>
      </c>
      <c r="I592" s="4">
        <f t="shared" si="49"/>
        <v>1.0216386692381567</v>
      </c>
    </row>
    <row r="593" spans="1:9" x14ac:dyDescent="0.2">
      <c r="A593" s="4">
        <f>IF('True_Odds_Calculator_3-way'!A594="","",'True_Odds_Calculator_3-way'!A594)</f>
        <v>1.56</v>
      </c>
      <c r="B593" s="4">
        <f>IF('True_Odds_Calculator_3-way'!B594="","",'True_Odds_Calculator_3-way'!B594)</f>
        <v>4.16</v>
      </c>
      <c r="C593" s="4">
        <f>IF('True_Odds_Calculator_3-way'!C594="","",'True_Odds_Calculator_3-way'!C594)</f>
        <v>6.87</v>
      </c>
      <c r="D593" s="4">
        <f t="shared" si="45"/>
        <v>2.6970663979397624E-2</v>
      </c>
      <c r="E593" s="4">
        <f t="shared" si="46"/>
        <v>1.5821898090394395</v>
      </c>
      <c r="F593" s="4">
        <f t="shared" si="47"/>
        <v>4.3216258720109684</v>
      </c>
      <c r="G593" s="4">
        <f t="shared" si="48"/>
        <v>7.3222423393570866</v>
      </c>
      <c r="I593" s="4">
        <f t="shared" si="49"/>
        <v>1.0269706639793976</v>
      </c>
    </row>
    <row r="594" spans="1:9" x14ac:dyDescent="0.2">
      <c r="A594" s="4">
        <f>IF('True_Odds_Calculator_3-way'!A595="","",'True_Odds_Calculator_3-way'!A595)</f>
        <v>2.65</v>
      </c>
      <c r="B594" s="4">
        <f>IF('True_Odds_Calculator_3-way'!B595="","",'True_Odds_Calculator_3-way'!B595)</f>
        <v>3.38</v>
      </c>
      <c r="C594" s="4">
        <f>IF('True_Odds_Calculator_3-way'!C595="","",'True_Odds_Calculator_3-way'!C595)</f>
        <v>2.87</v>
      </c>
      <c r="D594" s="4">
        <f t="shared" si="45"/>
        <v>2.1648534480847248E-2</v>
      </c>
      <c r="E594" s="4">
        <f t="shared" si="46"/>
        <v>2.7016635669141915</v>
      </c>
      <c r="F594" s="4">
        <f t="shared" si="47"/>
        <v>3.4645015563798554</v>
      </c>
      <c r="G594" s="4">
        <f t="shared" si="48"/>
        <v>2.9306959777673827</v>
      </c>
      <c r="I594" s="4">
        <f t="shared" si="49"/>
        <v>1.0216485344808472</v>
      </c>
    </row>
    <row r="595" spans="1:9" x14ac:dyDescent="0.2">
      <c r="A595" s="4">
        <f>IF('True_Odds_Calculator_3-way'!A596="","",'True_Odds_Calculator_3-way'!A596)</f>
        <v>1.88</v>
      </c>
      <c r="B595" s="4">
        <f>IF('True_Odds_Calculator_3-way'!B596="","",'True_Odds_Calculator_3-way'!B596)</f>
        <v>3.63</v>
      </c>
      <c r="C595" s="4">
        <f>IF('True_Odds_Calculator_3-way'!C596="","",'True_Odds_Calculator_3-way'!C596)</f>
        <v>4.59</v>
      </c>
      <c r="D595" s="4">
        <f t="shared" si="45"/>
        <v>2.5261911028209738E-2</v>
      </c>
      <c r="E595" s="4">
        <f t="shared" si="46"/>
        <v>1.910240632782231</v>
      </c>
      <c r="F595" s="4">
        <f t="shared" si="47"/>
        <v>3.7444564727798872</v>
      </c>
      <c r="G595" s="4">
        <f t="shared" si="48"/>
        <v>4.7745394041305769</v>
      </c>
      <c r="I595" s="4">
        <f t="shared" si="49"/>
        <v>1.0252619110282097</v>
      </c>
    </row>
    <row r="596" spans="1:9" x14ac:dyDescent="0.2">
      <c r="A596" s="4">
        <f>IF('True_Odds_Calculator_3-way'!A597="","",'True_Odds_Calculator_3-way'!A597)</f>
        <v>6.63</v>
      </c>
      <c r="B596" s="4">
        <f>IF('True_Odds_Calculator_3-way'!B597="","",'True_Odds_Calculator_3-way'!B597)</f>
        <v>3.86</v>
      </c>
      <c r="C596" s="4">
        <f>IF('True_Odds_Calculator_3-way'!C597="","",'True_Odds_Calculator_3-way'!C597)</f>
        <v>1.61</v>
      </c>
      <c r="D596" s="4">
        <f t="shared" si="45"/>
        <v>3.1014932529582095E-2</v>
      </c>
      <c r="E596" s="4">
        <f t="shared" si="46"/>
        <v>7.1178809181074305</v>
      </c>
      <c r="F596" s="4">
        <f t="shared" si="47"/>
        <v>4.0204391621687536</v>
      </c>
      <c r="G596" s="4">
        <f t="shared" si="48"/>
        <v>1.6372515285208524</v>
      </c>
      <c r="I596" s="4">
        <f t="shared" si="49"/>
        <v>1.0310149325295821</v>
      </c>
    </row>
    <row r="597" spans="1:9" x14ac:dyDescent="0.2">
      <c r="A597" s="4">
        <f>IF('True_Odds_Calculator_3-way'!A598="","",'True_Odds_Calculator_3-way'!A598)</f>
        <v>3.39</v>
      </c>
      <c r="B597" s="4">
        <f>IF('True_Odds_Calculator_3-way'!B598="","",'True_Odds_Calculator_3-way'!B598)</f>
        <v>3.74</v>
      </c>
      <c r="C597" s="4">
        <f>IF('True_Odds_Calculator_3-way'!C598="","",'True_Odds_Calculator_3-way'!C598)</f>
        <v>2.17</v>
      </c>
      <c r="D597" s="4">
        <f t="shared" si="45"/>
        <v>2.3194422969405659E-2</v>
      </c>
      <c r="E597" s="4">
        <f t="shared" si="46"/>
        <v>3.4812423094400824</v>
      </c>
      <c r="F597" s="4">
        <f t="shared" si="47"/>
        <v>3.8513649677972248</v>
      </c>
      <c r="G597" s="4">
        <f t="shared" si="48"/>
        <v>2.2070279687537684</v>
      </c>
      <c r="I597" s="4">
        <f t="shared" si="49"/>
        <v>1.0231944229694057</v>
      </c>
    </row>
    <row r="598" spans="1:9" x14ac:dyDescent="0.2">
      <c r="A598" s="4">
        <f>IF('True_Odds_Calculator_3-way'!A599="","",'True_Odds_Calculator_3-way'!A599)</f>
        <v>3.64</v>
      </c>
      <c r="B598" s="4">
        <f>IF('True_Odds_Calculator_3-way'!B599="","",'True_Odds_Calculator_3-way'!B599)</f>
        <v>3.5</v>
      </c>
      <c r="C598" s="4">
        <f>IF('True_Odds_Calculator_3-way'!C599="","",'True_Odds_Calculator_3-way'!C599)</f>
        <v>2.16</v>
      </c>
      <c r="D598" s="4">
        <f t="shared" si="45"/>
        <v>2.3402523402523467E-2</v>
      </c>
      <c r="E598" s="4">
        <f t="shared" si="46"/>
        <v>3.746378653113088</v>
      </c>
      <c r="F598" s="4">
        <f t="shared" si="47"/>
        <v>3.5982426165486943</v>
      </c>
      <c r="G598" s="4">
        <f t="shared" si="48"/>
        <v>2.1970193740685549</v>
      </c>
      <c r="I598" s="4">
        <f t="shared" si="49"/>
        <v>1.0234025234025235</v>
      </c>
    </row>
    <row r="599" spans="1:9" x14ac:dyDescent="0.2">
      <c r="A599" s="4">
        <f>IF('True_Odds_Calculator_3-way'!A600="","",'True_Odds_Calculator_3-way'!A600)</f>
        <v>1.93</v>
      </c>
      <c r="B599" s="4">
        <f>IF('True_Odds_Calculator_3-way'!B600="","",'True_Odds_Calculator_3-way'!B600)</f>
        <v>3.47</v>
      </c>
      <c r="C599" s="4">
        <f>IF('True_Odds_Calculator_3-way'!C600="","",'True_Odds_Calculator_3-way'!C600)</f>
        <v>4.62</v>
      </c>
      <c r="D599" s="4">
        <f t="shared" si="45"/>
        <v>2.2769369516469018E-2</v>
      </c>
      <c r="E599" s="4">
        <f t="shared" si="46"/>
        <v>1.9586914895561065</v>
      </c>
      <c r="F599" s="4">
        <f t="shared" si="47"/>
        <v>3.5638598469697147</v>
      </c>
      <c r="G599" s="4">
        <f t="shared" si="48"/>
        <v>4.7878864188121382</v>
      </c>
      <c r="I599" s="4">
        <f t="shared" si="49"/>
        <v>1.022769369516469</v>
      </c>
    </row>
    <row r="600" spans="1:9" x14ac:dyDescent="0.2">
      <c r="A600" s="4">
        <f>IF('True_Odds_Calculator_3-way'!A601="","",'True_Odds_Calculator_3-way'!A601)</f>
        <v>2.62</v>
      </c>
      <c r="B600" s="4">
        <f>IF('True_Odds_Calculator_3-way'!B601="","",'True_Odds_Calculator_3-way'!B601)</f>
        <v>3.46</v>
      </c>
      <c r="C600" s="4">
        <f>IF('True_Odds_Calculator_3-way'!C601="","",'True_Odds_Calculator_3-way'!C601)</f>
        <v>2.85</v>
      </c>
      <c r="D600" s="4">
        <f t="shared" si="45"/>
        <v>2.1573923335895584E-2</v>
      </c>
      <c r="E600" s="4">
        <f t="shared" si="46"/>
        <v>2.6703119519927565</v>
      </c>
      <c r="F600" s="4">
        <f t="shared" si="47"/>
        <v>3.5482882416009791</v>
      </c>
      <c r="G600" s="4">
        <f t="shared" si="48"/>
        <v>2.9096336016445541</v>
      </c>
      <c r="I600" s="4">
        <f t="shared" si="49"/>
        <v>1.0215739233358956</v>
      </c>
    </row>
    <row r="601" spans="1:9" x14ac:dyDescent="0.2">
      <c r="A601" s="4">
        <f>IF('True_Odds_Calculator_3-way'!A602="","",'True_Odds_Calculator_3-way'!A602)</f>
        <v>2.19</v>
      </c>
      <c r="B601" s="4">
        <f>IF('True_Odds_Calculator_3-way'!B602="","",'True_Odds_Calculator_3-way'!B602)</f>
        <v>3.4</v>
      </c>
      <c r="C601" s="4">
        <f>IF('True_Odds_Calculator_3-way'!C602="","",'True_Odds_Calculator_3-way'!C602)</f>
        <v>3.68</v>
      </c>
      <c r="D601" s="4">
        <f t="shared" si="45"/>
        <v>2.247778205981632E-2</v>
      </c>
      <c r="E601" s="4">
        <f t="shared" si="46"/>
        <v>2.2265347204014732</v>
      </c>
      <c r="F601" s="4">
        <f t="shared" si="47"/>
        <v>3.4888785519538508</v>
      </c>
      <c r="G601" s="4">
        <f t="shared" si="48"/>
        <v>3.7843447772957295</v>
      </c>
      <c r="I601" s="4">
        <f t="shared" si="49"/>
        <v>1.0224777820598163</v>
      </c>
    </row>
    <row r="602" spans="1:9" x14ac:dyDescent="0.2">
      <c r="A602" s="4">
        <f>IF('True_Odds_Calculator_3-way'!A603="","",'True_Odds_Calculator_3-way'!A603)</f>
        <v>2.52</v>
      </c>
      <c r="B602" s="4">
        <f>IF('True_Odds_Calculator_3-way'!B603="","",'True_Odds_Calculator_3-way'!B603)</f>
        <v>3.13</v>
      </c>
      <c r="C602" s="4">
        <f>IF('True_Odds_Calculator_3-way'!C603="","",'True_Odds_Calculator_3-way'!C603)</f>
        <v>3.28</v>
      </c>
      <c r="D602" s="4">
        <f t="shared" si="45"/>
        <v>2.1192263497258335E-2</v>
      </c>
      <c r="E602" s="4">
        <f t="shared" si="46"/>
        <v>2.5656728282848049</v>
      </c>
      <c r="F602" s="4">
        <f t="shared" si="47"/>
        <v>3.2007709498902361</v>
      </c>
      <c r="G602" s="4">
        <f t="shared" si="48"/>
        <v>3.3578009466600398</v>
      </c>
      <c r="I602" s="4">
        <f t="shared" si="49"/>
        <v>1.0211922634972583</v>
      </c>
    </row>
    <row r="603" spans="1:9" x14ac:dyDescent="0.2">
      <c r="A603" s="4">
        <f>IF('True_Odds_Calculator_3-way'!A604="","",'True_Odds_Calculator_3-way'!A604)</f>
        <v>1.18</v>
      </c>
      <c r="B603" s="4">
        <f>IF('True_Odds_Calculator_3-way'!B604="","",'True_Odds_Calculator_3-way'!B604)</f>
        <v>7.68</v>
      </c>
      <c r="C603" s="4">
        <f>IF('True_Odds_Calculator_3-way'!C604="","",'True_Odds_Calculator_3-way'!C604)</f>
        <v>18.23</v>
      </c>
      <c r="D603" s="4">
        <f t="shared" si="45"/>
        <v>3.2520595668653396E-2</v>
      </c>
      <c r="E603" s="4">
        <f t="shared" si="46"/>
        <v>1.1952894666781169</v>
      </c>
      <c r="F603" s="4">
        <f t="shared" si="47"/>
        <v>8.3774451353135611</v>
      </c>
      <c r="G603" s="4">
        <f t="shared" si="48"/>
        <v>22.719818220424639</v>
      </c>
      <c r="I603" s="4">
        <f t="shared" si="49"/>
        <v>1.0325205956686534</v>
      </c>
    </row>
    <row r="604" spans="1:9" x14ac:dyDescent="0.2">
      <c r="A604" s="4">
        <f>IF('True_Odds_Calculator_3-way'!A605="","",'True_Odds_Calculator_3-way'!A605)</f>
        <v>2.13</v>
      </c>
      <c r="B604" s="4">
        <f>IF('True_Odds_Calculator_3-way'!B605="","",'True_Odds_Calculator_3-way'!B605)</f>
        <v>2.89</v>
      </c>
      <c r="C604" s="4">
        <f>IF('True_Odds_Calculator_3-way'!C605="","",'True_Odds_Calculator_3-way'!C605)</f>
        <v>4.24</v>
      </c>
      <c r="D604" s="4">
        <f t="shared" si="45"/>
        <v>5.135338592456562E-2</v>
      </c>
      <c r="E604" s="4">
        <f t="shared" si="46"/>
        <v>2.2106004923480964</v>
      </c>
      <c r="F604" s="4">
        <f t="shared" si="47"/>
        <v>3.0404104053901042</v>
      </c>
      <c r="G604" s="4">
        <f t="shared" si="48"/>
        <v>4.5718202056570156</v>
      </c>
      <c r="I604" s="4">
        <f t="shared" si="49"/>
        <v>1.0513533859245656</v>
      </c>
    </row>
    <row r="605" spans="1:9" x14ac:dyDescent="0.2">
      <c r="A605" s="4">
        <f>IF('True_Odds_Calculator_3-way'!A606="","",'True_Odds_Calculator_3-way'!A606)</f>
        <v>1.34</v>
      </c>
      <c r="B605" s="4">
        <f>IF('True_Odds_Calculator_3-way'!B606="","",'True_Odds_Calculator_3-way'!B606)</f>
        <v>4.9000000000000004</v>
      </c>
      <c r="C605" s="4">
        <f>IF('True_Odds_Calculator_3-way'!C606="","",'True_Odds_Calculator_3-way'!C606)</f>
        <v>9.31</v>
      </c>
      <c r="D605" s="4">
        <f t="shared" si="45"/>
        <v>5.7761674976353428E-2</v>
      </c>
      <c r="E605" s="4">
        <f t="shared" si="46"/>
        <v>1.3754878828640105</v>
      </c>
      <c r="F605" s="4">
        <f t="shared" si="47"/>
        <v>5.4104432301153613</v>
      </c>
      <c r="G605" s="4">
        <f t="shared" si="48"/>
        <v>11.343335151845789</v>
      </c>
      <c r="I605" s="4">
        <f t="shared" si="49"/>
        <v>1.0577616749763534</v>
      </c>
    </row>
    <row r="606" spans="1:9" x14ac:dyDescent="0.2">
      <c r="A606" s="4">
        <f>IF('True_Odds_Calculator_3-way'!A607="","",'True_Odds_Calculator_3-way'!A607)</f>
        <v>2.14</v>
      </c>
      <c r="B606" s="4">
        <f>IF('True_Odds_Calculator_3-way'!B607="","",'True_Odds_Calculator_3-way'!B607)</f>
        <v>2.81</v>
      </c>
      <c r="C606" s="4">
        <f>IF('True_Odds_Calculator_3-way'!C607="","",'True_Odds_Calculator_3-way'!C607)</f>
        <v>4.3899999999999997</v>
      </c>
      <c r="D606" s="4">
        <f t="shared" si="45"/>
        <v>5.0952038548987E-2</v>
      </c>
      <c r="E606" s="4">
        <f t="shared" si="46"/>
        <v>2.2207135840193035</v>
      </c>
      <c r="F606" s="4">
        <f t="shared" si="47"/>
        <v>2.950828515481696</v>
      </c>
      <c r="G606" s="4">
        <f t="shared" si="48"/>
        <v>4.7436885471843695</v>
      </c>
      <c r="I606" s="4">
        <f t="shared" si="49"/>
        <v>1.050952038548987</v>
      </c>
    </row>
    <row r="607" spans="1:9" x14ac:dyDescent="0.2">
      <c r="A607" s="4">
        <f>IF('True_Odds_Calculator_3-way'!A608="","",'True_Odds_Calculator_3-way'!A608)</f>
        <v>2.68</v>
      </c>
      <c r="B607" s="4">
        <f>IF('True_Odds_Calculator_3-way'!B608="","",'True_Odds_Calculator_3-way'!B608)</f>
        <v>2.5499999999999998</v>
      </c>
      <c r="C607" s="4">
        <f>IF('True_Odds_Calculator_3-way'!C608="","",'True_Odds_Calculator_3-way'!C608)</f>
        <v>3.51</v>
      </c>
      <c r="D607" s="4">
        <f t="shared" si="45"/>
        <v>5.0191476003591973E-2</v>
      </c>
      <c r="E607" s="4">
        <f t="shared" si="46"/>
        <v>2.8058059369436608</v>
      </c>
      <c r="F607" s="4">
        <f t="shared" si="47"/>
        <v>2.6636381403323313</v>
      </c>
      <c r="G607" s="4">
        <f t="shared" si="48"/>
        <v>3.7289807669587174</v>
      </c>
      <c r="I607" s="4">
        <f t="shared" si="49"/>
        <v>1.050191476003592</v>
      </c>
    </row>
    <row r="608" spans="1:9" x14ac:dyDescent="0.2">
      <c r="A608" s="4">
        <f>IF('True_Odds_Calculator_3-way'!A609="","",'True_Odds_Calculator_3-way'!A609)</f>
        <v>5.86</v>
      </c>
      <c r="B608" s="4">
        <f>IF('True_Odds_Calculator_3-way'!B609="","",'True_Odds_Calculator_3-way'!B609)</f>
        <v>4.08</v>
      </c>
      <c r="C608" s="4">
        <f>IF('True_Odds_Calculator_3-way'!C609="","",'True_Odds_Calculator_3-way'!C609)</f>
        <v>1.56</v>
      </c>
      <c r="D608" s="4">
        <f t="shared" si="45"/>
        <v>5.677214440514966E-2</v>
      </c>
      <c r="E608" s="4">
        <f t="shared" si="46"/>
        <v>6.5908970103425055</v>
      </c>
      <c r="F608" s="4">
        <f t="shared" si="47"/>
        <v>4.4213748681804717</v>
      </c>
      <c r="G608" s="4">
        <f t="shared" si="48"/>
        <v>1.6074544920444687</v>
      </c>
      <c r="I608" s="4">
        <f t="shared" si="49"/>
        <v>1.0567721444051497</v>
      </c>
    </row>
    <row r="609" spans="1:9" x14ac:dyDescent="0.2">
      <c r="A609" s="4">
        <f>IF('True_Odds_Calculator_3-way'!A610="","",'True_Odds_Calculator_3-way'!A610)</f>
        <v>3.8</v>
      </c>
      <c r="B609" s="4">
        <f>IF('True_Odds_Calculator_3-way'!B610="","",'True_Odds_Calculator_3-way'!B610)</f>
        <v>3.1</v>
      </c>
      <c r="C609" s="4">
        <f>IF('True_Odds_Calculator_3-way'!C610="","",'True_Odds_Calculator_3-way'!C610)</f>
        <v>2.15</v>
      </c>
      <c r="D609" s="4">
        <f t="shared" si="45"/>
        <v>5.0854818967899895E-2</v>
      </c>
      <c r="E609" s="4">
        <f t="shared" si="46"/>
        <v>4.061634682204522</v>
      </c>
      <c r="F609" s="4">
        <f t="shared" si="47"/>
        <v>3.2719404013435538</v>
      </c>
      <c r="G609" s="4">
        <f t="shared" si="48"/>
        <v>2.2313226829554798</v>
      </c>
      <c r="I609" s="4">
        <f t="shared" si="49"/>
        <v>1.0508548189678999</v>
      </c>
    </row>
    <row r="610" spans="1:9" x14ac:dyDescent="0.2">
      <c r="A610" s="4">
        <f>IF('True_Odds_Calculator_3-way'!A611="","",'True_Odds_Calculator_3-way'!A611)</f>
        <v>4.93</v>
      </c>
      <c r="B610" s="4">
        <f>IF('True_Odds_Calculator_3-way'!B611="","",'True_Odds_Calculator_3-way'!B611)</f>
        <v>3.37</v>
      </c>
      <c r="C610" s="4">
        <f>IF('True_Odds_Calculator_3-way'!C611="","",'True_Odds_Calculator_3-way'!C611)</f>
        <v>1.81</v>
      </c>
      <c r="D610" s="4">
        <f t="shared" si="45"/>
        <v>5.2061849482106348E-2</v>
      </c>
      <c r="E610" s="4">
        <f t="shared" si="46"/>
        <v>5.3912480822177224</v>
      </c>
      <c r="F610" s="4">
        <f t="shared" si="47"/>
        <v>3.579329234856198</v>
      </c>
      <c r="G610" s="4">
        <f t="shared" si="48"/>
        <v>1.8686969854477067</v>
      </c>
      <c r="I610" s="4">
        <f t="shared" si="49"/>
        <v>1.0520618494821063</v>
      </c>
    </row>
    <row r="611" spans="1:9" x14ac:dyDescent="0.2">
      <c r="A611" s="4">
        <f>IF('True_Odds_Calculator_3-way'!A612="","",'True_Odds_Calculator_3-way'!A612)</f>
        <v>2.3199999999999998</v>
      </c>
      <c r="B611" s="4">
        <f>IF('True_Odds_Calculator_3-way'!B612="","",'True_Odds_Calculator_3-way'!B612)</f>
        <v>3.32</v>
      </c>
      <c r="C611" s="4">
        <f>IF('True_Odds_Calculator_3-way'!C612="","",'True_Odds_Calculator_3-way'!C612)</f>
        <v>3.44</v>
      </c>
      <c r="D611" s="4">
        <f t="shared" si="45"/>
        <v>2.2936976454333902E-2</v>
      </c>
      <c r="E611" s="4">
        <f t="shared" si="46"/>
        <v>2.3618951267842405</v>
      </c>
      <c r="F611" s="4">
        <f t="shared" si="47"/>
        <v>3.4064683876205417</v>
      </c>
      <c r="G611" s="4">
        <f t="shared" si="48"/>
        <v>3.5329195514771565</v>
      </c>
      <c r="I611" s="4">
        <f t="shared" si="49"/>
        <v>1.0229369764543339</v>
      </c>
    </row>
    <row r="612" spans="1:9" x14ac:dyDescent="0.2">
      <c r="A612" s="4">
        <f>IF('True_Odds_Calculator_3-way'!A613="","",'True_Odds_Calculator_3-way'!A613)</f>
        <v>5.52</v>
      </c>
      <c r="B612" s="4">
        <f>IF('True_Odds_Calculator_3-way'!B613="","",'True_Odds_Calculator_3-way'!B613)</f>
        <v>3.99</v>
      </c>
      <c r="C612" s="4">
        <f>IF('True_Odds_Calculator_3-way'!C613="","",'True_Odds_Calculator_3-way'!C613)</f>
        <v>1.68</v>
      </c>
      <c r="D612" s="4">
        <f t="shared" si="45"/>
        <v>2.7024081943990419E-2</v>
      </c>
      <c r="E612" s="4">
        <f t="shared" si="46"/>
        <v>5.8088405949994728</v>
      </c>
      <c r="F612" s="4">
        <f t="shared" si="47"/>
        <v>4.1387552615754659</v>
      </c>
      <c r="G612" s="4">
        <f t="shared" si="48"/>
        <v>1.7058149261129527</v>
      </c>
      <c r="I612" s="4">
        <f t="shared" si="49"/>
        <v>1.0270240819439904</v>
      </c>
    </row>
    <row r="613" spans="1:9" x14ac:dyDescent="0.2">
      <c r="A613" s="4">
        <f>IF('True_Odds_Calculator_3-way'!A614="","",'True_Odds_Calculator_3-way'!A614)</f>
        <v>8.9499999999999993</v>
      </c>
      <c r="B613" s="4">
        <f>IF('True_Odds_Calculator_3-way'!B614="","",'True_Odds_Calculator_3-way'!B614)</f>
        <v>4.93</v>
      </c>
      <c r="C613" s="4">
        <f>IF('True_Odds_Calculator_3-way'!C614="","",'True_Odds_Calculator_3-way'!C614)</f>
        <v>1.41</v>
      </c>
      <c r="D613" s="4">
        <f t="shared" si="45"/>
        <v>2.3791458323739523E-2</v>
      </c>
      <c r="E613" s="4">
        <f t="shared" si="46"/>
        <v>9.6337853800519113</v>
      </c>
      <c r="F613" s="4">
        <f t="shared" si="47"/>
        <v>5.1305922879648014</v>
      </c>
      <c r="G613" s="4">
        <f t="shared" si="48"/>
        <v>1.4259448950145936</v>
      </c>
      <c r="I613" s="4">
        <f t="shared" si="49"/>
        <v>1.0237914583237395</v>
      </c>
    </row>
    <row r="614" spans="1:9" x14ac:dyDescent="0.2">
      <c r="A614" s="4">
        <f>IF('True_Odds_Calculator_3-way'!A615="","",'True_Odds_Calculator_3-way'!A615)</f>
        <v>6.39</v>
      </c>
      <c r="B614" s="4">
        <f>IF('True_Odds_Calculator_3-way'!B615="","",'True_Odds_Calculator_3-way'!B615)</f>
        <v>4.41</v>
      </c>
      <c r="C614" s="4">
        <f>IF('True_Odds_Calculator_3-way'!C615="","",'True_Odds_Calculator_3-way'!C615)</f>
        <v>1.56</v>
      </c>
      <c r="D614" s="4">
        <f t="shared" si="45"/>
        <v>2.4277533331859225E-2</v>
      </c>
      <c r="E614" s="4">
        <f t="shared" si="46"/>
        <v>6.7384531337946543</v>
      </c>
      <c r="F614" s="4">
        <f t="shared" si="47"/>
        <v>4.5732085477383544</v>
      </c>
      <c r="G614" s="4">
        <f t="shared" si="48"/>
        <v>1.5799457363438405</v>
      </c>
      <c r="I614" s="4">
        <f t="shared" si="49"/>
        <v>1.0242775333318592</v>
      </c>
    </row>
    <row r="615" spans="1:9" x14ac:dyDescent="0.2">
      <c r="A615" s="4">
        <f>IF('True_Odds_Calculator_3-way'!A616="","",'True_Odds_Calculator_3-way'!A616)</f>
        <v>2.72</v>
      </c>
      <c r="B615" s="4">
        <f>IF('True_Odds_Calculator_3-way'!B616="","",'True_Odds_Calculator_3-way'!B616)</f>
        <v>3.28</v>
      </c>
      <c r="C615" s="4">
        <f>IF('True_Odds_Calculator_3-way'!C616="","",'True_Odds_Calculator_3-way'!C616)</f>
        <v>2.86</v>
      </c>
      <c r="D615" s="4">
        <f t="shared" si="45"/>
        <v>2.217545725436687E-2</v>
      </c>
      <c r="E615" s="4">
        <f t="shared" si="46"/>
        <v>2.7758097306931795</v>
      </c>
      <c r="F615" s="4">
        <f t="shared" si="47"/>
        <v>3.3615001306880941</v>
      </c>
      <c r="G615" s="4">
        <f t="shared" si="48"/>
        <v>2.9217679347467627</v>
      </c>
      <c r="I615" s="4">
        <f t="shared" si="49"/>
        <v>1.0221754572543669</v>
      </c>
    </row>
    <row r="616" spans="1:9" x14ac:dyDescent="0.2">
      <c r="A616" s="4">
        <f>IF('True_Odds_Calculator_3-way'!A617="","",'True_Odds_Calculator_3-way'!A617)</f>
        <v>3.4</v>
      </c>
      <c r="B616" s="4">
        <f>IF('True_Odds_Calculator_3-way'!B617="","",'True_Odds_Calculator_3-way'!B617)</f>
        <v>4.1500000000000004</v>
      </c>
      <c r="C616" s="4">
        <f>IF('True_Odds_Calculator_3-way'!C617="","",'True_Odds_Calculator_3-way'!C617)</f>
        <v>2.02</v>
      </c>
      <c r="D616" s="4">
        <f t="shared" si="45"/>
        <v>3.0131007431005274E-2</v>
      </c>
      <c r="E616" s="4">
        <f t="shared" si="46"/>
        <v>3.5202097965434613</v>
      </c>
      <c r="F616" s="4">
        <f t="shared" si="47"/>
        <v>4.330500577355509</v>
      </c>
      <c r="G616" s="4">
        <f t="shared" si="48"/>
        <v>2.0618308609348177</v>
      </c>
      <c r="I616" s="4">
        <f t="shared" si="49"/>
        <v>1.0301310074310053</v>
      </c>
    </row>
    <row r="617" spans="1:9" x14ac:dyDescent="0.2">
      <c r="A617" s="4">
        <f>IF('True_Odds_Calculator_3-way'!A618="","",'True_Odds_Calculator_3-way'!A618)</f>
        <v>1.86</v>
      </c>
      <c r="B617" s="4">
        <f>IF('True_Odds_Calculator_3-way'!B618="","",'True_Odds_Calculator_3-way'!B618)</f>
        <v>4.1100000000000003</v>
      </c>
      <c r="C617" s="4">
        <f>IF('True_Odds_Calculator_3-way'!C618="","",'True_Odds_Calculator_3-way'!C618)</f>
        <v>4</v>
      </c>
      <c r="D617" s="4">
        <f t="shared" si="45"/>
        <v>3.0943411035240453E-2</v>
      </c>
      <c r="E617" s="4">
        <f t="shared" si="46"/>
        <v>1.8963819257531969</v>
      </c>
      <c r="F617" s="4">
        <f t="shared" si="47"/>
        <v>4.2919462145243248</v>
      </c>
      <c r="G617" s="4">
        <f t="shared" si="48"/>
        <v>4.1721333842711337</v>
      </c>
      <c r="I617" s="4">
        <f t="shared" si="49"/>
        <v>1.0309434110352405</v>
      </c>
    </row>
    <row r="618" spans="1:9" x14ac:dyDescent="0.2">
      <c r="A618" s="4">
        <f>IF('True_Odds_Calculator_3-way'!A619="","",'True_Odds_Calculator_3-way'!A619)</f>
        <v>2.0099999999999998</v>
      </c>
      <c r="B618" s="4">
        <f>IF('True_Odds_Calculator_3-way'!B619="","",'True_Odds_Calculator_3-way'!B619)</f>
        <v>3.87</v>
      </c>
      <c r="C618" s="4">
        <f>IF('True_Odds_Calculator_3-way'!C619="","",'True_Odds_Calculator_3-way'!C619)</f>
        <v>3.66</v>
      </c>
      <c r="D618" s="4">
        <f t="shared" si="45"/>
        <v>2.9134414343329862E-2</v>
      </c>
      <c r="E618" s="4">
        <f t="shared" si="46"/>
        <v>2.0500164389906068</v>
      </c>
      <c r="F618" s="4">
        <f t="shared" si="47"/>
        <v>4.0211276259111086</v>
      </c>
      <c r="G618" s="4">
        <f t="shared" si="48"/>
        <v>3.7948853498447268</v>
      </c>
      <c r="I618" s="4">
        <f t="shared" si="49"/>
        <v>1.0291344143433299</v>
      </c>
    </row>
    <row r="619" spans="1:9" x14ac:dyDescent="0.2">
      <c r="A619" s="4">
        <f>IF('True_Odds_Calculator_3-way'!A620="","",'True_Odds_Calculator_3-way'!A620)</f>
        <v>10.95</v>
      </c>
      <c r="B619" s="4">
        <f>IF('True_Odds_Calculator_3-way'!B620="","",'True_Odds_Calculator_3-way'!B620)</f>
        <v>6.62</v>
      </c>
      <c r="C619" s="4">
        <f>IF('True_Odds_Calculator_3-way'!C620="","",'True_Odds_Calculator_3-way'!C620)</f>
        <v>1.27</v>
      </c>
      <c r="D619" s="4">
        <f t="shared" si="45"/>
        <v>2.978317752908044E-2</v>
      </c>
      <c r="E619" s="4">
        <f t="shared" si="46"/>
        <v>12.285544295835512</v>
      </c>
      <c r="F619" s="4">
        <f t="shared" si="47"/>
        <v>7.0856819668101938</v>
      </c>
      <c r="G619" s="4">
        <f t="shared" si="48"/>
        <v>1.2862168950602102</v>
      </c>
      <c r="I619" s="4">
        <f t="shared" si="49"/>
        <v>1.0297831775290804</v>
      </c>
    </row>
    <row r="620" spans="1:9" x14ac:dyDescent="0.2">
      <c r="A620" s="4">
        <f>IF('True_Odds_Calculator_3-way'!A621="","",'True_Odds_Calculator_3-way'!A621)</f>
        <v>3.16</v>
      </c>
      <c r="B620" s="4">
        <f>IF('True_Odds_Calculator_3-way'!B621="","",'True_Odds_Calculator_3-way'!B621)</f>
        <v>3.07</v>
      </c>
      <c r="C620" s="4">
        <f>IF('True_Odds_Calculator_3-way'!C621="","",'True_Odds_Calculator_3-way'!C621)</f>
        <v>2.56</v>
      </c>
      <c r="D620" s="4">
        <f t="shared" si="45"/>
        <v>3.2813595225333003E-2</v>
      </c>
      <c r="E620" s="4">
        <f t="shared" si="46"/>
        <v>3.273131379303801</v>
      </c>
      <c r="F620" s="4">
        <f t="shared" si="47"/>
        <v>3.1766701890417068</v>
      </c>
      <c r="G620" s="4">
        <f t="shared" si="48"/>
        <v>2.6337473883538967</v>
      </c>
      <c r="I620" s="4">
        <f t="shared" si="49"/>
        <v>1.032813595225333</v>
      </c>
    </row>
    <row r="621" spans="1:9" x14ac:dyDescent="0.2">
      <c r="A621" s="4">
        <f>IF('True_Odds_Calculator_3-way'!A622="","",'True_Odds_Calculator_3-way'!A622)</f>
        <v>2.0299999999999998</v>
      </c>
      <c r="B621" s="4">
        <f>IF('True_Odds_Calculator_3-way'!B622="","",'True_Odds_Calculator_3-way'!B622)</f>
        <v>3.35</v>
      </c>
      <c r="C621" s="4">
        <f>IF('True_Odds_Calculator_3-way'!C622="","",'True_Odds_Calculator_3-way'!C622)</f>
        <v>4.2</v>
      </c>
      <c r="D621" s="4">
        <f t="shared" si="45"/>
        <v>2.9213538220228985E-2</v>
      </c>
      <c r="E621" s="4">
        <f t="shared" si="46"/>
        <v>2.0709379441023215</v>
      </c>
      <c r="F621" s="4">
        <f t="shared" si="47"/>
        <v>3.462968201878466</v>
      </c>
      <c r="G621" s="4">
        <f t="shared" si="48"/>
        <v>4.3791006332057396</v>
      </c>
      <c r="I621" s="4">
        <f t="shared" si="49"/>
        <v>1.029213538220229</v>
      </c>
    </row>
    <row r="622" spans="1:9" x14ac:dyDescent="0.2">
      <c r="A622" s="4">
        <f>IF('True_Odds_Calculator_3-way'!A623="","",'True_Odds_Calculator_3-way'!A623)</f>
        <v>1.42</v>
      </c>
      <c r="B622" s="4">
        <f>IF('True_Odds_Calculator_3-way'!B623="","",'True_Odds_Calculator_3-way'!B623)</f>
        <v>4.75</v>
      </c>
      <c r="C622" s="4">
        <f>IF('True_Odds_Calculator_3-way'!C623="","",'True_Odds_Calculator_3-way'!C623)</f>
        <v>8.44</v>
      </c>
      <c r="D622" s="4">
        <f t="shared" si="45"/>
        <v>3.3235080224424784E-2</v>
      </c>
      <c r="E622" s="4">
        <f t="shared" si="46"/>
        <v>1.4426954332730744</v>
      </c>
      <c r="F622" s="4">
        <f t="shared" si="47"/>
        <v>5.0138393066842042</v>
      </c>
      <c r="G622" s="4">
        <f t="shared" si="48"/>
        <v>9.3105489832633737</v>
      </c>
      <c r="I622" s="4">
        <f t="shared" si="49"/>
        <v>1.0332350802244248</v>
      </c>
    </row>
    <row r="623" spans="1:9" x14ac:dyDescent="0.2">
      <c r="A623" s="4">
        <f>IF('True_Odds_Calculator_3-way'!A624="","",'True_Odds_Calculator_3-way'!A624)</f>
        <v>2.74</v>
      </c>
      <c r="B623" s="4">
        <f>IF('True_Odds_Calculator_3-way'!B624="","",'True_Odds_Calculator_3-way'!B624)</f>
        <v>3.34</v>
      </c>
      <c r="C623" s="4">
        <f>IF('True_Odds_Calculator_3-way'!C624="","",'True_Odds_Calculator_3-way'!C624)</f>
        <v>2.8</v>
      </c>
      <c r="D623" s="4">
        <f t="shared" si="45"/>
        <v>2.1507558397282578E-2</v>
      </c>
      <c r="E623" s="4">
        <f t="shared" si="46"/>
        <v>2.7949018501444112</v>
      </c>
      <c r="F623" s="4">
        <f t="shared" si="47"/>
        <v>3.4219385992713955</v>
      </c>
      <c r="G623" s="4">
        <f t="shared" si="48"/>
        <v>2.857357803839474</v>
      </c>
      <c r="I623" s="4">
        <f t="shared" si="49"/>
        <v>1.0215075583972826</v>
      </c>
    </row>
    <row r="624" spans="1:9" x14ac:dyDescent="0.2">
      <c r="A624" s="4">
        <f>IF('True_Odds_Calculator_3-way'!A625="","",'True_Odds_Calculator_3-way'!A625)</f>
        <v>5.82</v>
      </c>
      <c r="B624" s="4">
        <f>IF('True_Odds_Calculator_3-way'!B625="","",'True_Odds_Calculator_3-way'!B625)</f>
        <v>4.1500000000000004</v>
      </c>
      <c r="C624" s="4">
        <f>IF('True_Odds_Calculator_3-way'!C625="","",'True_Odds_Calculator_3-way'!C625)</f>
        <v>1.63</v>
      </c>
      <c r="D624" s="4">
        <f t="shared" si="45"/>
        <v>2.6282093778948523E-2</v>
      </c>
      <c r="E624" s="4">
        <f t="shared" si="46"/>
        <v>6.1326890214805809</v>
      </c>
      <c r="F624" s="4">
        <f t="shared" si="47"/>
        <v>4.3065736520828191</v>
      </c>
      <c r="G624" s="4">
        <f t="shared" si="48"/>
        <v>1.6536134975930457</v>
      </c>
      <c r="I624" s="4">
        <f t="shared" si="49"/>
        <v>1.0262820937789485</v>
      </c>
    </row>
    <row r="625" spans="1:9" x14ac:dyDescent="0.2">
      <c r="A625" s="4">
        <f>IF('True_Odds_Calculator_3-way'!A626="","",'True_Odds_Calculator_3-way'!A626)</f>
        <v>3.08</v>
      </c>
      <c r="B625" s="4">
        <f>IF('True_Odds_Calculator_3-way'!B626="","",'True_Odds_Calculator_3-way'!B626)</f>
        <v>3.55</v>
      </c>
      <c r="C625" s="4">
        <f>IF('True_Odds_Calculator_3-way'!C626="","",'True_Odds_Calculator_3-way'!C626)</f>
        <v>2.4</v>
      </c>
      <c r="D625" s="4">
        <f t="shared" si="45"/>
        <v>2.3032132187061904E-2</v>
      </c>
      <c r="E625" s="4">
        <f t="shared" si="46"/>
        <v>3.1545945599384511</v>
      </c>
      <c r="F625" s="4">
        <f t="shared" si="47"/>
        <v>3.6494650373639415</v>
      </c>
      <c r="G625" s="4">
        <f t="shared" si="48"/>
        <v>2.445051805103486</v>
      </c>
      <c r="I625" s="4">
        <f t="shared" si="49"/>
        <v>1.0230321321870619</v>
      </c>
    </row>
    <row r="626" spans="1:9" x14ac:dyDescent="0.2">
      <c r="A626" s="4">
        <f>IF('True_Odds_Calculator_3-way'!A627="","",'True_Odds_Calculator_3-way'!A627)</f>
        <v>2.02</v>
      </c>
      <c r="B626" s="4">
        <f>IF('True_Odds_Calculator_3-way'!B627="","",'True_Odds_Calculator_3-way'!B627)</f>
        <v>3.61</v>
      </c>
      <c r="C626" s="4">
        <f>IF('True_Odds_Calculator_3-way'!C627="","",'True_Odds_Calculator_3-way'!C627)</f>
        <v>3.97</v>
      </c>
      <c r="D626" s="4">
        <f t="shared" si="45"/>
        <v>2.394698396554551E-2</v>
      </c>
      <c r="E626" s="4">
        <f t="shared" si="46"/>
        <v>2.0531048842941422</v>
      </c>
      <c r="F626" s="4">
        <f t="shared" si="47"/>
        <v>3.7171130892130915</v>
      </c>
      <c r="G626" s="4">
        <f t="shared" si="48"/>
        <v>4.0999260078701489</v>
      </c>
      <c r="I626" s="4">
        <f t="shared" si="49"/>
        <v>1.0239469839655455</v>
      </c>
    </row>
    <row r="627" spans="1:9" x14ac:dyDescent="0.2">
      <c r="A627" s="4">
        <f>IF('True_Odds_Calculator_3-way'!A628="","",'True_Odds_Calculator_3-way'!A628)</f>
        <v>3.2</v>
      </c>
      <c r="B627" s="4">
        <f>IF('True_Odds_Calculator_3-way'!B628="","",'True_Odds_Calculator_3-way'!B628)</f>
        <v>2.74</v>
      </c>
      <c r="C627" s="4">
        <f>IF('True_Odds_Calculator_3-way'!C628="","",'True_Odds_Calculator_3-way'!C628)</f>
        <v>2.81</v>
      </c>
      <c r="D627" s="4">
        <f t="shared" si="45"/>
        <v>3.3335389770631441E-2</v>
      </c>
      <c r="E627" s="4">
        <f t="shared" si="46"/>
        <v>3.3179798966462095</v>
      </c>
      <c r="F627" s="4">
        <f t="shared" si="47"/>
        <v>2.8260426049945937</v>
      </c>
      <c r="G627" s="4">
        <f t="shared" si="48"/>
        <v>2.9005677581792808</v>
      </c>
      <c r="I627" s="4">
        <f t="shared" si="49"/>
        <v>1.0333353897706314</v>
      </c>
    </row>
    <row r="628" spans="1:9" x14ac:dyDescent="0.2">
      <c r="A628" s="4">
        <f>IF('True_Odds_Calculator_3-way'!A629="","",'True_Odds_Calculator_3-way'!A629)</f>
        <v>3.16</v>
      </c>
      <c r="B628" s="4">
        <f>IF('True_Odds_Calculator_3-way'!B629="","",'True_Odds_Calculator_3-way'!B629)</f>
        <v>2.85</v>
      </c>
      <c r="C628" s="4">
        <f>IF('True_Odds_Calculator_3-way'!C629="","",'True_Odds_Calculator_3-way'!C629)</f>
        <v>2.74</v>
      </c>
      <c r="D628" s="4">
        <f t="shared" si="45"/>
        <v>3.2296392834622711E-2</v>
      </c>
      <c r="E628" s="4">
        <f t="shared" si="46"/>
        <v>3.271285424153028</v>
      </c>
      <c r="F628" s="4">
        <f t="shared" si="47"/>
        <v>2.9402102768104523</v>
      </c>
      <c r="G628" s="4">
        <f t="shared" si="48"/>
        <v>2.8232793207286973</v>
      </c>
      <c r="I628" s="4">
        <f t="shared" si="49"/>
        <v>1.0322963928346227</v>
      </c>
    </row>
    <row r="629" spans="1:9" x14ac:dyDescent="0.2">
      <c r="A629" s="4">
        <f>IF('True_Odds_Calculator_3-way'!A630="","",'True_Odds_Calculator_3-way'!A630)</f>
        <v>1.66</v>
      </c>
      <c r="B629" s="4">
        <f>IF('True_Odds_Calculator_3-way'!B630="","",'True_Odds_Calculator_3-way'!B630)</f>
        <v>3.49</v>
      </c>
      <c r="C629" s="4">
        <f>IF('True_Odds_Calculator_3-way'!C630="","",'True_Odds_Calculator_3-way'!C630)</f>
        <v>6.8</v>
      </c>
      <c r="D629" s="4">
        <f t="shared" si="45"/>
        <v>3.6001413373026869E-2</v>
      </c>
      <c r="E629" s="4">
        <f t="shared" si="46"/>
        <v>1.6937406381291906</v>
      </c>
      <c r="F629" s="4">
        <f t="shared" si="47"/>
        <v>3.6425562447065434</v>
      </c>
      <c r="G629" s="4">
        <f t="shared" si="48"/>
        <v>7.4042070126902013</v>
      </c>
      <c r="I629" s="4">
        <f t="shared" si="49"/>
        <v>1.0360014133730269</v>
      </c>
    </row>
    <row r="630" spans="1:9" x14ac:dyDescent="0.2">
      <c r="A630" s="4">
        <f>IF('True_Odds_Calculator_3-way'!A631="","",'True_Odds_Calculator_3-way'!A631)</f>
        <v>3.03</v>
      </c>
      <c r="B630" s="4">
        <f>IF('True_Odds_Calculator_3-way'!B631="","",'True_Odds_Calculator_3-way'!B631)</f>
        <v>2.86</v>
      </c>
      <c r="C630" s="4">
        <f>IF('True_Odds_Calculator_3-way'!C631="","",'True_Odds_Calculator_3-way'!C631)</f>
        <v>2.83</v>
      </c>
      <c r="D630" s="4">
        <f t="shared" si="45"/>
        <v>3.3040243410043635E-2</v>
      </c>
      <c r="E630" s="4">
        <f t="shared" si="46"/>
        <v>3.134603751658315</v>
      </c>
      <c r="F630" s="4">
        <f t="shared" si="47"/>
        <v>2.953015150185752</v>
      </c>
      <c r="G630" s="4">
        <f t="shared" si="48"/>
        <v>2.9210429587129356</v>
      </c>
      <c r="I630" s="4">
        <f t="shared" si="49"/>
        <v>1.0330402434100436</v>
      </c>
    </row>
    <row r="631" spans="1:9" x14ac:dyDescent="0.2">
      <c r="A631" s="4">
        <f>IF('True_Odds_Calculator_3-way'!A632="","",'True_Odds_Calculator_3-way'!A632)</f>
        <v>3</v>
      </c>
      <c r="B631" s="4">
        <f>IF('True_Odds_Calculator_3-way'!B632="","",'True_Odds_Calculator_3-way'!B632)</f>
        <v>3.59</v>
      </c>
      <c r="C631" s="4">
        <f>IF('True_Odds_Calculator_3-way'!C632="","",'True_Odds_Calculator_3-way'!C632)</f>
        <v>2.4</v>
      </c>
      <c r="D631" s="4">
        <f t="shared" si="45"/>
        <v>2.8551532033426197E-2</v>
      </c>
      <c r="E631" s="4">
        <f t="shared" si="46"/>
        <v>3.0881720430107524</v>
      </c>
      <c r="F631" s="4">
        <f t="shared" si="47"/>
        <v>3.7169974115616911</v>
      </c>
      <c r="G631" s="4">
        <f t="shared" si="48"/>
        <v>2.4561003420752563</v>
      </c>
      <c r="I631" s="4">
        <f t="shared" si="49"/>
        <v>1.0285515320334262</v>
      </c>
    </row>
    <row r="632" spans="1:9" x14ac:dyDescent="0.2">
      <c r="A632" s="4">
        <f>IF('True_Odds_Calculator_3-way'!A633="","",'True_Odds_Calculator_3-way'!A633)</f>
        <v>3.97</v>
      </c>
      <c r="B632" s="4">
        <f>IF('True_Odds_Calculator_3-way'!B633="","",'True_Odds_Calculator_3-way'!B633)</f>
        <v>3.19</v>
      </c>
      <c r="C632" s="4">
        <f>IF('True_Odds_Calculator_3-way'!C633="","",'True_Odds_Calculator_3-way'!C633)</f>
        <v>2.16</v>
      </c>
      <c r="D632" s="4">
        <f t="shared" si="45"/>
        <v>2.8331755553157478E-2</v>
      </c>
      <c r="E632" s="4">
        <f t="shared" si="46"/>
        <v>4.1246425697224014</v>
      </c>
      <c r="F632" s="4">
        <f t="shared" si="47"/>
        <v>3.2890873754157619</v>
      </c>
      <c r="G632" s="4">
        <f t="shared" si="48"/>
        <v>2.2049790681298198</v>
      </c>
      <c r="I632" s="4">
        <f t="shared" si="49"/>
        <v>1.0283317555531575</v>
      </c>
    </row>
    <row r="633" spans="1: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3.72</v>
      </c>
      <c r="C633" s="4">
        <f>IF('True_Odds_Calculator_3-way'!C634="","",'True_Odds_Calculator_3-way'!C634)</f>
        <v>4.49</v>
      </c>
      <c r="D633" s="4">
        <f t="shared" si="45"/>
        <v>2.9168762123715775E-2</v>
      </c>
      <c r="E633" s="4">
        <f t="shared" si="46"/>
        <v>1.8942569406641263</v>
      </c>
      <c r="F633" s="4">
        <f t="shared" si="47"/>
        <v>3.8595988538681945</v>
      </c>
      <c r="G633" s="4">
        <f t="shared" si="48"/>
        <v>4.6949628963346077</v>
      </c>
      <c r="I633" s="4">
        <f t="shared" si="49"/>
        <v>1.0291687621237158</v>
      </c>
    </row>
    <row r="634" spans="1:9" x14ac:dyDescent="0.2">
      <c r="A634" s="4">
        <f>IF('True_Odds_Calculator_3-way'!A635="","",'True_Odds_Calculator_3-way'!A635)</f>
        <v>1.23</v>
      </c>
      <c r="B634" s="4">
        <f>IF('True_Odds_Calculator_3-way'!B635="","",'True_Odds_Calculator_3-way'!B635)</f>
        <v>6.77</v>
      </c>
      <c r="C634" s="4">
        <f>IF('True_Odds_Calculator_3-way'!C635="","",'True_Odds_Calculator_3-way'!C635)</f>
        <v>13.82</v>
      </c>
      <c r="D634" s="4">
        <f t="shared" si="45"/>
        <v>3.3077517670627277E-2</v>
      </c>
      <c r="E634" s="4">
        <f t="shared" si="46"/>
        <v>1.2469103263246026</v>
      </c>
      <c r="F634" s="4">
        <f t="shared" si="47"/>
        <v>7.3161105728761546</v>
      </c>
      <c r="G634" s="4">
        <f t="shared" si="48"/>
        <v>16.304420242211453</v>
      </c>
      <c r="I634" s="4">
        <f t="shared" si="49"/>
        <v>1.0330775176706273</v>
      </c>
    </row>
    <row r="635" spans="1:9" x14ac:dyDescent="0.2">
      <c r="A635" s="4">
        <f>IF('True_Odds_Calculator_3-way'!A636="","",'True_Odds_Calculator_3-way'!A636)</f>
        <v>3.36</v>
      </c>
      <c r="B635" s="4">
        <f>IF('True_Odds_Calculator_3-way'!B636="","",'True_Odds_Calculator_3-way'!B636)</f>
        <v>3.55</v>
      </c>
      <c r="C635" s="4">
        <f>IF('True_Odds_Calculator_3-way'!C636="","",'True_Odds_Calculator_3-way'!C636)</f>
        <v>2.14</v>
      </c>
      <c r="D635" s="4">
        <f t="shared" si="45"/>
        <v>4.6598908090286217E-2</v>
      </c>
      <c r="E635" s="4">
        <f t="shared" si="46"/>
        <v>3.5450172024931579</v>
      </c>
      <c r="F635" s="4">
        <f t="shared" si="47"/>
        <v>3.7571784913147659</v>
      </c>
      <c r="G635" s="4">
        <f t="shared" si="48"/>
        <v>2.2135806480332723</v>
      </c>
      <c r="I635" s="4">
        <f t="shared" si="49"/>
        <v>1.0465989080902862</v>
      </c>
    </row>
    <row r="636" spans="1:9" x14ac:dyDescent="0.2">
      <c r="A636" s="4">
        <f>IF('True_Odds_Calculator_3-way'!A637="","",'True_Odds_Calculator_3-way'!A637)</f>
        <v>2.5299999999999998</v>
      </c>
      <c r="B636" s="4">
        <f>IF('True_Odds_Calculator_3-way'!B637="","",'True_Odds_Calculator_3-way'!B637)</f>
        <v>3.36</v>
      </c>
      <c r="C636" s="4">
        <f>IF('True_Odds_Calculator_3-way'!C637="","",'True_Odds_Calculator_3-way'!C637)</f>
        <v>2.94</v>
      </c>
      <c r="D636" s="4">
        <f t="shared" si="45"/>
        <v>3.3012019036863682E-2</v>
      </c>
      <c r="E636" s="4">
        <f t="shared" si="46"/>
        <v>2.6024526354460051</v>
      </c>
      <c r="F636" s="4">
        <f t="shared" si="47"/>
        <v>3.4890004221586377</v>
      </c>
      <c r="G636" s="4">
        <f t="shared" si="48"/>
        <v>3.0382942221677594</v>
      </c>
      <c r="I636" s="4">
        <f t="shared" si="49"/>
        <v>1.0330120190368637</v>
      </c>
    </row>
    <row r="637" spans="1:9" x14ac:dyDescent="0.2">
      <c r="A637" s="4">
        <f>IF('True_Odds_Calculator_3-way'!A638="","",'True_Odds_Calculator_3-way'!A638)</f>
        <v>4.93</v>
      </c>
      <c r="B637" s="4">
        <f>IF('True_Odds_Calculator_3-way'!B638="","",'True_Odds_Calculator_3-way'!B638)</f>
        <v>3.86</v>
      </c>
      <c r="C637" s="4">
        <f>IF('True_Odds_Calculator_3-way'!C638="","",'True_Odds_Calculator_3-way'!C638)</f>
        <v>1.78</v>
      </c>
      <c r="D637" s="4">
        <f t="shared" si="45"/>
        <v>2.3704866914234346E-2</v>
      </c>
      <c r="E637" s="4">
        <f t="shared" si="46"/>
        <v>5.1298326192294956</v>
      </c>
      <c r="F637" s="4">
        <f t="shared" si="47"/>
        <v>3.9814348050741519</v>
      </c>
      <c r="G637" s="4">
        <f t="shared" si="48"/>
        <v>1.8053926448080466</v>
      </c>
      <c r="I637" s="4">
        <f t="shared" si="49"/>
        <v>1.0237048669142343</v>
      </c>
    </row>
    <row r="638" spans="1:9" x14ac:dyDescent="0.2">
      <c r="A638" s="4">
        <f>IF('True_Odds_Calculator_3-way'!A639="","",'True_Odds_Calculator_3-way'!A639)</f>
        <v>2.62</v>
      </c>
      <c r="B638" s="4">
        <f>IF('True_Odds_Calculator_3-way'!B639="","",'True_Odds_Calculator_3-way'!B639)</f>
        <v>2.97</v>
      </c>
      <c r="C638" s="4">
        <f>IF('True_Odds_Calculator_3-way'!C639="","",'True_Odds_Calculator_3-way'!C639)</f>
        <v>3.13</v>
      </c>
      <c r="D638" s="4">
        <f t="shared" si="45"/>
        <v>3.7868543904687524E-2</v>
      </c>
      <c r="E638" s="4">
        <f t="shared" si="46"/>
        <v>2.7096119102949783</v>
      </c>
      <c r="F638" s="4">
        <f t="shared" si="47"/>
        <v>3.0856817729374315</v>
      </c>
      <c r="G638" s="4">
        <f t="shared" si="48"/>
        <v>3.258751696222467</v>
      </c>
      <c r="I638" s="4">
        <f t="shared" si="49"/>
        <v>1.0378685439046875</v>
      </c>
    </row>
    <row r="639" spans="1:9" x14ac:dyDescent="0.2">
      <c r="A639" s="4">
        <f>IF('True_Odds_Calculator_3-way'!A640="","",'True_Odds_Calculator_3-way'!A640)</f>
        <v>5.29</v>
      </c>
      <c r="B639" s="4">
        <f>IF('True_Odds_Calculator_3-way'!B640="","",'True_Odds_Calculator_3-way'!B640)</f>
        <v>4.34</v>
      </c>
      <c r="C639" s="4">
        <f>IF('True_Odds_Calculator_3-way'!C640="","",'True_Odds_Calculator_3-way'!C640)</f>
        <v>1.62</v>
      </c>
      <c r="D639" s="4">
        <f t="shared" si="45"/>
        <v>3.6734613985259346E-2</v>
      </c>
      <c r="E639" s="4">
        <f t="shared" si="46"/>
        <v>5.6563950803938656</v>
      </c>
      <c r="F639" s="4">
        <f t="shared" si="47"/>
        <v>4.5835842323001001</v>
      </c>
      <c r="G639" s="4">
        <f t="shared" si="48"/>
        <v>1.6527858021590198</v>
      </c>
      <c r="I639" s="4">
        <f t="shared" si="49"/>
        <v>1.0367346139852593</v>
      </c>
    </row>
    <row r="640" spans="1:9" x14ac:dyDescent="0.2">
      <c r="A640" s="4">
        <f>IF('True_Odds_Calculator_3-way'!A641="","",'True_Odds_Calculator_3-way'!A641)</f>
        <v>1.21</v>
      </c>
      <c r="B640" s="4">
        <f>IF('True_Odds_Calculator_3-way'!B641="","",'True_Odds_Calculator_3-way'!B641)</f>
        <v>7.32</v>
      </c>
      <c r="C640" s="4">
        <f>IF('True_Odds_Calculator_3-way'!C641="","",'True_Odds_Calculator_3-way'!C641)</f>
        <v>14.34</v>
      </c>
      <c r="D640" s="4">
        <f t="shared" si="45"/>
        <v>3.2793309823159866E-2</v>
      </c>
      <c r="E640" s="4">
        <f t="shared" si="46"/>
        <v>1.2262187477601945</v>
      </c>
      <c r="F640" s="4">
        <f t="shared" si="47"/>
        <v>7.9566573133798801</v>
      </c>
      <c r="G640" s="4">
        <f t="shared" si="48"/>
        <v>17.005673723920911</v>
      </c>
      <c r="I640" s="4">
        <f t="shared" si="49"/>
        <v>1.0327933098231599</v>
      </c>
    </row>
    <row r="641" spans="1:9" x14ac:dyDescent="0.2">
      <c r="A641" s="4">
        <f>IF('True_Odds_Calculator_3-way'!A642="","",'True_Odds_Calculator_3-way'!A642)</f>
        <v>1.85</v>
      </c>
      <c r="B641" s="4">
        <f>IF('True_Odds_Calculator_3-way'!B642="","",'True_Odds_Calculator_3-way'!B642)</f>
        <v>3.16</v>
      </c>
      <c r="C641" s="4">
        <f>IF('True_Odds_Calculator_3-way'!C642="","",'True_Odds_Calculator_3-way'!C642)</f>
        <v>5.65</v>
      </c>
      <c r="D641" s="4">
        <f t="shared" si="45"/>
        <v>3.3987387185550055E-2</v>
      </c>
      <c r="E641" s="4">
        <f t="shared" si="46"/>
        <v>1.8896040000457675</v>
      </c>
      <c r="F641" s="4">
        <f t="shared" si="47"/>
        <v>3.2773285177063594</v>
      </c>
      <c r="G641" s="4">
        <f t="shared" si="48"/>
        <v>6.0363865638363992</v>
      </c>
      <c r="I641" s="4">
        <f t="shared" si="49"/>
        <v>1.0339873871855501</v>
      </c>
    </row>
    <row r="642" spans="1:9" x14ac:dyDescent="0.2">
      <c r="A642" s="4">
        <f>IF('True_Odds_Calculator_3-way'!A643="","",'True_Odds_Calculator_3-way'!A643)</f>
        <v>2.5</v>
      </c>
      <c r="B642" s="4">
        <f>IF('True_Odds_Calculator_3-way'!B643="","",'True_Odds_Calculator_3-way'!B643)</f>
        <v>3.07</v>
      </c>
      <c r="C642" s="4">
        <f>IF('True_Odds_Calculator_3-way'!C643="","",'True_Odds_Calculator_3-way'!C643)</f>
        <v>3.25</v>
      </c>
      <c r="D642" s="4">
        <f t="shared" si="45"/>
        <v>3.3425206715109068E-2</v>
      </c>
      <c r="E642" s="4">
        <f t="shared" si="46"/>
        <v>2.5716310838094421</v>
      </c>
      <c r="F642" s="4">
        <f t="shared" si="47"/>
        <v>3.1787288270588863</v>
      </c>
      <c r="G642" s="4">
        <f t="shared" si="48"/>
        <v>3.3721061229088045</v>
      </c>
      <c r="I642" s="4">
        <f t="shared" si="49"/>
        <v>1.0334252067151091</v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44"/>
        <v>0.53475935828876997</v>
      </c>
      <c r="D289">
        <f t="shared" si="45"/>
        <v>0.5</v>
      </c>
      <c r="E289">
        <f t="shared" si="46"/>
        <v>3.475935828876997E-2</v>
      </c>
      <c r="F289">
        <f t="shared" si="47"/>
        <v>-0.23262032085561501</v>
      </c>
      <c r="G289">
        <v>0</v>
      </c>
      <c r="H289">
        <f t="shared" si="48"/>
        <v>0.26737967914438499</v>
      </c>
      <c r="I289">
        <f t="shared" si="49"/>
        <v>-1.0721125348377947</v>
      </c>
      <c r="J289">
        <f t="shared" si="50"/>
        <v>1.0721125348377947</v>
      </c>
      <c r="K289">
        <f t="shared" si="51"/>
        <v>0.51740072839321916</v>
      </c>
      <c r="L289">
        <f t="shared" si="52"/>
        <v>0.48259927160678084</v>
      </c>
      <c r="M289">
        <f t="shared" si="53"/>
        <v>1.9327379053088816</v>
      </c>
      <c r="N289">
        <f t="shared" si="54"/>
        <v>2.0721125348377947</v>
      </c>
    </row>
    <row r="290" spans="1:14" x14ac:dyDescent="0.25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44"/>
        <v>0.53191489361702127</v>
      </c>
      <c r="D290">
        <f t="shared" si="45"/>
        <v>0.49261083743842371</v>
      </c>
      <c r="E290">
        <f t="shared" si="46"/>
        <v>2.4525731055444977E-2</v>
      </c>
      <c r="F290">
        <f t="shared" si="47"/>
        <v>-0.23750131013520592</v>
      </c>
      <c r="G290">
        <v>0</v>
      </c>
      <c r="H290">
        <f t="shared" si="48"/>
        <v>0.2620270411906509</v>
      </c>
      <c r="I290">
        <f t="shared" si="49"/>
        <v>-1.0503645397539194</v>
      </c>
      <c r="J290">
        <f t="shared" si="50"/>
        <v>1.0503645397539194</v>
      </c>
      <c r="K290">
        <f t="shared" si="51"/>
        <v>0.51966387444698414</v>
      </c>
      <c r="L290">
        <f t="shared" si="52"/>
        <v>0.48033612555301569</v>
      </c>
      <c r="M290">
        <f t="shared" si="53"/>
        <v>1.9243207949834495</v>
      </c>
      <c r="N290">
        <f t="shared" si="54"/>
        <v>2.081875475946537</v>
      </c>
    </row>
    <row r="291" spans="1:14" x14ac:dyDescent="0.25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44"/>
        <v>0.57471264367816088</v>
      </c>
      <c r="D291">
        <f t="shared" si="45"/>
        <v>0.45662100456621008</v>
      </c>
      <c r="E291">
        <f t="shared" si="46"/>
        <v>3.1333648244370904E-2</v>
      </c>
      <c r="F291">
        <f t="shared" si="47"/>
        <v>-0.23109221644885325</v>
      </c>
      <c r="G291">
        <v>0</v>
      </c>
      <c r="H291">
        <f t="shared" si="48"/>
        <v>0.26242586469322415</v>
      </c>
      <c r="I291">
        <f t="shared" si="49"/>
        <v>-1.0656403571953759</v>
      </c>
      <c r="J291">
        <f t="shared" si="50"/>
        <v>1.0656403571953759</v>
      </c>
      <c r="K291">
        <f t="shared" si="51"/>
        <v>0.5591046698972264</v>
      </c>
      <c r="L291">
        <f t="shared" si="52"/>
        <v>0.4408953301027736</v>
      </c>
      <c r="M291">
        <f t="shared" si="53"/>
        <v>1.7885738643245783</v>
      </c>
      <c r="N291">
        <f t="shared" si="54"/>
        <v>2.2681120250624973</v>
      </c>
    </row>
    <row r="292" spans="1:14" x14ac:dyDescent="0.25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44"/>
        <v>0.42918454935622319</v>
      </c>
      <c r="D292">
        <f t="shared" si="45"/>
        <v>0.5988023952095809</v>
      </c>
      <c r="E292">
        <f t="shared" si="46"/>
        <v>2.7986944565804084E-2</v>
      </c>
      <c r="F292">
        <f t="shared" si="47"/>
        <v>-0.22900979157564694</v>
      </c>
      <c r="G292">
        <v>0</v>
      </c>
      <c r="H292">
        <f t="shared" si="48"/>
        <v>0.25699673614145102</v>
      </c>
      <c r="I292">
        <f t="shared" si="49"/>
        <v>-1.0593434317257451</v>
      </c>
      <c r="J292">
        <f t="shared" si="50"/>
        <v>1.0593434317257451</v>
      </c>
      <c r="K292">
        <f t="shared" si="51"/>
        <v>0.41512262425880503</v>
      </c>
      <c r="L292">
        <f t="shared" si="52"/>
        <v>0.58487737574119503</v>
      </c>
      <c r="M292">
        <f t="shared" si="53"/>
        <v>2.408926764195241</v>
      </c>
      <c r="N292">
        <f t="shared" si="54"/>
        <v>1.7097600992562489</v>
      </c>
    </row>
    <row r="293" spans="1:14" x14ac:dyDescent="0.25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44"/>
        <v>0.49751243781094534</v>
      </c>
      <c r="D293">
        <f t="shared" si="45"/>
        <v>0.53191489361702127</v>
      </c>
      <c r="E293">
        <f t="shared" si="46"/>
        <v>2.9427331427966497E-2</v>
      </c>
      <c r="F293">
        <f t="shared" si="47"/>
        <v>-0.23520694400338749</v>
      </c>
      <c r="G293">
        <v>0</v>
      </c>
      <c r="H293">
        <f t="shared" si="48"/>
        <v>0.26463427543135393</v>
      </c>
      <c r="I293">
        <f t="shared" si="49"/>
        <v>-1.060713208766217</v>
      </c>
      <c r="J293">
        <f t="shared" si="50"/>
        <v>1.060713208766217</v>
      </c>
      <c r="K293">
        <f t="shared" si="51"/>
        <v>0.48278384578010813</v>
      </c>
      <c r="L293">
        <f t="shared" si="52"/>
        <v>0.5172161542198922</v>
      </c>
      <c r="M293">
        <f t="shared" si="53"/>
        <v>2.0713203408538785</v>
      </c>
      <c r="N293">
        <f t="shared" si="54"/>
        <v>1.9334276237142709</v>
      </c>
    </row>
    <row r="294" spans="1:14" x14ac:dyDescent="0.25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44"/>
        <v>0.39370078740157477</v>
      </c>
      <c r="D294">
        <f t="shared" si="45"/>
        <v>0.64516129032258063</v>
      </c>
      <c r="E294">
        <f t="shared" si="46"/>
        <v>3.8862077724155508E-2</v>
      </c>
      <c r="F294">
        <f t="shared" si="47"/>
        <v>-0.21513843027686042</v>
      </c>
      <c r="G294">
        <v>0</v>
      </c>
      <c r="H294">
        <f t="shared" si="48"/>
        <v>0.25400050800101598</v>
      </c>
      <c r="I294">
        <f t="shared" si="49"/>
        <v>-1.0865714630312673</v>
      </c>
      <c r="J294">
        <f t="shared" si="50"/>
        <v>1.0865714630312673</v>
      </c>
      <c r="K294">
        <f t="shared" si="51"/>
        <v>0.3740666961489727</v>
      </c>
      <c r="L294">
        <f t="shared" si="52"/>
        <v>0.62593330385102708</v>
      </c>
      <c r="M294">
        <f t="shared" si="53"/>
        <v>2.673320053068152</v>
      </c>
      <c r="N294">
        <f t="shared" si="54"/>
        <v>1.5976143046671971</v>
      </c>
    </row>
    <row r="295" spans="1:14" x14ac:dyDescent="0.25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44"/>
        <v>0.5617977528089888</v>
      </c>
      <c r="D295">
        <f t="shared" si="45"/>
        <v>0.46511627906976744</v>
      </c>
      <c r="E295">
        <f t="shared" si="46"/>
        <v>2.6914031878756184E-2</v>
      </c>
      <c r="F295">
        <f t="shared" si="47"/>
        <v>-0.23438724849751769</v>
      </c>
      <c r="G295">
        <v>0</v>
      </c>
      <c r="H295">
        <f t="shared" si="48"/>
        <v>0.26130128037627387</v>
      </c>
      <c r="I295">
        <f t="shared" si="49"/>
        <v>-1.0558537785999174</v>
      </c>
      <c r="J295">
        <f t="shared" si="50"/>
        <v>1.0558537785999174</v>
      </c>
      <c r="K295">
        <f t="shared" si="51"/>
        <v>0.54837610971857853</v>
      </c>
      <c r="L295">
        <f t="shared" si="52"/>
        <v>0.45162389028142153</v>
      </c>
      <c r="M295">
        <f t="shared" si="53"/>
        <v>1.8235659473079355</v>
      </c>
      <c r="N295">
        <f t="shared" si="54"/>
        <v>2.214231845389905</v>
      </c>
    </row>
    <row r="296" spans="1:14" x14ac:dyDescent="0.25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44"/>
        <v>0.68493150684931503</v>
      </c>
      <c r="D296">
        <f t="shared" si="45"/>
        <v>0.34722222222222221</v>
      </c>
      <c r="E296">
        <f t="shared" si="46"/>
        <v>3.215372907153724E-2</v>
      </c>
      <c r="F296">
        <f t="shared" si="47"/>
        <v>-0.20566971080669716</v>
      </c>
      <c r="G296">
        <v>0</v>
      </c>
      <c r="H296">
        <f t="shared" si="48"/>
        <v>0.23782343987823437</v>
      </c>
      <c r="I296">
        <f t="shared" si="49"/>
        <v>-1.0753309840483505</v>
      </c>
      <c r="J296">
        <f t="shared" si="50"/>
        <v>1.0753309840483505</v>
      </c>
      <c r="K296">
        <f t="shared" si="51"/>
        <v>0.66905194717956773</v>
      </c>
      <c r="L296">
        <f t="shared" si="52"/>
        <v>0.3309480528204321</v>
      </c>
      <c r="M296">
        <f t="shared" si="53"/>
        <v>1.4946522526622417</v>
      </c>
      <c r="N296">
        <f t="shared" si="54"/>
        <v>3.0216222500108993</v>
      </c>
    </row>
    <row r="297" spans="1:14" x14ac:dyDescent="0.25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44"/>
        <v>0.63291139240506322</v>
      </c>
      <c r="D297">
        <f t="shared" si="45"/>
        <v>0.39840637450199207</v>
      </c>
      <c r="E297">
        <f t="shared" si="46"/>
        <v>3.1317766907055233E-2</v>
      </c>
      <c r="F297">
        <f t="shared" si="47"/>
        <v>-0.22083816632205366</v>
      </c>
      <c r="G297">
        <v>0</v>
      </c>
      <c r="H297">
        <f t="shared" si="48"/>
        <v>0.2521559332291089</v>
      </c>
      <c r="I297">
        <f t="shared" si="49"/>
        <v>-1.0685565962365233</v>
      </c>
      <c r="J297">
        <f t="shared" si="50"/>
        <v>1.0685565962365233</v>
      </c>
      <c r="K297">
        <f t="shared" si="51"/>
        <v>0.61737433657640084</v>
      </c>
      <c r="L297">
        <f t="shared" si="52"/>
        <v>0.38262566342359927</v>
      </c>
      <c r="M297">
        <f t="shared" si="53"/>
        <v>1.6197628258171834</v>
      </c>
      <c r="N297">
        <f t="shared" si="54"/>
        <v>2.61352046031715</v>
      </c>
    </row>
    <row r="298" spans="1:14" x14ac:dyDescent="0.25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44"/>
        <v>0.4854368932038835</v>
      </c>
      <c r="D298">
        <f t="shared" si="45"/>
        <v>0.54347826086956519</v>
      </c>
      <c r="E298">
        <f t="shared" si="46"/>
        <v>2.891515407344869E-2</v>
      </c>
      <c r="F298">
        <f t="shared" si="47"/>
        <v>-0.23490924440692273</v>
      </c>
      <c r="G298">
        <v>0</v>
      </c>
      <c r="H298">
        <f t="shared" si="48"/>
        <v>0.26382439848037148</v>
      </c>
      <c r="I298">
        <f t="shared" si="49"/>
        <v>-1.0597597584982434</v>
      </c>
      <c r="J298">
        <f t="shared" si="50"/>
        <v>1.0597597584982434</v>
      </c>
      <c r="K298">
        <f t="shared" si="51"/>
        <v>0.47095494984925418</v>
      </c>
      <c r="L298">
        <f t="shared" si="52"/>
        <v>0.52904505015074577</v>
      </c>
      <c r="M298">
        <f t="shared" si="53"/>
        <v>2.123345344008138</v>
      </c>
      <c r="N298">
        <f t="shared" si="54"/>
        <v>1.8901981971385247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44"/>
        <v>0.43859649122807021</v>
      </c>
      <c r="D299">
        <f t="shared" si="45"/>
        <v>0.59523809523809523</v>
      </c>
      <c r="E299">
        <f t="shared" si="46"/>
        <v>3.383458646616555E-2</v>
      </c>
      <c r="F299">
        <f t="shared" si="47"/>
        <v>-0.2272347535505429</v>
      </c>
      <c r="G299">
        <v>0</v>
      </c>
      <c r="H299">
        <f t="shared" si="48"/>
        <v>0.26106934001670845</v>
      </c>
      <c r="I299">
        <f t="shared" si="49"/>
        <v>-1.0718661571406805</v>
      </c>
      <c r="J299">
        <f t="shared" si="50"/>
        <v>1.0718661571406805</v>
      </c>
      <c r="K299">
        <f t="shared" si="51"/>
        <v>0.42158717195874679</v>
      </c>
      <c r="L299">
        <f t="shared" si="52"/>
        <v>0.57841282804125305</v>
      </c>
      <c r="M299">
        <f t="shared" si="53"/>
        <v>2.3719886811400706</v>
      </c>
      <c r="N299">
        <f t="shared" si="54"/>
        <v>1.728868986855663</v>
      </c>
    </row>
    <row r="300" spans="1:14" x14ac:dyDescent="0.25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44"/>
        <v>0.43103448275862072</v>
      </c>
      <c r="D300">
        <f t="shared" si="45"/>
        <v>0.60240963855421692</v>
      </c>
      <c r="E300">
        <f t="shared" si="46"/>
        <v>3.3444121312837582E-2</v>
      </c>
      <c r="F300">
        <f t="shared" si="47"/>
        <v>-0.22621520565018693</v>
      </c>
      <c r="G300">
        <v>0</v>
      </c>
      <c r="H300">
        <f t="shared" si="48"/>
        <v>0.25965932696302457</v>
      </c>
      <c r="I300">
        <f t="shared" si="49"/>
        <v>-1.0713739108887086</v>
      </c>
      <c r="J300">
        <f t="shared" si="50"/>
        <v>1.0713739108887086</v>
      </c>
      <c r="K300">
        <f t="shared" si="51"/>
        <v>0.41421356237309498</v>
      </c>
      <c r="L300">
        <f t="shared" si="52"/>
        <v>0.58578643762690485</v>
      </c>
      <c r="M300">
        <f t="shared" si="53"/>
        <v>2.4142135623730954</v>
      </c>
      <c r="N300">
        <f t="shared" si="54"/>
        <v>1.7071067811865479</v>
      </c>
    </row>
    <row r="301" spans="1:14" x14ac:dyDescent="0.25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44"/>
        <v>0.49019607843137253</v>
      </c>
      <c r="D301">
        <f t="shared" si="45"/>
        <v>0.54347826086956519</v>
      </c>
      <c r="E301">
        <f t="shared" si="46"/>
        <v>3.3674339300937772E-2</v>
      </c>
      <c r="F301">
        <f t="shared" si="47"/>
        <v>-0.23273657289002547</v>
      </c>
      <c r="G301">
        <v>0</v>
      </c>
      <c r="H301">
        <f t="shared" si="48"/>
        <v>0.2664109121909633</v>
      </c>
      <c r="I301">
        <f t="shared" si="49"/>
        <v>-1.0699012312772824</v>
      </c>
      <c r="J301">
        <f t="shared" si="50"/>
        <v>1.0699012312772824</v>
      </c>
      <c r="K301">
        <f t="shared" si="51"/>
        <v>0.47332857821916891</v>
      </c>
      <c r="L301">
        <f t="shared" si="52"/>
        <v>0.52667142178083093</v>
      </c>
      <c r="M301">
        <f t="shared" si="53"/>
        <v>2.1126972805283741</v>
      </c>
      <c r="N301">
        <f t="shared" si="54"/>
        <v>1.8987170342729172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44"/>
        <v>0.36363636363636365</v>
      </c>
      <c r="D303">
        <f t="shared" si="45"/>
        <v>0.67114093959731547</v>
      </c>
      <c r="E303">
        <f t="shared" si="46"/>
        <v>3.4777303233679113E-2</v>
      </c>
      <c r="F303">
        <f t="shared" si="47"/>
        <v>-0.2092739475289811</v>
      </c>
      <c r="G303">
        <v>0</v>
      </c>
      <c r="H303">
        <f t="shared" si="48"/>
        <v>0.24405125076266018</v>
      </c>
      <c r="I303">
        <f t="shared" si="49"/>
        <v>-1.0798984943120777</v>
      </c>
      <c r="J303">
        <f t="shared" si="50"/>
        <v>1.0798984943120777</v>
      </c>
      <c r="K303">
        <f t="shared" si="51"/>
        <v>0.34604203085127527</v>
      </c>
      <c r="L303">
        <f t="shared" si="52"/>
        <v>0.65395796914872473</v>
      </c>
      <c r="M303">
        <f t="shared" si="53"/>
        <v>2.8898223650461352</v>
      </c>
      <c r="N303">
        <f t="shared" si="54"/>
        <v>1.5291502622129183</v>
      </c>
    </row>
    <row r="304" spans="1:14" x14ac:dyDescent="0.25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44"/>
        <v>0.37174721189591081</v>
      </c>
      <c r="D304">
        <f t="shared" si="45"/>
        <v>0.66225165562913912</v>
      </c>
      <c r="E304">
        <f t="shared" si="46"/>
        <v>3.3998867525049992E-2</v>
      </c>
      <c r="F304">
        <f t="shared" si="47"/>
        <v>-0.21219133902853338</v>
      </c>
      <c r="G304">
        <v>0</v>
      </c>
      <c r="H304">
        <f t="shared" si="48"/>
        <v>0.24619020655358334</v>
      </c>
      <c r="I304">
        <f t="shared" si="49"/>
        <v>-1.0771385261753925</v>
      </c>
      <c r="J304">
        <f t="shared" si="50"/>
        <v>1.0771385261753925</v>
      </c>
      <c r="K304">
        <f t="shared" si="51"/>
        <v>0.35456414890726312</v>
      </c>
      <c r="L304">
        <f t="shared" si="52"/>
        <v>0.64543585109273682</v>
      </c>
      <c r="M304">
        <f t="shared" si="53"/>
        <v>2.8203641092364129</v>
      </c>
      <c r="N304">
        <f t="shared" si="54"/>
        <v>1.5493406483494501</v>
      </c>
    </row>
    <row r="305" spans="1:14" x14ac:dyDescent="0.25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44"/>
        <v>0.53191489361702127</v>
      </c>
      <c r="D305">
        <f t="shared" si="45"/>
        <v>0.49751243781094534</v>
      </c>
      <c r="E305">
        <f t="shared" si="46"/>
        <v>2.9427331427966497E-2</v>
      </c>
      <c r="F305">
        <f t="shared" si="47"/>
        <v>-0.23520694400338749</v>
      </c>
      <c r="G305">
        <v>0</v>
      </c>
      <c r="H305">
        <f t="shared" si="48"/>
        <v>0.26463427543135393</v>
      </c>
      <c r="I305">
        <f t="shared" si="49"/>
        <v>-1.060713208766217</v>
      </c>
      <c r="J305">
        <f t="shared" si="50"/>
        <v>1.060713208766217</v>
      </c>
      <c r="K305">
        <f t="shared" si="51"/>
        <v>0.5172161542198922</v>
      </c>
      <c r="L305">
        <f t="shared" si="52"/>
        <v>0.48278384578010813</v>
      </c>
      <c r="M305">
        <f t="shared" si="53"/>
        <v>1.9334276237142709</v>
      </c>
      <c r="N305">
        <f t="shared" si="54"/>
        <v>2.0713203408538785</v>
      </c>
    </row>
    <row r="306" spans="1:14" x14ac:dyDescent="0.25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44"/>
        <v>0.49261083743842371</v>
      </c>
      <c r="D306">
        <f t="shared" si="45"/>
        <v>0.53191489361702127</v>
      </c>
      <c r="E306">
        <f t="shared" si="46"/>
        <v>2.4525731055444977E-2</v>
      </c>
      <c r="F306">
        <f t="shared" si="47"/>
        <v>-0.23750131013520592</v>
      </c>
      <c r="G306">
        <v>0</v>
      </c>
      <c r="H306">
        <f t="shared" si="48"/>
        <v>0.2620270411906509</v>
      </c>
      <c r="I306">
        <f t="shared" si="49"/>
        <v>-1.0503645397539194</v>
      </c>
      <c r="J306">
        <f t="shared" si="50"/>
        <v>1.0503645397539194</v>
      </c>
      <c r="K306">
        <f t="shared" si="51"/>
        <v>0.48033612555301569</v>
      </c>
      <c r="L306">
        <f t="shared" si="52"/>
        <v>0.51966387444698414</v>
      </c>
      <c r="M306">
        <f t="shared" si="53"/>
        <v>2.081875475946537</v>
      </c>
      <c r="N306">
        <f t="shared" si="54"/>
        <v>1.9243207949834495</v>
      </c>
    </row>
    <row r="307" spans="1:14" x14ac:dyDescent="0.25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44"/>
        <v>0.42016806722689076</v>
      </c>
      <c r="D307">
        <f t="shared" si="45"/>
        <v>0.6097560975609756</v>
      </c>
      <c r="E307">
        <f t="shared" si="46"/>
        <v>2.9924164787866303E-2</v>
      </c>
      <c r="F307">
        <f t="shared" si="47"/>
        <v>-0.22627587620414025</v>
      </c>
      <c r="G307">
        <v>0</v>
      </c>
      <c r="H307">
        <f t="shared" si="48"/>
        <v>0.25620004099200655</v>
      </c>
      <c r="I307">
        <f t="shared" si="49"/>
        <v>-1.0640706634484356</v>
      </c>
      <c r="J307">
        <f t="shared" si="50"/>
        <v>1.0640706634484356</v>
      </c>
      <c r="K307">
        <f t="shared" si="51"/>
        <v>0.40511785129413308</v>
      </c>
      <c r="L307">
        <f t="shared" si="52"/>
        <v>0.59488214870586709</v>
      </c>
      <c r="M307">
        <f t="shared" si="53"/>
        <v>2.468417515558841</v>
      </c>
      <c r="N307">
        <f t="shared" si="54"/>
        <v>1.6810052246069986</v>
      </c>
    </row>
    <row r="308" spans="1:14" x14ac:dyDescent="0.25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44"/>
        <v>0.7246376811594204</v>
      </c>
      <c r="D308">
        <f t="shared" si="45"/>
        <v>0.3105590062111801</v>
      </c>
      <c r="E308">
        <f t="shared" si="46"/>
        <v>3.5196687370600444E-2</v>
      </c>
      <c r="F308">
        <f t="shared" si="47"/>
        <v>-0.18984607075344317</v>
      </c>
      <c r="G308">
        <v>0</v>
      </c>
      <c r="H308">
        <f t="shared" si="48"/>
        <v>0.22504275812404359</v>
      </c>
      <c r="I308">
        <f t="shared" si="49"/>
        <v>-1.0887588907733556</v>
      </c>
      <c r="J308">
        <f t="shared" si="50"/>
        <v>1.0887588907733556</v>
      </c>
      <c r="K308">
        <f t="shared" si="51"/>
        <v>0.70734945638238989</v>
      </c>
      <c r="L308">
        <f t="shared" si="52"/>
        <v>0.29265054361761017</v>
      </c>
      <c r="M308">
        <f t="shared" si="53"/>
        <v>1.413728378493875</v>
      </c>
      <c r="N308">
        <f t="shared" si="54"/>
        <v>3.4170447375168491</v>
      </c>
    </row>
    <row r="309" spans="1:14" x14ac:dyDescent="0.25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44"/>
        <v>0.60240963855421692</v>
      </c>
      <c r="D309">
        <f t="shared" si="45"/>
        <v>0.42918454935622319</v>
      </c>
      <c r="E309">
        <f t="shared" si="46"/>
        <v>3.1594187910440219E-2</v>
      </c>
      <c r="F309">
        <f t="shared" si="47"/>
        <v>-0.22695072134029659</v>
      </c>
      <c r="G309">
        <v>0</v>
      </c>
      <c r="H309">
        <f t="shared" si="48"/>
        <v>0.25854490925073687</v>
      </c>
      <c r="I309">
        <f t="shared" si="49"/>
        <v>-1.0673385899176775</v>
      </c>
      <c r="J309">
        <f t="shared" si="50"/>
        <v>1.0673385899176775</v>
      </c>
      <c r="K309">
        <f t="shared" si="51"/>
        <v>0.58670176980636279</v>
      </c>
      <c r="L309">
        <f t="shared" si="52"/>
        <v>0.41329823019363698</v>
      </c>
      <c r="M309">
        <f t="shared" si="53"/>
        <v>1.7044434693456672</v>
      </c>
      <c r="N309">
        <f t="shared" si="54"/>
        <v>2.4195603245905111</v>
      </c>
    </row>
    <row r="310" spans="1:14" x14ac:dyDescent="0.25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44"/>
        <v>0.63291139240506322</v>
      </c>
      <c r="D310">
        <f t="shared" si="45"/>
        <v>0.3968253968253968</v>
      </c>
      <c r="E310">
        <f t="shared" si="46"/>
        <v>2.9736789230460081E-2</v>
      </c>
      <c r="F310">
        <f t="shared" si="47"/>
        <v>-0.22141852521599359</v>
      </c>
      <c r="G310">
        <v>0</v>
      </c>
      <c r="H310">
        <f t="shared" si="48"/>
        <v>0.25115531444645367</v>
      </c>
      <c r="I310">
        <f t="shared" si="49"/>
        <v>-1.0650358071057624</v>
      </c>
      <c r="J310">
        <f t="shared" si="50"/>
        <v>1.0650358071057624</v>
      </c>
      <c r="K310">
        <f t="shared" si="51"/>
        <v>0.61815365154846769</v>
      </c>
      <c r="L310">
        <f t="shared" si="52"/>
        <v>0.38184634845153209</v>
      </c>
      <c r="M310">
        <f t="shared" si="53"/>
        <v>1.6177207681213428</v>
      </c>
      <c r="N310">
        <f t="shared" si="54"/>
        <v>2.618854426800759</v>
      </c>
    </row>
    <row r="311" spans="1:14" x14ac:dyDescent="0.25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44"/>
        <v>0.5524861878453039</v>
      </c>
      <c r="D311">
        <f t="shared" si="45"/>
        <v>0.48309178743961356</v>
      </c>
      <c r="E311">
        <f t="shared" si="46"/>
        <v>3.5577975284917462E-2</v>
      </c>
      <c r="F311">
        <f t="shared" si="47"/>
        <v>-0.23132356473696847</v>
      </c>
      <c r="G311">
        <v>0</v>
      </c>
      <c r="H311">
        <f t="shared" si="48"/>
        <v>0.26690154002188599</v>
      </c>
      <c r="I311">
        <f t="shared" si="49"/>
        <v>-1.0741516544951821</v>
      </c>
      <c r="J311">
        <f t="shared" si="50"/>
        <v>1.0741516544951821</v>
      </c>
      <c r="K311">
        <f t="shared" si="51"/>
        <v>0.53474138865009979</v>
      </c>
      <c r="L311">
        <f t="shared" si="52"/>
        <v>0.46525861134990021</v>
      </c>
      <c r="M311">
        <f t="shared" si="53"/>
        <v>1.8700628401410975</v>
      </c>
      <c r="N311">
        <f t="shared" si="54"/>
        <v>2.1493422703098441</v>
      </c>
    </row>
    <row r="312" spans="1:14" x14ac:dyDescent="0.25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44"/>
        <v>0.51546391752577325</v>
      </c>
      <c r="D312">
        <f t="shared" si="45"/>
        <v>0.51546391752577325</v>
      </c>
      <c r="E312">
        <f t="shared" si="46"/>
        <v>3.0927835051546504E-2</v>
      </c>
      <c r="F312">
        <f t="shared" si="47"/>
        <v>-0.23477521521947065</v>
      </c>
      <c r="G312">
        <v>0</v>
      </c>
      <c r="H312">
        <f t="shared" si="48"/>
        <v>0.26570305027101715</v>
      </c>
      <c r="I312">
        <f t="shared" si="49"/>
        <v>-1.0638297872340428</v>
      </c>
      <c r="J312">
        <f t="shared" si="50"/>
        <v>1.0638297872340428</v>
      </c>
      <c r="K312">
        <f t="shared" si="51"/>
        <v>0.49999999999999989</v>
      </c>
      <c r="L312">
        <f t="shared" si="52"/>
        <v>0.49999999999999989</v>
      </c>
      <c r="M312">
        <f t="shared" si="53"/>
        <v>2.0000000000000004</v>
      </c>
      <c r="N312">
        <f t="shared" si="54"/>
        <v>2.0000000000000004</v>
      </c>
    </row>
    <row r="313" spans="1:14" x14ac:dyDescent="0.25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44"/>
        <v>0.54945054945054939</v>
      </c>
      <c r="D313">
        <f t="shared" si="45"/>
        <v>0.48076923076923073</v>
      </c>
      <c r="E313">
        <f t="shared" si="46"/>
        <v>3.0219780219780112E-2</v>
      </c>
      <c r="F313">
        <f t="shared" si="47"/>
        <v>-0.23393913778529174</v>
      </c>
      <c r="G313">
        <v>0</v>
      </c>
      <c r="H313">
        <f t="shared" si="48"/>
        <v>0.2641589180050718</v>
      </c>
      <c r="I313">
        <f t="shared" si="49"/>
        <v>-1.0626278551055635</v>
      </c>
      <c r="J313">
        <f t="shared" si="50"/>
        <v>1.0626278551055635</v>
      </c>
      <c r="K313">
        <f t="shared" si="51"/>
        <v>0.53437219814812564</v>
      </c>
      <c r="L313">
        <f t="shared" si="52"/>
        <v>0.46562780185187441</v>
      </c>
      <c r="M313">
        <f t="shared" si="53"/>
        <v>1.8713548411865626</v>
      </c>
      <c r="N313">
        <f t="shared" si="54"/>
        <v>2.1476380835140083</v>
      </c>
    </row>
    <row r="314" spans="1:14" x14ac:dyDescent="0.25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44"/>
        <v>0.4</v>
      </c>
      <c r="D314">
        <f t="shared" si="45"/>
        <v>0.62893081761006286</v>
      </c>
      <c r="E314">
        <f t="shared" si="46"/>
        <v>2.8930817610062887E-2</v>
      </c>
      <c r="F314">
        <f t="shared" si="47"/>
        <v>-0.22264150943396221</v>
      </c>
      <c r="G314">
        <v>0</v>
      </c>
      <c r="H314">
        <f t="shared" si="48"/>
        <v>0.25157232704402516</v>
      </c>
      <c r="I314">
        <f t="shared" si="49"/>
        <v>-1.0629880069054678</v>
      </c>
      <c r="J314">
        <f t="shared" si="50"/>
        <v>1.0629880069054678</v>
      </c>
      <c r="K314">
        <f t="shared" si="51"/>
        <v>0.38543339133114163</v>
      </c>
      <c r="L314">
        <f t="shared" si="52"/>
        <v>0.61456660866885815</v>
      </c>
      <c r="M314">
        <f t="shared" si="53"/>
        <v>2.594482010358202</v>
      </c>
      <c r="N314">
        <f t="shared" si="54"/>
        <v>1.6271629240742262</v>
      </c>
    </row>
    <row r="315" spans="1:14" x14ac:dyDescent="0.25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44"/>
        <v>0.46082949308755761</v>
      </c>
      <c r="D315">
        <f t="shared" si="45"/>
        <v>0.56818181818181823</v>
      </c>
      <c r="E315">
        <f t="shared" si="46"/>
        <v>2.9011311269375728E-2</v>
      </c>
      <c r="F315">
        <f t="shared" si="47"/>
        <v>-0.2328236279849184</v>
      </c>
      <c r="G315">
        <v>0</v>
      </c>
      <c r="H315">
        <f t="shared" si="48"/>
        <v>0.26183493925429413</v>
      </c>
      <c r="I315">
        <f t="shared" si="49"/>
        <v>-1.0604746049596294</v>
      </c>
      <c r="J315">
        <f t="shared" si="50"/>
        <v>1.0604746049596294</v>
      </c>
      <c r="K315">
        <f t="shared" si="51"/>
        <v>0.44627809446366512</v>
      </c>
      <c r="L315">
        <f t="shared" si="52"/>
        <v>0.55372190553633505</v>
      </c>
      <c r="M315">
        <f t="shared" si="53"/>
        <v>2.2407552878027661</v>
      </c>
      <c r="N315">
        <f t="shared" si="54"/>
        <v>1.8059606997693183</v>
      </c>
    </row>
    <row r="316" spans="1:14" x14ac:dyDescent="0.25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44"/>
        <v>0.54644808743169393</v>
      </c>
      <c r="D316">
        <f t="shared" si="45"/>
        <v>0.4854368932038835</v>
      </c>
      <c r="E316">
        <f t="shared" si="46"/>
        <v>3.1884980635577431E-2</v>
      </c>
      <c r="F316">
        <f t="shared" si="47"/>
        <v>-0.2333810812244681</v>
      </c>
      <c r="G316">
        <v>0</v>
      </c>
      <c r="H316">
        <f t="shared" si="48"/>
        <v>0.26526606186004559</v>
      </c>
      <c r="I316">
        <f t="shared" si="49"/>
        <v>-1.0661247392009334</v>
      </c>
      <c r="J316">
        <f t="shared" si="50"/>
        <v>1.0661247392009334</v>
      </c>
      <c r="K316">
        <f t="shared" si="51"/>
        <v>0.53053675848269044</v>
      </c>
      <c r="L316">
        <f t="shared" si="52"/>
        <v>0.46946324151730962</v>
      </c>
      <c r="M316">
        <f t="shared" si="53"/>
        <v>1.8848835335367746</v>
      </c>
      <c r="N316">
        <f t="shared" si="54"/>
        <v>2.1300922235529893</v>
      </c>
    </row>
    <row r="317" spans="1:14" x14ac:dyDescent="0.25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44"/>
        <v>0.41841004184100417</v>
      </c>
      <c r="D317">
        <f t="shared" si="45"/>
        <v>0.61349693251533743</v>
      </c>
      <c r="E317">
        <f t="shared" si="46"/>
        <v>3.19069743563416E-2</v>
      </c>
      <c r="F317">
        <f t="shared" si="47"/>
        <v>-0.22478630284672851</v>
      </c>
      <c r="G317">
        <v>0</v>
      </c>
      <c r="H317">
        <f t="shared" si="48"/>
        <v>0.25669327720307006</v>
      </c>
      <c r="I317">
        <f t="shared" si="49"/>
        <v>-1.0686176060625021</v>
      </c>
      <c r="J317">
        <f t="shared" si="50"/>
        <v>1.0686176060625021</v>
      </c>
      <c r="K317">
        <f t="shared" si="51"/>
        <v>0.40235320740649128</v>
      </c>
      <c r="L317">
        <f t="shared" si="52"/>
        <v>0.59764679259350884</v>
      </c>
      <c r="M317">
        <f t="shared" si="53"/>
        <v>2.4853784724268779</v>
      </c>
      <c r="N317">
        <f t="shared" si="54"/>
        <v>1.6732290918193764</v>
      </c>
    </row>
    <row r="318" spans="1:14" x14ac:dyDescent="0.25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44"/>
        <v>0.39525691699604748</v>
      </c>
      <c r="D318">
        <f t="shared" si="45"/>
        <v>0.64102564102564097</v>
      </c>
      <c r="E318">
        <f t="shared" si="46"/>
        <v>3.6282558021688338E-2</v>
      </c>
      <c r="F318">
        <f t="shared" si="47"/>
        <v>-0.21708726056552163</v>
      </c>
      <c r="G318">
        <v>0</v>
      </c>
      <c r="H318">
        <f t="shared" si="48"/>
        <v>0.25336981858720992</v>
      </c>
      <c r="I318">
        <f t="shared" si="49"/>
        <v>-1.0803395392536068</v>
      </c>
      <c r="J318">
        <f t="shared" si="50"/>
        <v>1.0803395392536068</v>
      </c>
      <c r="K318">
        <f t="shared" si="51"/>
        <v>0.3769432136417431</v>
      </c>
      <c r="L318">
        <f t="shared" si="52"/>
        <v>0.6230567863582569</v>
      </c>
      <c r="M318">
        <f t="shared" si="53"/>
        <v>2.6529194950580188</v>
      </c>
      <c r="N318">
        <f t="shared" si="54"/>
        <v>1.6049901419820203</v>
      </c>
    </row>
    <row r="319" spans="1:14" x14ac:dyDescent="0.25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44"/>
        <v>0.45454545454545453</v>
      </c>
      <c r="D319">
        <f t="shared" si="45"/>
        <v>0.58139534883720934</v>
      </c>
      <c r="E319">
        <f t="shared" si="46"/>
        <v>3.5940803382663811E-2</v>
      </c>
      <c r="F319">
        <f t="shared" si="47"/>
        <v>-0.22832980972515859</v>
      </c>
      <c r="G319">
        <v>0</v>
      </c>
      <c r="H319">
        <f t="shared" si="48"/>
        <v>0.26427061310782241</v>
      </c>
      <c r="I319">
        <f t="shared" si="49"/>
        <v>-1.075828707279838</v>
      </c>
      <c r="J319">
        <f t="shared" si="50"/>
        <v>1.075828707279838</v>
      </c>
      <c r="K319">
        <f t="shared" si="51"/>
        <v>0.4364916731037084</v>
      </c>
      <c r="L319">
        <f t="shared" si="52"/>
        <v>0.5635083268962916</v>
      </c>
      <c r="M319">
        <f t="shared" si="53"/>
        <v>2.2909944487358058</v>
      </c>
      <c r="N319">
        <f t="shared" si="54"/>
        <v>1.7745966692414832</v>
      </c>
    </row>
    <row r="320" spans="1:14" x14ac:dyDescent="0.25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44"/>
        <v>0.42016806722689076</v>
      </c>
      <c r="D320">
        <f t="shared" si="45"/>
        <v>0.61349693251533743</v>
      </c>
      <c r="E320">
        <f t="shared" si="46"/>
        <v>3.3664999742228252E-2</v>
      </c>
      <c r="F320">
        <f t="shared" si="47"/>
        <v>-0.22410682064236731</v>
      </c>
      <c r="G320">
        <v>0</v>
      </c>
      <c r="H320">
        <f t="shared" si="48"/>
        <v>0.25777182038459556</v>
      </c>
      <c r="I320">
        <f t="shared" si="49"/>
        <v>-1.0724824201463117</v>
      </c>
      <c r="J320">
        <f t="shared" si="50"/>
        <v>1.0724824201463117</v>
      </c>
      <c r="K320">
        <f t="shared" si="51"/>
        <v>0.40322162143360418</v>
      </c>
      <c r="L320">
        <f t="shared" si="52"/>
        <v>0.59677837856639582</v>
      </c>
      <c r="M320">
        <f t="shared" si="53"/>
        <v>2.4800257398019103</v>
      </c>
      <c r="N320">
        <f t="shared" si="54"/>
        <v>1.6756639246921761</v>
      </c>
    </row>
    <row r="321" spans="1:14" x14ac:dyDescent="0.25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44"/>
        <v>0.36363636363636365</v>
      </c>
      <c r="D321">
        <f t="shared" si="45"/>
        <v>0.67114093959731547</v>
      </c>
      <c r="E321">
        <f t="shared" si="46"/>
        <v>3.4777303233679113E-2</v>
      </c>
      <c r="F321">
        <f t="shared" si="47"/>
        <v>-0.2092739475289811</v>
      </c>
      <c r="G321">
        <v>0</v>
      </c>
      <c r="H321">
        <f t="shared" si="48"/>
        <v>0.24405125076266018</v>
      </c>
      <c r="I321">
        <f t="shared" si="49"/>
        <v>-1.0798984943120777</v>
      </c>
      <c r="J321">
        <f t="shared" si="50"/>
        <v>1.0798984943120777</v>
      </c>
      <c r="K321">
        <f t="shared" si="51"/>
        <v>0.34604203085127527</v>
      </c>
      <c r="L321">
        <f t="shared" si="52"/>
        <v>0.65395796914872473</v>
      </c>
      <c r="M321">
        <f t="shared" si="53"/>
        <v>2.8898223650461352</v>
      </c>
      <c r="N321">
        <f t="shared" si="54"/>
        <v>1.5291502622129183</v>
      </c>
    </row>
    <row r="322" spans="1:14" x14ac:dyDescent="0.25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si="44"/>
        <v>0.39370078740157477</v>
      </c>
      <c r="D322">
        <f t="shared" si="45"/>
        <v>0.64102564102564097</v>
      </c>
      <c r="E322">
        <f t="shared" si="46"/>
        <v>3.4726428427215739E-2</v>
      </c>
      <c r="F322">
        <f t="shared" si="47"/>
        <v>-0.21764587118917833</v>
      </c>
      <c r="G322">
        <v>0</v>
      </c>
      <c r="H322">
        <f t="shared" si="48"/>
        <v>0.25237229961639407</v>
      </c>
      <c r="I322">
        <f t="shared" si="49"/>
        <v>-1.0768262306348699</v>
      </c>
      <c r="J322">
        <f t="shared" si="50"/>
        <v>1.0768262306348699</v>
      </c>
      <c r="K322">
        <f t="shared" si="51"/>
        <v>0.37617851153011422</v>
      </c>
      <c r="L322">
        <f t="shared" si="52"/>
        <v>0.62382148846988572</v>
      </c>
      <c r="M322">
        <f t="shared" si="53"/>
        <v>2.6583123951776999</v>
      </c>
      <c r="N322">
        <f t="shared" si="54"/>
        <v>1.6030226891555273</v>
      </c>
    </row>
    <row r="323" spans="1:14" x14ac:dyDescent="0.25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ref="C323:C386" si="55">1/A323</f>
        <v>0.38167938931297707</v>
      </c>
      <c r="D323">
        <f t="shared" ref="D323:D386" si="56">1/B323</f>
        <v>0.65359477124183007</v>
      </c>
      <c r="E323">
        <f t="shared" ref="E323:E386" si="57">C323+D323-1</f>
        <v>3.5274160554807032E-2</v>
      </c>
      <c r="F323">
        <f t="shared" ref="F323:F386" si="58">C323+D323-(C323*D323)-1</f>
        <v>-0.21418949259092956</v>
      </c>
      <c r="G323">
        <v>0</v>
      </c>
      <c r="H323">
        <f t="shared" ref="H323:H386" si="59">C323*D323</f>
        <v>0.24946365314573665</v>
      </c>
      <c r="I323">
        <f t="shared" ref="I323:I386" si="60">((-4*F323*H323)^0.5)/(2*F323)</f>
        <v>-1.0792065137302933</v>
      </c>
      <c r="J323">
        <f t="shared" ref="J323:J386" si="61">(-((-4*F323*H323)^0.5))/(2*F323)</f>
        <v>1.0792065137302933</v>
      </c>
      <c r="K323">
        <f t="shared" ref="K323:K386" si="62">IF(A323="","",(C323/($J323+C323-($J323*C323))))</f>
        <v>0.36385936943929359</v>
      </c>
      <c r="L323">
        <f t="shared" ref="L323:L386" si="63">IF(B323="","",(D323/($J323+D323-($J323*D323))))</f>
        <v>0.63614063056070647</v>
      </c>
      <c r="M323">
        <f t="shared" ref="M323:M386" si="64">IF(A323="","",1/K323)</f>
        <v>2.7483145522430754</v>
      </c>
      <c r="N323">
        <f t="shared" ref="N323:N386" si="65">IF(B323="","",1/L323)</f>
        <v>1.5719794522770554</v>
      </c>
    </row>
    <row r="324" spans="1:14" x14ac:dyDescent="0.25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55"/>
        <v>0.50761421319796951</v>
      </c>
      <c r="D324">
        <f t="shared" si="56"/>
        <v>0.52083333333333337</v>
      </c>
      <c r="E324">
        <f t="shared" si="57"/>
        <v>2.844754653130277E-2</v>
      </c>
      <c r="F324">
        <f t="shared" si="58"/>
        <v>-0.2359348561759731</v>
      </c>
      <c r="G324">
        <v>0</v>
      </c>
      <c r="H324">
        <f t="shared" si="59"/>
        <v>0.26438240270727581</v>
      </c>
      <c r="I324">
        <f t="shared" si="60"/>
        <v>-1.0585715534396718</v>
      </c>
      <c r="J324">
        <f t="shared" si="61"/>
        <v>1.0585715534396718</v>
      </c>
      <c r="K324">
        <f t="shared" si="62"/>
        <v>0.49338508579127022</v>
      </c>
      <c r="L324">
        <f t="shared" si="63"/>
        <v>0.50661491420873006</v>
      </c>
      <c r="M324">
        <f t="shared" si="64"/>
        <v>2.0268144068364817</v>
      </c>
      <c r="N324">
        <f t="shared" si="65"/>
        <v>1.9738858291644976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55"/>
        <v>0.46948356807511737</v>
      </c>
      <c r="D325">
        <f t="shared" si="56"/>
        <v>0.56497175141242939</v>
      </c>
      <c r="E325">
        <f t="shared" si="57"/>
        <v>3.4455319487546765E-2</v>
      </c>
      <c r="F325">
        <f t="shared" si="58"/>
        <v>-0.23078963422720888</v>
      </c>
      <c r="G325">
        <v>0</v>
      </c>
      <c r="H325">
        <f t="shared" si="59"/>
        <v>0.26524495371475559</v>
      </c>
      <c r="I325">
        <f t="shared" si="60"/>
        <v>-1.0720509244860594</v>
      </c>
      <c r="J325">
        <f t="shared" si="61"/>
        <v>1.0720509244860594</v>
      </c>
      <c r="K325">
        <f t="shared" si="62"/>
        <v>0.45219863720922326</v>
      </c>
      <c r="L325">
        <f t="shared" si="63"/>
        <v>0.54780136279077696</v>
      </c>
      <c r="M325">
        <f t="shared" si="64"/>
        <v>2.2114175446692466</v>
      </c>
      <c r="N325">
        <f t="shared" si="65"/>
        <v>1.8254792118542653</v>
      </c>
    </row>
    <row r="326" spans="1:14" x14ac:dyDescent="0.25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55"/>
        <v>0.50251256281407031</v>
      </c>
      <c r="D326">
        <f t="shared" si="56"/>
        <v>0.53475935828876997</v>
      </c>
      <c r="E326">
        <f t="shared" si="57"/>
        <v>3.7271921102840277E-2</v>
      </c>
      <c r="F326">
        <f t="shared" si="58"/>
        <v>-0.23145137451965714</v>
      </c>
      <c r="G326">
        <v>0</v>
      </c>
      <c r="H326">
        <f t="shared" si="59"/>
        <v>0.26872329562249747</v>
      </c>
      <c r="I326">
        <f t="shared" si="60"/>
        <v>-1.077513639725393</v>
      </c>
      <c r="J326">
        <f t="shared" si="61"/>
        <v>1.077513639725393</v>
      </c>
      <c r="K326">
        <f t="shared" si="62"/>
        <v>0.48385414912900976</v>
      </c>
      <c r="L326">
        <f t="shared" si="63"/>
        <v>0.51614585087099007</v>
      </c>
      <c r="M326">
        <f t="shared" si="64"/>
        <v>2.0667385033281396</v>
      </c>
      <c r="N326">
        <f t="shared" si="65"/>
        <v>1.9374368665610926</v>
      </c>
    </row>
    <row r="327" spans="1:14" x14ac:dyDescent="0.25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55"/>
        <v>0.4464285714285714</v>
      </c>
      <c r="D327">
        <f t="shared" si="56"/>
        <v>0.59523809523809523</v>
      </c>
      <c r="E327">
        <f t="shared" si="57"/>
        <v>4.1666666666666519E-2</v>
      </c>
      <c r="F327">
        <f t="shared" si="58"/>
        <v>-0.22406462585034026</v>
      </c>
      <c r="G327">
        <v>0</v>
      </c>
      <c r="H327">
        <f t="shared" si="59"/>
        <v>0.26573129251700678</v>
      </c>
      <c r="I327">
        <f t="shared" si="60"/>
        <v>-1.0890171046725801</v>
      </c>
      <c r="J327">
        <f t="shared" si="61"/>
        <v>1.0890171046725801</v>
      </c>
      <c r="K327">
        <f t="shared" si="62"/>
        <v>0.42546289760699951</v>
      </c>
      <c r="L327">
        <f t="shared" si="63"/>
        <v>0.5745371023930006</v>
      </c>
      <c r="M327">
        <f t="shared" si="64"/>
        <v>2.3503812097939996</v>
      </c>
      <c r="N327">
        <f t="shared" si="65"/>
        <v>1.7405316311773544</v>
      </c>
    </row>
    <row r="328" spans="1:14" x14ac:dyDescent="0.25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55"/>
        <v>0.53475935828876997</v>
      </c>
      <c r="D328">
        <f t="shared" si="56"/>
        <v>0.50251256281407031</v>
      </c>
      <c r="E328">
        <f t="shared" si="57"/>
        <v>3.7271921102840277E-2</v>
      </c>
      <c r="F328">
        <f t="shared" si="58"/>
        <v>-0.23145137451965714</v>
      </c>
      <c r="G328">
        <v>0</v>
      </c>
      <c r="H328">
        <f t="shared" si="59"/>
        <v>0.26872329562249747</v>
      </c>
      <c r="I328">
        <f t="shared" si="60"/>
        <v>-1.077513639725393</v>
      </c>
      <c r="J328">
        <f t="shared" si="61"/>
        <v>1.077513639725393</v>
      </c>
      <c r="K328">
        <f t="shared" si="62"/>
        <v>0.51614585087099007</v>
      </c>
      <c r="L328">
        <f t="shared" si="63"/>
        <v>0.48385414912900976</v>
      </c>
      <c r="M328">
        <f t="shared" si="64"/>
        <v>1.9374368665610926</v>
      </c>
      <c r="N328">
        <f t="shared" si="65"/>
        <v>2.0667385033281396</v>
      </c>
    </row>
    <row r="329" spans="1:14" x14ac:dyDescent="0.25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55"/>
        <v>0.46948356807511737</v>
      </c>
      <c r="D329">
        <f t="shared" si="56"/>
        <v>0.5714285714285714</v>
      </c>
      <c r="E329">
        <f t="shared" si="57"/>
        <v>4.091213950368866E-2</v>
      </c>
      <c r="F329">
        <f t="shared" si="58"/>
        <v>-0.22736418511066403</v>
      </c>
      <c r="G329">
        <v>0</v>
      </c>
      <c r="H329">
        <f t="shared" si="59"/>
        <v>0.26827632461435275</v>
      </c>
      <c r="I329">
        <f t="shared" si="60"/>
        <v>-1.0862508931871366</v>
      </c>
      <c r="J329">
        <f t="shared" si="61"/>
        <v>1.0862508931871366</v>
      </c>
      <c r="K329">
        <f t="shared" si="62"/>
        <v>0.4489411367792065</v>
      </c>
      <c r="L329">
        <f t="shared" si="63"/>
        <v>0.55105886322079345</v>
      </c>
      <c r="M329">
        <f t="shared" si="64"/>
        <v>2.2274635093014643</v>
      </c>
      <c r="N329">
        <f t="shared" si="65"/>
        <v>1.814688169890353</v>
      </c>
    </row>
    <row r="330" spans="1:14" x14ac:dyDescent="0.25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55"/>
        <v>0.5181347150259068</v>
      </c>
      <c r="D330">
        <f t="shared" si="56"/>
        <v>0.5181347150259068</v>
      </c>
      <c r="E330">
        <f t="shared" si="57"/>
        <v>3.62694300518136E-2</v>
      </c>
      <c r="F330">
        <f t="shared" si="58"/>
        <v>-0.23219415286316403</v>
      </c>
      <c r="G330">
        <v>0</v>
      </c>
      <c r="H330">
        <f t="shared" si="59"/>
        <v>0.26846358291497763</v>
      </c>
      <c r="I330">
        <f t="shared" si="60"/>
        <v>-1.0752688172043015</v>
      </c>
      <c r="J330">
        <f t="shared" si="61"/>
        <v>1.0752688172043015</v>
      </c>
      <c r="K330">
        <f t="shared" si="62"/>
        <v>0.5</v>
      </c>
      <c r="L330">
        <f t="shared" si="63"/>
        <v>0.5</v>
      </c>
      <c r="M330">
        <f t="shared" si="64"/>
        <v>2</v>
      </c>
      <c r="N330">
        <f t="shared" si="65"/>
        <v>2</v>
      </c>
    </row>
    <row r="331" spans="1:14" x14ac:dyDescent="0.25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55"/>
        <v>0.5181347150259068</v>
      </c>
      <c r="D331">
        <f t="shared" si="56"/>
        <v>0.52083333333333337</v>
      </c>
      <c r="E331">
        <f t="shared" si="57"/>
        <v>3.8968048359240282E-2</v>
      </c>
      <c r="F331">
        <f t="shared" si="58"/>
        <v>-0.23089378238341951</v>
      </c>
      <c r="G331">
        <v>0</v>
      </c>
      <c r="H331">
        <f t="shared" si="59"/>
        <v>0.26986183074265979</v>
      </c>
      <c r="I331">
        <f t="shared" si="60"/>
        <v>-1.0810968751610268</v>
      </c>
      <c r="J331">
        <f t="shared" si="61"/>
        <v>1.0810968751610268</v>
      </c>
      <c r="K331">
        <f t="shared" si="62"/>
        <v>0.49864863877742077</v>
      </c>
      <c r="L331">
        <f t="shared" si="63"/>
        <v>0.50135136122257906</v>
      </c>
      <c r="M331">
        <f t="shared" si="64"/>
        <v>2.0054200938997546</v>
      </c>
      <c r="N331">
        <f t="shared" si="65"/>
        <v>1.9946091251481448</v>
      </c>
    </row>
    <row r="332" spans="1:14" x14ac:dyDescent="0.25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55"/>
        <v>0.49504950495049505</v>
      </c>
      <c r="D332">
        <f t="shared" si="56"/>
        <v>0.54644808743169393</v>
      </c>
      <c r="E332">
        <f t="shared" si="57"/>
        <v>4.1497592382188975E-2</v>
      </c>
      <c r="F332">
        <f t="shared" si="58"/>
        <v>-0.22902126278201596</v>
      </c>
      <c r="G332">
        <v>0</v>
      </c>
      <c r="H332">
        <f t="shared" si="59"/>
        <v>0.27051885516420493</v>
      </c>
      <c r="I332">
        <f t="shared" si="60"/>
        <v>-1.0868281233544477</v>
      </c>
      <c r="J332">
        <f t="shared" si="61"/>
        <v>1.0868281233544477</v>
      </c>
      <c r="K332">
        <f t="shared" si="62"/>
        <v>0.47425625911513414</v>
      </c>
      <c r="L332">
        <f t="shared" si="63"/>
        <v>0.52574374088486586</v>
      </c>
      <c r="M332">
        <f t="shared" si="64"/>
        <v>2.1085646858215363</v>
      </c>
      <c r="N332">
        <f t="shared" si="65"/>
        <v>1.9020673423841918</v>
      </c>
    </row>
    <row r="333" spans="1:14" x14ac:dyDescent="0.25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55"/>
        <v>0.50761421319796951</v>
      </c>
      <c r="D333">
        <f t="shared" si="56"/>
        <v>0.53191489361702127</v>
      </c>
      <c r="E333">
        <f t="shared" si="57"/>
        <v>3.9529106814990778E-2</v>
      </c>
      <c r="F333">
        <f t="shared" si="58"/>
        <v>-0.23047845339669515</v>
      </c>
      <c r="G333">
        <v>0</v>
      </c>
      <c r="H333">
        <f t="shared" si="59"/>
        <v>0.27000756021168593</v>
      </c>
      <c r="I333">
        <f t="shared" si="60"/>
        <v>-1.0823626487770475</v>
      </c>
      <c r="J333">
        <f t="shared" si="61"/>
        <v>1.0823626487770475</v>
      </c>
      <c r="K333">
        <f t="shared" si="62"/>
        <v>0.48783063328986415</v>
      </c>
      <c r="L333">
        <f t="shared" si="63"/>
        <v>0.5121693667101358</v>
      </c>
      <c r="M333">
        <f t="shared" si="64"/>
        <v>2.049891769313736</v>
      </c>
      <c r="N333">
        <f t="shared" si="65"/>
        <v>1.9524791309238021</v>
      </c>
    </row>
    <row r="334" spans="1:14" x14ac:dyDescent="0.25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55"/>
        <v>0.54347826086956519</v>
      </c>
      <c r="D334">
        <f t="shared" si="56"/>
        <v>0.49504950495049505</v>
      </c>
      <c r="E334">
        <f t="shared" si="57"/>
        <v>3.8527765820060234E-2</v>
      </c>
      <c r="F334">
        <f t="shared" si="58"/>
        <v>-0.23052087817477407</v>
      </c>
      <c r="G334">
        <v>0</v>
      </c>
      <c r="H334">
        <f t="shared" si="59"/>
        <v>0.26904864399483425</v>
      </c>
      <c r="I334">
        <f t="shared" si="60"/>
        <v>-1.080339539253607</v>
      </c>
      <c r="J334">
        <f t="shared" si="61"/>
        <v>1.080339539253607</v>
      </c>
      <c r="K334">
        <f t="shared" si="62"/>
        <v>0.52425045981949592</v>
      </c>
      <c r="L334">
        <f t="shared" si="63"/>
        <v>0.4757495401805043</v>
      </c>
      <c r="M334">
        <f t="shared" si="64"/>
        <v>1.9074852129730298</v>
      </c>
      <c r="N334">
        <f t="shared" si="65"/>
        <v>2.1019463300386789</v>
      </c>
    </row>
    <row r="335" spans="1:14" x14ac:dyDescent="0.25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55"/>
        <v>0.56818181818181823</v>
      </c>
      <c r="D335">
        <f t="shared" si="56"/>
        <v>0.47619047619047616</v>
      </c>
      <c r="E335">
        <f t="shared" si="57"/>
        <v>4.4372294372294396E-2</v>
      </c>
      <c r="F335">
        <f t="shared" si="58"/>
        <v>-0.22619047619047616</v>
      </c>
      <c r="G335">
        <v>0</v>
      </c>
      <c r="H335">
        <f t="shared" si="59"/>
        <v>0.27056277056277056</v>
      </c>
      <c r="I335">
        <f t="shared" si="60"/>
        <v>-1.0936965981495177</v>
      </c>
      <c r="J335">
        <f t="shared" si="61"/>
        <v>1.0936965981495177</v>
      </c>
      <c r="K335">
        <f t="shared" si="62"/>
        <v>0.54608718807942114</v>
      </c>
      <c r="L335">
        <f t="shared" si="63"/>
        <v>0.45391281192057903</v>
      </c>
      <c r="M335">
        <f t="shared" si="64"/>
        <v>1.8312094145936331</v>
      </c>
      <c r="N335">
        <f t="shared" si="65"/>
        <v>2.2030662579644695</v>
      </c>
    </row>
    <row r="336" spans="1:14" x14ac:dyDescent="0.25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55"/>
        <v>0.44843049327354262</v>
      </c>
      <c r="D336">
        <f t="shared" si="56"/>
        <v>0.59523809523809523</v>
      </c>
      <c r="E336">
        <f t="shared" si="57"/>
        <v>4.3668588511637907E-2</v>
      </c>
      <c r="F336">
        <f t="shared" si="58"/>
        <v>-0.22325432415118507</v>
      </c>
      <c r="G336">
        <v>0</v>
      </c>
      <c r="H336">
        <f t="shared" si="59"/>
        <v>0.26692291266282298</v>
      </c>
      <c r="I336">
        <f t="shared" si="60"/>
        <v>-1.0934350421017387</v>
      </c>
      <c r="J336">
        <f t="shared" si="61"/>
        <v>1.0934350421017387</v>
      </c>
      <c r="K336">
        <f t="shared" si="62"/>
        <v>0.42645285311617104</v>
      </c>
      <c r="L336">
        <f t="shared" si="63"/>
        <v>0.57354714688382902</v>
      </c>
      <c r="M336">
        <f t="shared" si="64"/>
        <v>2.3449251017851385</v>
      </c>
      <c r="N336">
        <f t="shared" si="65"/>
        <v>1.743535828629182</v>
      </c>
    </row>
    <row r="337" spans="1:14" x14ac:dyDescent="0.25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55"/>
        <v>0.47393364928909953</v>
      </c>
      <c r="D337">
        <f t="shared" si="56"/>
        <v>0.56818181818181823</v>
      </c>
      <c r="E337">
        <f t="shared" si="57"/>
        <v>4.2115467470917878E-2</v>
      </c>
      <c r="F337">
        <f t="shared" si="58"/>
        <v>-0.22716501507970688</v>
      </c>
      <c r="G337">
        <v>0</v>
      </c>
      <c r="H337">
        <f t="shared" si="59"/>
        <v>0.26928048255062476</v>
      </c>
      <c r="I337">
        <f t="shared" si="60"/>
        <v>-1.0887588907733561</v>
      </c>
      <c r="J337">
        <f t="shared" si="61"/>
        <v>1.0887588907733561</v>
      </c>
      <c r="K337">
        <f t="shared" si="62"/>
        <v>0.45279142930400768</v>
      </c>
      <c r="L337">
        <f t="shared" si="63"/>
        <v>0.54720857069599227</v>
      </c>
      <c r="M337">
        <f t="shared" si="64"/>
        <v>2.208522368758425</v>
      </c>
      <c r="N337">
        <f t="shared" si="65"/>
        <v>1.82745675698775</v>
      </c>
    </row>
    <row r="338" spans="1:14" x14ac:dyDescent="0.25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55"/>
        <v>0.47846889952153115</v>
      </c>
      <c r="D338">
        <f t="shared" si="56"/>
        <v>0.5617977528089888</v>
      </c>
      <c r="E338">
        <f t="shared" si="57"/>
        <v>4.0266652330519959E-2</v>
      </c>
      <c r="F338">
        <f t="shared" si="58"/>
        <v>-0.22853610020966608</v>
      </c>
      <c r="G338">
        <v>0</v>
      </c>
      <c r="H338">
        <f t="shared" si="59"/>
        <v>0.26880275254018604</v>
      </c>
      <c r="I338">
        <f t="shared" si="60"/>
        <v>-1.084524705455941</v>
      </c>
      <c r="J338">
        <f t="shared" si="61"/>
        <v>1.084524705455941</v>
      </c>
      <c r="K338">
        <f t="shared" si="62"/>
        <v>0.45826743412464838</v>
      </c>
      <c r="L338">
        <f t="shared" si="63"/>
        <v>0.54173256587535168</v>
      </c>
      <c r="M338">
        <f t="shared" si="64"/>
        <v>2.1821319289469754</v>
      </c>
      <c r="N338">
        <f t="shared" si="65"/>
        <v>1.8459292702556338</v>
      </c>
    </row>
    <row r="339" spans="1:14" x14ac:dyDescent="0.25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55"/>
        <v>0.47169811320754712</v>
      </c>
      <c r="D339">
        <f t="shared" si="56"/>
        <v>0.5714285714285714</v>
      </c>
      <c r="E339">
        <f t="shared" si="57"/>
        <v>4.3126684636118462E-2</v>
      </c>
      <c r="F339">
        <f t="shared" si="58"/>
        <v>-0.22641509433962281</v>
      </c>
      <c r="G339">
        <v>0</v>
      </c>
      <c r="H339">
        <f t="shared" si="59"/>
        <v>0.26954177897574122</v>
      </c>
      <c r="I339">
        <f t="shared" si="60"/>
        <v>-1.0910894511799614</v>
      </c>
      <c r="J339">
        <f t="shared" si="61"/>
        <v>1.0910894511799614</v>
      </c>
      <c r="K339">
        <f t="shared" si="62"/>
        <v>0.45004091619234604</v>
      </c>
      <c r="L339">
        <f t="shared" si="63"/>
        <v>0.54995908380765413</v>
      </c>
      <c r="M339">
        <f t="shared" si="64"/>
        <v>2.2220201853215569</v>
      </c>
      <c r="N339">
        <f t="shared" si="65"/>
        <v>1.8183170883849711</v>
      </c>
    </row>
    <row r="340" spans="1:14" x14ac:dyDescent="0.25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55"/>
        <v>0.47393364928909953</v>
      </c>
      <c r="D340">
        <f t="shared" si="56"/>
        <v>0.5714285714285714</v>
      </c>
      <c r="E340">
        <f t="shared" si="57"/>
        <v>4.5362220717670931E-2</v>
      </c>
      <c r="F340">
        <f t="shared" si="58"/>
        <v>-0.22545700744752883</v>
      </c>
      <c r="G340">
        <v>0</v>
      </c>
      <c r="H340">
        <f t="shared" si="59"/>
        <v>0.27081922816519971</v>
      </c>
      <c r="I340">
        <f t="shared" si="60"/>
        <v>-1.0959932487023818</v>
      </c>
      <c r="J340">
        <f t="shared" si="61"/>
        <v>1.0959932487023818</v>
      </c>
      <c r="K340">
        <f t="shared" si="62"/>
        <v>0.45115105429092489</v>
      </c>
      <c r="L340">
        <f t="shared" si="63"/>
        <v>0.54884894570907516</v>
      </c>
      <c r="M340">
        <f t="shared" si="64"/>
        <v>2.216552506059644</v>
      </c>
      <c r="N340">
        <f t="shared" si="65"/>
        <v>1.8219949365267862</v>
      </c>
    </row>
    <row r="341" spans="1:14" x14ac:dyDescent="0.25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55"/>
        <v>0.48780487804878053</v>
      </c>
      <c r="D341">
        <f t="shared" si="56"/>
        <v>0.5524861878453039</v>
      </c>
      <c r="E341">
        <f t="shared" si="57"/>
        <v>4.0291065894084488E-2</v>
      </c>
      <c r="F341">
        <f t="shared" si="58"/>
        <v>-0.22921439159142964</v>
      </c>
      <c r="G341">
        <v>0</v>
      </c>
      <c r="H341">
        <f t="shared" si="59"/>
        <v>0.26950545748551413</v>
      </c>
      <c r="I341">
        <f t="shared" si="60"/>
        <v>-1.0843334143872594</v>
      </c>
      <c r="J341">
        <f t="shared" si="61"/>
        <v>1.0843334143872594</v>
      </c>
      <c r="K341">
        <f t="shared" si="62"/>
        <v>0.46760653723484941</v>
      </c>
      <c r="L341">
        <f t="shared" si="63"/>
        <v>0.53239346276515054</v>
      </c>
      <c r="M341">
        <f t="shared" si="64"/>
        <v>2.1385500851066221</v>
      </c>
      <c r="N341">
        <f t="shared" si="65"/>
        <v>1.8783100656536802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55"/>
        <v>0.45662100456621008</v>
      </c>
      <c r="D343">
        <f t="shared" si="56"/>
        <v>0.58823529411764708</v>
      </c>
      <c r="E343">
        <f t="shared" si="57"/>
        <v>4.485629868385721E-2</v>
      </c>
      <c r="F343">
        <f t="shared" si="58"/>
        <v>-0.22374429223744285</v>
      </c>
      <c r="G343">
        <v>0</v>
      </c>
      <c r="H343">
        <f t="shared" si="59"/>
        <v>0.26860059092130006</v>
      </c>
      <c r="I343">
        <f t="shared" si="60"/>
        <v>-1.0956642697819581</v>
      </c>
      <c r="J343">
        <f t="shared" si="61"/>
        <v>1.0956642697819581</v>
      </c>
      <c r="K343">
        <f t="shared" si="62"/>
        <v>0.43405783005789961</v>
      </c>
      <c r="L343">
        <f t="shared" si="63"/>
        <v>0.56594216994210034</v>
      </c>
      <c r="M343">
        <f t="shared" si="64"/>
        <v>2.3038404810405297</v>
      </c>
      <c r="N343">
        <f t="shared" si="65"/>
        <v>1.7669649888473706</v>
      </c>
    </row>
    <row r="344" spans="1:14" x14ac:dyDescent="0.25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55"/>
        <v>0.38910505836575876</v>
      </c>
      <c r="D344">
        <f t="shared" si="56"/>
        <v>0.65359477124183007</v>
      </c>
      <c r="E344">
        <f t="shared" si="57"/>
        <v>4.2699829607588891E-2</v>
      </c>
      <c r="F344">
        <f t="shared" si="58"/>
        <v>-0.21161720200401812</v>
      </c>
      <c r="G344">
        <v>0</v>
      </c>
      <c r="H344">
        <f t="shared" si="59"/>
        <v>0.25431703161160701</v>
      </c>
      <c r="I344">
        <f t="shared" si="60"/>
        <v>-1.0962566453052482</v>
      </c>
      <c r="J344">
        <f t="shared" si="61"/>
        <v>1.0962566453052482</v>
      </c>
      <c r="K344">
        <f t="shared" si="62"/>
        <v>0.36749534092163155</v>
      </c>
      <c r="L344">
        <f t="shared" si="63"/>
        <v>0.6325046590783685</v>
      </c>
      <c r="M344">
        <f t="shared" si="64"/>
        <v>2.7211229331292399</v>
      </c>
      <c r="N344">
        <f t="shared" si="65"/>
        <v>1.5810160220117813</v>
      </c>
    </row>
    <row r="345" spans="1:14" x14ac:dyDescent="0.25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55"/>
        <v>0.42372881355932207</v>
      </c>
      <c r="D345">
        <f t="shared" si="56"/>
        <v>0.61728395061728392</v>
      </c>
      <c r="E345">
        <f t="shared" si="57"/>
        <v>4.1012764176606042E-2</v>
      </c>
      <c r="F345">
        <f t="shared" si="58"/>
        <v>-0.22054823184766681</v>
      </c>
      <c r="G345">
        <v>0</v>
      </c>
      <c r="H345">
        <f t="shared" si="59"/>
        <v>0.26156099602427285</v>
      </c>
      <c r="I345">
        <f t="shared" si="60"/>
        <v>-1.0890171046725805</v>
      </c>
      <c r="J345">
        <f t="shared" si="61"/>
        <v>1.0890171046725805</v>
      </c>
      <c r="K345">
        <f t="shared" si="62"/>
        <v>0.40305300359448615</v>
      </c>
      <c r="L345">
        <f t="shared" si="63"/>
        <v>0.59694699640551374</v>
      </c>
      <c r="M345">
        <f t="shared" si="64"/>
        <v>2.4810632623547089</v>
      </c>
      <c r="N345">
        <f t="shared" si="65"/>
        <v>1.6751906048970002</v>
      </c>
    </row>
    <row r="346" spans="1:14" x14ac:dyDescent="0.25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55"/>
        <v>0.66225165562913912</v>
      </c>
      <c r="D346">
        <f t="shared" si="56"/>
        <v>0.38759689922480617</v>
      </c>
      <c r="E346">
        <f t="shared" si="57"/>
        <v>4.9848554853945348E-2</v>
      </c>
      <c r="F346">
        <f t="shared" si="58"/>
        <v>-0.20683813337440315</v>
      </c>
      <c r="G346">
        <v>0</v>
      </c>
      <c r="H346">
        <f t="shared" si="59"/>
        <v>0.2566866882283485</v>
      </c>
      <c r="I346">
        <f t="shared" si="60"/>
        <v>-1.1140030207346867</v>
      </c>
      <c r="J346">
        <f t="shared" si="61"/>
        <v>1.1140030207346867</v>
      </c>
      <c r="K346">
        <f t="shared" si="62"/>
        <v>0.63769753821681263</v>
      </c>
      <c r="L346">
        <f t="shared" si="63"/>
        <v>0.36230246178318726</v>
      </c>
      <c r="M346">
        <f t="shared" si="64"/>
        <v>1.5681415405746904</v>
      </c>
      <c r="N346">
        <f t="shared" si="65"/>
        <v>2.7601247727608049</v>
      </c>
    </row>
    <row r="347" spans="1:14" x14ac:dyDescent="0.25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55"/>
        <v>0.50251256281407031</v>
      </c>
      <c r="D347">
        <f t="shared" si="56"/>
        <v>0.54644808743169393</v>
      </c>
      <c r="E347">
        <f t="shared" si="57"/>
        <v>4.8960650245764237E-2</v>
      </c>
      <c r="F347">
        <f t="shared" si="58"/>
        <v>-0.22563637861438346</v>
      </c>
      <c r="G347">
        <v>0</v>
      </c>
      <c r="H347">
        <f t="shared" si="59"/>
        <v>0.2745970288601477</v>
      </c>
      <c r="I347">
        <f t="shared" si="60"/>
        <v>-1.103172320535825</v>
      </c>
      <c r="J347">
        <f t="shared" si="61"/>
        <v>1.103172320535825</v>
      </c>
      <c r="K347">
        <f t="shared" si="62"/>
        <v>0.47797934865179792</v>
      </c>
      <c r="L347">
        <f t="shared" si="63"/>
        <v>0.52202065134820208</v>
      </c>
      <c r="M347">
        <f t="shared" si="64"/>
        <v>2.092140597330467</v>
      </c>
      <c r="N347">
        <f t="shared" si="65"/>
        <v>1.9156330260447352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55"/>
        <v>0.50251256281407031</v>
      </c>
      <c r="D348">
        <f t="shared" si="56"/>
        <v>0.54644808743169393</v>
      </c>
      <c r="E348">
        <f t="shared" si="57"/>
        <v>4.8960650245764237E-2</v>
      </c>
      <c r="F348">
        <f t="shared" si="58"/>
        <v>-0.22563637861438346</v>
      </c>
      <c r="G348">
        <v>0</v>
      </c>
      <c r="H348">
        <f t="shared" si="59"/>
        <v>0.2745970288601477</v>
      </c>
      <c r="I348">
        <f t="shared" si="60"/>
        <v>-1.103172320535825</v>
      </c>
      <c r="J348">
        <f t="shared" si="61"/>
        <v>1.103172320535825</v>
      </c>
      <c r="K348">
        <f t="shared" si="62"/>
        <v>0.47797934865179792</v>
      </c>
      <c r="L348">
        <f t="shared" si="63"/>
        <v>0.52202065134820208</v>
      </c>
      <c r="M348">
        <f t="shared" si="64"/>
        <v>2.092140597330467</v>
      </c>
      <c r="N348">
        <f t="shared" si="65"/>
        <v>1.9156330260447352</v>
      </c>
    </row>
    <row r="349" spans="1:14" x14ac:dyDescent="0.25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55"/>
        <v>0.56497175141242939</v>
      </c>
      <c r="D349">
        <f t="shared" si="56"/>
        <v>0.48780487804878053</v>
      </c>
      <c r="E349">
        <f t="shared" si="57"/>
        <v>5.2776629461209978E-2</v>
      </c>
      <c r="F349">
        <f t="shared" si="58"/>
        <v>-0.22281934683753613</v>
      </c>
      <c r="G349">
        <v>0</v>
      </c>
      <c r="H349">
        <f t="shared" si="59"/>
        <v>0.27559597629874605</v>
      </c>
      <c r="I349">
        <f t="shared" si="60"/>
        <v>-1.1121413488021759</v>
      </c>
      <c r="J349">
        <f t="shared" si="61"/>
        <v>1.1121413488021759</v>
      </c>
      <c r="K349">
        <f t="shared" si="62"/>
        <v>0.53869185533371766</v>
      </c>
      <c r="L349">
        <f t="shared" si="63"/>
        <v>0.46130814466628223</v>
      </c>
      <c r="M349">
        <f t="shared" si="64"/>
        <v>1.8563488385776756</v>
      </c>
      <c r="N349">
        <f t="shared" si="65"/>
        <v>2.1677484162422846</v>
      </c>
    </row>
    <row r="350" spans="1:14" x14ac:dyDescent="0.25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55"/>
        <v>0.49751243781094534</v>
      </c>
      <c r="D350">
        <f t="shared" si="56"/>
        <v>0.5524861878453039</v>
      </c>
      <c r="E350">
        <f t="shared" si="57"/>
        <v>4.999862565624924E-2</v>
      </c>
      <c r="F350">
        <f t="shared" si="58"/>
        <v>-0.22487012451554378</v>
      </c>
      <c r="G350">
        <v>0</v>
      </c>
      <c r="H350">
        <f t="shared" si="59"/>
        <v>0.27486875017179302</v>
      </c>
      <c r="I350">
        <f t="shared" si="60"/>
        <v>-1.1055968780110992</v>
      </c>
      <c r="J350">
        <f t="shared" si="61"/>
        <v>1.1055968780110992</v>
      </c>
      <c r="K350">
        <f t="shared" si="62"/>
        <v>0.47244402950440073</v>
      </c>
      <c r="L350">
        <f t="shared" si="63"/>
        <v>0.52755597049559944</v>
      </c>
      <c r="M350">
        <f t="shared" si="64"/>
        <v>2.1166528467912094</v>
      </c>
      <c r="N350">
        <f t="shared" si="65"/>
        <v>1.89553347118899</v>
      </c>
    </row>
    <row r="351" spans="1:14" x14ac:dyDescent="0.25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55"/>
        <v>0.52083333333333337</v>
      </c>
      <c r="D351">
        <f t="shared" si="56"/>
        <v>0.52631578947368418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0.49725266430930348</v>
      </c>
      <c r="L351">
        <f t="shared" si="63"/>
        <v>0.50274733569069663</v>
      </c>
      <c r="M351">
        <f t="shared" si="64"/>
        <v>2.0110500592068727</v>
      </c>
      <c r="N351">
        <f t="shared" si="65"/>
        <v>1.9890707100936806</v>
      </c>
    </row>
    <row r="352" spans="1:14" x14ac:dyDescent="0.25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55"/>
        <v>0.52910052910052918</v>
      </c>
      <c r="D352">
        <f t="shared" si="56"/>
        <v>0.5181347150259068</v>
      </c>
      <c r="E352">
        <f t="shared" si="57"/>
        <v>4.7235244126436093E-2</v>
      </c>
      <c r="F352">
        <f t="shared" si="58"/>
        <v>-0.22691010773912312</v>
      </c>
      <c r="G352">
        <v>0</v>
      </c>
      <c r="H352">
        <f t="shared" si="59"/>
        <v>0.27414535186555922</v>
      </c>
      <c r="I352">
        <f t="shared" si="60"/>
        <v>-1.0991665980832535</v>
      </c>
      <c r="J352">
        <f t="shared" si="61"/>
        <v>1.0991665980832535</v>
      </c>
      <c r="K352">
        <f t="shared" si="62"/>
        <v>0.50549516916228832</v>
      </c>
      <c r="L352">
        <f t="shared" si="63"/>
        <v>0.49450483083771163</v>
      </c>
      <c r="M352">
        <f t="shared" si="64"/>
        <v>1.9782582722940953</v>
      </c>
      <c r="N352">
        <f t="shared" si="65"/>
        <v>2.0222249362174249</v>
      </c>
    </row>
    <row r="353" spans="1:14" x14ac:dyDescent="0.25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55"/>
        <v>0.52083333333333337</v>
      </c>
      <c r="D353">
        <f t="shared" si="56"/>
        <v>0.52631578947368418</v>
      </c>
      <c r="E353">
        <f t="shared" si="57"/>
        <v>4.7149122807017552E-2</v>
      </c>
      <c r="F353">
        <f t="shared" si="58"/>
        <v>-0.22697368421052633</v>
      </c>
      <c r="G353">
        <v>0</v>
      </c>
      <c r="H353">
        <f t="shared" si="59"/>
        <v>0.27412280701754388</v>
      </c>
      <c r="I353">
        <f t="shared" si="60"/>
        <v>-1.0989674556596449</v>
      </c>
      <c r="J353">
        <f t="shared" si="61"/>
        <v>1.0989674556596449</v>
      </c>
      <c r="K353">
        <f t="shared" si="62"/>
        <v>0.49725266430930348</v>
      </c>
      <c r="L353">
        <f t="shared" si="63"/>
        <v>0.50274733569069663</v>
      </c>
      <c r="M353">
        <f t="shared" si="64"/>
        <v>2.0110500592068727</v>
      </c>
      <c r="N353">
        <f t="shared" si="65"/>
        <v>1.9890707100936806</v>
      </c>
    </row>
    <row r="354" spans="1:14" x14ac:dyDescent="0.25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55"/>
        <v>0.39525691699604748</v>
      </c>
      <c r="D354">
        <f t="shared" si="56"/>
        <v>0.63291139240506322</v>
      </c>
      <c r="E354">
        <f t="shared" si="57"/>
        <v>2.8168309401110703E-2</v>
      </c>
      <c r="F354">
        <f t="shared" si="58"/>
        <v>-0.22199429629259027</v>
      </c>
      <c r="G354">
        <v>0</v>
      </c>
      <c r="H354">
        <f t="shared" si="59"/>
        <v>0.25016260569370091</v>
      </c>
      <c r="I354">
        <f t="shared" si="60"/>
        <v>-1.0615495921641365</v>
      </c>
      <c r="J354">
        <f t="shared" si="61"/>
        <v>1.0615495921641365</v>
      </c>
      <c r="K354">
        <f t="shared" si="62"/>
        <v>0.38107274535416313</v>
      </c>
      <c r="L354">
        <f t="shared" si="63"/>
        <v>0.61892725464583687</v>
      </c>
      <c r="M354">
        <f t="shared" si="64"/>
        <v>2.6241708760111284</v>
      </c>
      <c r="N354">
        <f t="shared" si="65"/>
        <v>1.6156987634551996</v>
      </c>
    </row>
    <row r="355" spans="1:14" x14ac:dyDescent="0.25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55"/>
        <v>0.51020408163265307</v>
      </c>
      <c r="D355">
        <f t="shared" si="56"/>
        <v>0.51546391752577325</v>
      </c>
      <c r="E355">
        <f t="shared" si="57"/>
        <v>2.5667999158426325E-2</v>
      </c>
      <c r="F355">
        <f t="shared" si="58"/>
        <v>-0.23732379549758043</v>
      </c>
      <c r="G355">
        <v>0</v>
      </c>
      <c r="H355">
        <f t="shared" si="59"/>
        <v>0.26299179465600675</v>
      </c>
      <c r="I355">
        <f t="shared" si="60"/>
        <v>-1.052689901333149</v>
      </c>
      <c r="J355">
        <f t="shared" si="61"/>
        <v>1.052689901333149</v>
      </c>
      <c r="K355">
        <f t="shared" si="62"/>
        <v>0.49736834815166897</v>
      </c>
      <c r="L355">
        <f t="shared" si="63"/>
        <v>0.50263165184833114</v>
      </c>
      <c r="M355">
        <f t="shared" si="64"/>
        <v>2.0105823052798226</v>
      </c>
      <c r="N355">
        <f t="shared" si="65"/>
        <v>1.9895285072531594</v>
      </c>
    </row>
    <row r="356" spans="1:14" x14ac:dyDescent="0.25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55"/>
        <v>0.4504504504504504</v>
      </c>
      <c r="D356">
        <f t="shared" si="56"/>
        <v>0.59171597633136097</v>
      </c>
      <c r="E356">
        <f t="shared" si="57"/>
        <v>4.2166426781811372E-2</v>
      </c>
      <c r="F356">
        <f t="shared" si="58"/>
        <v>-0.22437230129537822</v>
      </c>
      <c r="G356">
        <v>0</v>
      </c>
      <c r="H356">
        <f t="shared" si="59"/>
        <v>0.26653872807718959</v>
      </c>
      <c r="I356">
        <f t="shared" si="60"/>
        <v>-1.0899223022085147</v>
      </c>
      <c r="J356">
        <f t="shared" si="61"/>
        <v>1.0899223022085147</v>
      </c>
      <c r="K356">
        <f t="shared" si="62"/>
        <v>0.42923885660212757</v>
      </c>
      <c r="L356">
        <f t="shared" si="63"/>
        <v>0.57076114339787254</v>
      </c>
      <c r="M356">
        <f t="shared" si="64"/>
        <v>2.3297052086943877</v>
      </c>
      <c r="N356">
        <f t="shared" si="65"/>
        <v>1.7520463885238748</v>
      </c>
    </row>
    <row r="357" spans="1:14" x14ac:dyDescent="0.25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55"/>
        <v>0.4065040650406504</v>
      </c>
      <c r="D357">
        <f t="shared" si="56"/>
        <v>0.63694267515923564</v>
      </c>
      <c r="E357">
        <f t="shared" si="57"/>
        <v>4.3446740199886147E-2</v>
      </c>
      <c r="F357">
        <f t="shared" si="58"/>
        <v>-0.2154730464502097</v>
      </c>
      <c r="G357">
        <v>0</v>
      </c>
      <c r="H357">
        <f t="shared" si="59"/>
        <v>0.2589197866500958</v>
      </c>
      <c r="I357">
        <f t="shared" si="60"/>
        <v>-1.0961907783514044</v>
      </c>
      <c r="J357">
        <f t="shared" si="61"/>
        <v>1.0961907783514044</v>
      </c>
      <c r="K357">
        <f t="shared" si="62"/>
        <v>0.38455052330790873</v>
      </c>
      <c r="L357">
        <f t="shared" si="63"/>
        <v>0.61544947669209116</v>
      </c>
      <c r="M357">
        <f t="shared" si="64"/>
        <v>2.6004385363930509</v>
      </c>
      <c r="N357">
        <f t="shared" si="65"/>
        <v>1.6248287436603006</v>
      </c>
    </row>
    <row r="358" spans="1:14" x14ac:dyDescent="0.25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55"/>
        <v>0.42735042735042739</v>
      </c>
      <c r="D358">
        <f t="shared" si="56"/>
        <v>0.61728395061728392</v>
      </c>
      <c r="E358">
        <f t="shared" si="57"/>
        <v>4.4634377967711192E-2</v>
      </c>
      <c r="F358">
        <f t="shared" si="58"/>
        <v>-0.21916218212514527</v>
      </c>
      <c r="G358">
        <v>0</v>
      </c>
      <c r="H358">
        <f t="shared" si="59"/>
        <v>0.2637965600928564</v>
      </c>
      <c r="I358">
        <f t="shared" si="60"/>
        <v>-1.097113997602873</v>
      </c>
      <c r="J358">
        <f t="shared" si="61"/>
        <v>1.097113997602873</v>
      </c>
      <c r="K358">
        <f t="shared" si="62"/>
        <v>0.40483654056731583</v>
      </c>
      <c r="L358">
        <f t="shared" si="63"/>
        <v>0.59516345943268434</v>
      </c>
      <c r="M358">
        <f t="shared" si="64"/>
        <v>2.4701327567878497</v>
      </c>
      <c r="N358">
        <f t="shared" si="65"/>
        <v>1.6802106785137814</v>
      </c>
    </row>
    <row r="359" spans="1:14" x14ac:dyDescent="0.25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55"/>
        <v>0.4504504504504504</v>
      </c>
      <c r="D359">
        <f t="shared" si="56"/>
        <v>0.59171597633136097</v>
      </c>
      <c r="E359">
        <f t="shared" si="57"/>
        <v>4.2166426781811372E-2</v>
      </c>
      <c r="F359">
        <f t="shared" si="58"/>
        <v>-0.22437230129537822</v>
      </c>
      <c r="G359">
        <v>0</v>
      </c>
      <c r="H359">
        <f t="shared" si="59"/>
        <v>0.26653872807718959</v>
      </c>
      <c r="I359">
        <f t="shared" si="60"/>
        <v>-1.0899223022085147</v>
      </c>
      <c r="J359">
        <f t="shared" si="61"/>
        <v>1.0899223022085147</v>
      </c>
      <c r="K359">
        <f t="shared" si="62"/>
        <v>0.42923885660212757</v>
      </c>
      <c r="L359">
        <f t="shared" si="63"/>
        <v>0.57076114339787254</v>
      </c>
      <c r="M359">
        <f t="shared" si="64"/>
        <v>2.3297052086943877</v>
      </c>
      <c r="N359">
        <f t="shared" si="65"/>
        <v>1.7520463885238748</v>
      </c>
    </row>
    <row r="360" spans="1:14" x14ac:dyDescent="0.25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55"/>
        <v>0.44247787610619471</v>
      </c>
      <c r="D360">
        <f t="shared" si="56"/>
        <v>0.60240963855421692</v>
      </c>
      <c r="E360">
        <f t="shared" si="57"/>
        <v>4.4887514660411743E-2</v>
      </c>
      <c r="F360">
        <f t="shared" si="58"/>
        <v>-0.22166542275295864</v>
      </c>
      <c r="G360">
        <v>0</v>
      </c>
      <c r="H360">
        <f t="shared" si="59"/>
        <v>0.26655293741337033</v>
      </c>
      <c r="I360">
        <f t="shared" si="60"/>
        <v>-1.0965861582662819</v>
      </c>
      <c r="J360">
        <f t="shared" si="61"/>
        <v>1.0965861582662819</v>
      </c>
      <c r="K360">
        <f t="shared" si="62"/>
        <v>0.41986841535706632</v>
      </c>
      <c r="L360">
        <f t="shared" si="63"/>
        <v>0.58013158464293357</v>
      </c>
      <c r="M360">
        <f t="shared" si="64"/>
        <v>2.3816985594155153</v>
      </c>
      <c r="N360">
        <f t="shared" si="65"/>
        <v>1.7237468644557461</v>
      </c>
    </row>
    <row r="361" spans="1:14" x14ac:dyDescent="0.25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55"/>
        <v>0.46511627906976744</v>
      </c>
      <c r="D361">
        <f t="shared" si="56"/>
        <v>0.5780346820809249</v>
      </c>
      <c r="E361">
        <f t="shared" si="57"/>
        <v>4.3150961150692391E-2</v>
      </c>
      <c r="F361">
        <f t="shared" si="58"/>
        <v>-0.22570237935206339</v>
      </c>
      <c r="G361">
        <v>0</v>
      </c>
      <c r="H361">
        <f t="shared" si="59"/>
        <v>0.26885334050275578</v>
      </c>
      <c r="I361">
        <f t="shared" si="60"/>
        <v>-1.0914143252235409</v>
      </c>
      <c r="J361">
        <f t="shared" si="61"/>
        <v>1.0914143252235409</v>
      </c>
      <c r="K361">
        <f t="shared" si="62"/>
        <v>0.44343410958372004</v>
      </c>
      <c r="L361">
        <f t="shared" si="63"/>
        <v>0.55656589041628013</v>
      </c>
      <c r="M361">
        <f t="shared" si="64"/>
        <v>2.2551264740070716</v>
      </c>
      <c r="N361">
        <f t="shared" si="65"/>
        <v>1.7967324574131842</v>
      </c>
    </row>
    <row r="362" spans="1:14" x14ac:dyDescent="0.25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55"/>
        <v>0.56818181818181823</v>
      </c>
      <c r="D362">
        <f t="shared" si="56"/>
        <v>0.47619047619047616</v>
      </c>
      <c r="E362">
        <f t="shared" si="57"/>
        <v>4.4372294372294396E-2</v>
      </c>
      <c r="F362">
        <f t="shared" si="58"/>
        <v>-0.22619047619047616</v>
      </c>
      <c r="G362">
        <v>0</v>
      </c>
      <c r="H362">
        <f t="shared" si="59"/>
        <v>0.27056277056277056</v>
      </c>
      <c r="I362">
        <f t="shared" si="60"/>
        <v>-1.0936965981495177</v>
      </c>
      <c r="J362">
        <f t="shared" si="61"/>
        <v>1.0936965981495177</v>
      </c>
      <c r="K362">
        <f t="shared" si="62"/>
        <v>0.54608718807942114</v>
      </c>
      <c r="L362">
        <f t="shared" si="63"/>
        <v>0.45391281192057903</v>
      </c>
      <c r="M362">
        <f t="shared" si="64"/>
        <v>1.8312094145936331</v>
      </c>
      <c r="N362">
        <f t="shared" si="65"/>
        <v>2.2030662579644695</v>
      </c>
    </row>
    <row r="363" spans="1:14" x14ac:dyDescent="0.25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55"/>
        <v>0.5181347150259068</v>
      </c>
      <c r="D363">
        <f t="shared" si="56"/>
        <v>0.5181347150259068</v>
      </c>
      <c r="E363">
        <f t="shared" si="57"/>
        <v>3.62694300518136E-2</v>
      </c>
      <c r="F363">
        <f t="shared" si="58"/>
        <v>-0.23219415286316403</v>
      </c>
      <c r="G363">
        <v>0</v>
      </c>
      <c r="H363">
        <f t="shared" si="59"/>
        <v>0.26846358291497763</v>
      </c>
      <c r="I363">
        <f t="shared" si="60"/>
        <v>-1.0752688172043015</v>
      </c>
      <c r="J363">
        <f t="shared" si="61"/>
        <v>1.0752688172043015</v>
      </c>
      <c r="K363">
        <f t="shared" si="62"/>
        <v>0.5</v>
      </c>
      <c r="L363">
        <f t="shared" si="63"/>
        <v>0.5</v>
      </c>
      <c r="M363">
        <f t="shared" si="64"/>
        <v>2</v>
      </c>
      <c r="N363">
        <f t="shared" si="65"/>
        <v>2</v>
      </c>
    </row>
    <row r="364" spans="1:14" x14ac:dyDescent="0.25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55"/>
        <v>0.52083333333333337</v>
      </c>
      <c r="D364">
        <f t="shared" si="56"/>
        <v>0.50505050505050508</v>
      </c>
      <c r="E364">
        <f t="shared" si="57"/>
        <v>2.5883838383838453E-2</v>
      </c>
      <c r="F364">
        <f t="shared" si="58"/>
        <v>-0.23716329966329963</v>
      </c>
      <c r="G364">
        <v>0</v>
      </c>
      <c r="H364">
        <f t="shared" si="59"/>
        <v>0.26304713804713808</v>
      </c>
      <c r="I364">
        <f t="shared" si="60"/>
        <v>-1.0531568296778369</v>
      </c>
      <c r="J364">
        <f t="shared" si="61"/>
        <v>1.0531568296778369</v>
      </c>
      <c r="K364">
        <f t="shared" si="62"/>
        <v>0.50789670604104109</v>
      </c>
      <c r="L364">
        <f t="shared" si="63"/>
        <v>0.49210329395895913</v>
      </c>
      <c r="M364">
        <f t="shared" si="64"/>
        <v>1.9689042833036094</v>
      </c>
      <c r="N364">
        <f t="shared" si="65"/>
        <v>2.0320936930842795</v>
      </c>
    </row>
    <row r="365" spans="1:14" x14ac:dyDescent="0.25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55"/>
        <v>0.46082949308755761</v>
      </c>
      <c r="D365">
        <f t="shared" si="56"/>
        <v>0.56818181818181823</v>
      </c>
      <c r="E365">
        <f t="shared" si="57"/>
        <v>2.9011311269375728E-2</v>
      </c>
      <c r="F365">
        <f t="shared" si="58"/>
        <v>-0.2328236279849184</v>
      </c>
      <c r="G365">
        <v>0</v>
      </c>
      <c r="H365">
        <f t="shared" si="59"/>
        <v>0.26183493925429413</v>
      </c>
      <c r="I365">
        <f t="shared" si="60"/>
        <v>-1.0604746049596294</v>
      </c>
      <c r="J365">
        <f t="shared" si="61"/>
        <v>1.0604746049596294</v>
      </c>
      <c r="K365">
        <f t="shared" si="62"/>
        <v>0.44627809446366512</v>
      </c>
      <c r="L365">
        <f t="shared" si="63"/>
        <v>0.55372190553633505</v>
      </c>
      <c r="M365">
        <f t="shared" si="64"/>
        <v>2.2407552878027661</v>
      </c>
      <c r="N365">
        <f t="shared" si="65"/>
        <v>1.8059606997693183</v>
      </c>
    </row>
    <row r="366" spans="1:14" x14ac:dyDescent="0.25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55"/>
        <v>0.38461538461538458</v>
      </c>
      <c r="D366">
        <f t="shared" si="56"/>
        <v>0.64516129032258063</v>
      </c>
      <c r="E366">
        <f t="shared" si="57"/>
        <v>2.9776674937965097E-2</v>
      </c>
      <c r="F366">
        <f t="shared" si="58"/>
        <v>-0.21836228287841208</v>
      </c>
      <c r="G366">
        <v>0</v>
      </c>
      <c r="H366">
        <f t="shared" si="59"/>
        <v>0.24813895781637715</v>
      </c>
      <c r="I366">
        <f t="shared" si="60"/>
        <v>-1.0660035817780518</v>
      </c>
      <c r="J366">
        <f t="shared" si="61"/>
        <v>1.0660035817780518</v>
      </c>
      <c r="K366">
        <f t="shared" si="62"/>
        <v>0.36960300187112949</v>
      </c>
      <c r="L366">
        <f t="shared" si="63"/>
        <v>0.63039699812887073</v>
      </c>
      <c r="M366">
        <f t="shared" si="64"/>
        <v>2.7056057308448831</v>
      </c>
      <c r="N366">
        <f t="shared" si="65"/>
        <v>1.5863019699779282</v>
      </c>
    </row>
    <row r="367" spans="1:14" x14ac:dyDescent="0.25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55"/>
        <v>0.44052863436123346</v>
      </c>
      <c r="D367">
        <f t="shared" si="56"/>
        <v>0.59523809523809523</v>
      </c>
      <c r="E367">
        <f t="shared" si="57"/>
        <v>3.5766729599328695E-2</v>
      </c>
      <c r="F367">
        <f t="shared" si="58"/>
        <v>-0.22645269561569115</v>
      </c>
      <c r="G367">
        <v>0</v>
      </c>
      <c r="H367">
        <f t="shared" si="59"/>
        <v>0.2622194252150199</v>
      </c>
      <c r="I367">
        <f t="shared" si="60"/>
        <v>-1.0760778282064791</v>
      </c>
      <c r="J367">
        <f t="shared" si="61"/>
        <v>1.0760778282064791</v>
      </c>
      <c r="K367">
        <f t="shared" si="62"/>
        <v>0.42254374989680582</v>
      </c>
      <c r="L367">
        <f t="shared" si="63"/>
        <v>0.57745625010319412</v>
      </c>
      <c r="M367">
        <f t="shared" si="64"/>
        <v>2.3666188418222287</v>
      </c>
      <c r="N367">
        <f t="shared" si="65"/>
        <v>1.7317329231804059</v>
      </c>
    </row>
    <row r="368" spans="1:14" x14ac:dyDescent="0.25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55"/>
        <v>0.49261083743842371</v>
      </c>
      <c r="D368">
        <f t="shared" si="56"/>
        <v>0.5376344086021505</v>
      </c>
      <c r="E368">
        <f t="shared" si="57"/>
        <v>3.0245246040574214E-2</v>
      </c>
      <c r="F368">
        <f t="shared" si="58"/>
        <v>-0.23459929021664283</v>
      </c>
      <c r="G368">
        <v>0</v>
      </c>
      <c r="H368">
        <f t="shared" si="59"/>
        <v>0.26484453625721704</v>
      </c>
      <c r="I368">
        <f t="shared" si="60"/>
        <v>-1.0625078858299792</v>
      </c>
      <c r="J368">
        <f t="shared" si="61"/>
        <v>1.0625078858299792</v>
      </c>
      <c r="K368">
        <f t="shared" si="62"/>
        <v>0.47746756040114985</v>
      </c>
      <c r="L368">
        <f t="shared" si="63"/>
        <v>0.5225324395988501</v>
      </c>
      <c r="M368">
        <f t="shared" si="64"/>
        <v>2.0943831224048783</v>
      </c>
      <c r="N368">
        <f t="shared" si="65"/>
        <v>1.9137567818137824</v>
      </c>
    </row>
    <row r="369" spans="1:14" x14ac:dyDescent="0.25">
      <c r="A369" s="4">
        <f>IF('True_Odds_Calculator_2-way'!A370="","",'True_Odds_Calculator_2-way'!A370)</f>
        <v>2.27</v>
      </c>
      <c r="B369" s="4">
        <f>IF('True_Odds_Calculator_2-way'!B370="","",'True_Odds_Calculator_2-way'!B370)</f>
        <v>1.68</v>
      </c>
      <c r="C369" s="4">
        <f t="shared" si="55"/>
        <v>0.44052863436123346</v>
      </c>
      <c r="D369">
        <f t="shared" si="56"/>
        <v>0.59523809523809523</v>
      </c>
      <c r="E369">
        <f t="shared" si="57"/>
        <v>3.5766729599328695E-2</v>
      </c>
      <c r="F369">
        <f t="shared" si="58"/>
        <v>-0.22645269561569115</v>
      </c>
      <c r="G369">
        <v>0</v>
      </c>
      <c r="H369">
        <f t="shared" si="59"/>
        <v>0.2622194252150199</v>
      </c>
      <c r="I369">
        <f t="shared" si="60"/>
        <v>-1.0760778282064791</v>
      </c>
      <c r="J369">
        <f t="shared" si="61"/>
        <v>1.0760778282064791</v>
      </c>
      <c r="K369">
        <f t="shared" si="62"/>
        <v>0.42254374989680582</v>
      </c>
      <c r="L369">
        <f t="shared" si="63"/>
        <v>0.57745625010319412</v>
      </c>
      <c r="M369">
        <f t="shared" si="64"/>
        <v>2.3666188418222287</v>
      </c>
      <c r="N369">
        <f t="shared" si="65"/>
        <v>1.7317329231804059</v>
      </c>
    </row>
    <row r="370" spans="1:14" x14ac:dyDescent="0.25">
      <c r="A370" s="4">
        <f>IF('True_Odds_Calculator_2-way'!A371="","",'True_Odds_Calculator_2-way'!A371)</f>
        <v>2.19</v>
      </c>
      <c r="B370" s="4">
        <f>IF('True_Odds_Calculator_2-way'!B371="","",'True_Odds_Calculator_2-way'!B371)</f>
        <v>1.74</v>
      </c>
      <c r="C370" s="4">
        <f t="shared" si="55"/>
        <v>0.45662100456621008</v>
      </c>
      <c r="D370">
        <f t="shared" si="56"/>
        <v>0.57471264367816088</v>
      </c>
      <c r="E370">
        <f t="shared" si="57"/>
        <v>3.1333648244370904E-2</v>
      </c>
      <c r="F370">
        <f t="shared" si="58"/>
        <v>-0.23109221644885325</v>
      </c>
      <c r="G370">
        <v>0</v>
      </c>
      <c r="H370">
        <f t="shared" si="59"/>
        <v>0.26242586469322415</v>
      </c>
      <c r="I370">
        <f t="shared" si="60"/>
        <v>-1.0656403571953759</v>
      </c>
      <c r="J370">
        <f t="shared" si="61"/>
        <v>1.0656403571953759</v>
      </c>
      <c r="K370">
        <f t="shared" si="62"/>
        <v>0.4408953301027736</v>
      </c>
      <c r="L370">
        <f t="shared" si="63"/>
        <v>0.5591046698972264</v>
      </c>
      <c r="M370">
        <f t="shared" si="64"/>
        <v>2.2681120250624973</v>
      </c>
      <c r="N370">
        <f t="shared" si="65"/>
        <v>1.7885738643245783</v>
      </c>
    </row>
    <row r="371" spans="1:14" x14ac:dyDescent="0.25">
      <c r="A371" s="4">
        <f>IF('True_Odds_Calculator_2-way'!A372="","",'True_Odds_Calculator_2-way'!A372)</f>
        <v>2.2200000000000002</v>
      </c>
      <c r="B371" s="4">
        <f>IF('True_Odds_Calculator_2-way'!B372="","",'True_Odds_Calculator_2-way'!B372)</f>
        <v>1.71</v>
      </c>
      <c r="C371" s="4">
        <f t="shared" si="55"/>
        <v>0.4504504504504504</v>
      </c>
      <c r="D371">
        <f t="shared" si="56"/>
        <v>0.58479532163742687</v>
      </c>
      <c r="E371">
        <f t="shared" si="57"/>
        <v>3.5245772087877381E-2</v>
      </c>
      <c r="F371">
        <f t="shared" si="58"/>
        <v>-0.2281755439650176</v>
      </c>
      <c r="G371">
        <v>0</v>
      </c>
      <c r="H371">
        <f t="shared" si="59"/>
        <v>0.26342131605289498</v>
      </c>
      <c r="I371">
        <f t="shared" si="60"/>
        <v>-1.0744616281415775</v>
      </c>
      <c r="J371">
        <f t="shared" si="61"/>
        <v>1.0744616281415775</v>
      </c>
      <c r="K371">
        <f t="shared" si="62"/>
        <v>0.43274247509065539</v>
      </c>
      <c r="L371">
        <f t="shared" si="63"/>
        <v>0.56725752490934445</v>
      </c>
      <c r="M371">
        <f t="shared" si="64"/>
        <v>2.310843186332725</v>
      </c>
      <c r="N371">
        <f t="shared" si="65"/>
        <v>1.7628677559805201</v>
      </c>
    </row>
    <row r="372" spans="1:14" x14ac:dyDescent="0.25">
      <c r="A372" s="4">
        <f>IF('True_Odds_Calculator_2-way'!A373="","",'True_Odds_Calculator_2-way'!A373)</f>
        <v>2.4</v>
      </c>
      <c r="B372" s="4">
        <f>IF('True_Odds_Calculator_2-way'!B373="","",'True_Odds_Calculator_2-way'!B373)</f>
        <v>1.53</v>
      </c>
      <c r="C372" s="4">
        <f t="shared" si="55"/>
        <v>0.41666666666666669</v>
      </c>
      <c r="D372">
        <f t="shared" si="56"/>
        <v>0.65359477124183007</v>
      </c>
      <c r="E372">
        <f t="shared" si="57"/>
        <v>7.0261437908496704E-2</v>
      </c>
      <c r="F372">
        <f t="shared" si="58"/>
        <v>-0.20206971677559915</v>
      </c>
      <c r="G372">
        <v>0</v>
      </c>
      <c r="H372">
        <f t="shared" si="59"/>
        <v>0.27233115468409586</v>
      </c>
      <c r="I372">
        <f t="shared" si="60"/>
        <v>-1.1609086505314301</v>
      </c>
      <c r="J372">
        <f t="shared" si="61"/>
        <v>1.1609086505314301</v>
      </c>
      <c r="K372">
        <f t="shared" si="62"/>
        <v>0.38091289505094383</v>
      </c>
      <c r="L372">
        <f t="shared" si="63"/>
        <v>0.61908710494905628</v>
      </c>
      <c r="M372">
        <f t="shared" si="64"/>
        <v>2.6252721107440022</v>
      </c>
      <c r="N372">
        <f t="shared" si="65"/>
        <v>1.6152815847816575</v>
      </c>
    </row>
    <row r="373" spans="1:14" x14ac:dyDescent="0.25">
      <c r="A373" s="4">
        <f>IF('True_Odds_Calculator_2-way'!A374="","",'True_Odds_Calculator_2-way'!A374)</f>
        <v>2.31</v>
      </c>
      <c r="B373" s="4">
        <f>IF('True_Odds_Calculator_2-way'!B374="","",'True_Odds_Calculator_2-way'!B374)</f>
        <v>1.67</v>
      </c>
      <c r="C373" s="4">
        <f t="shared" si="55"/>
        <v>0.4329004329004329</v>
      </c>
      <c r="D373">
        <f t="shared" si="56"/>
        <v>0.5988023952095809</v>
      </c>
      <c r="E373">
        <f t="shared" si="57"/>
        <v>3.1702828110013792E-2</v>
      </c>
      <c r="F373">
        <f t="shared" si="58"/>
        <v>-0.22751898799802994</v>
      </c>
      <c r="G373">
        <v>0</v>
      </c>
      <c r="H373">
        <f t="shared" si="59"/>
        <v>0.25922181610804368</v>
      </c>
      <c r="I373">
        <f t="shared" si="60"/>
        <v>-1.0673993913412883</v>
      </c>
      <c r="J373">
        <f t="shared" si="61"/>
        <v>1.0673993913412883</v>
      </c>
      <c r="K373">
        <f t="shared" si="62"/>
        <v>0.41696319653163855</v>
      </c>
      <c r="L373">
        <f t="shared" si="63"/>
        <v>0.5830368034683614</v>
      </c>
      <c r="M373">
        <f t="shared" si="64"/>
        <v>2.3982932026570873</v>
      </c>
      <c r="N373">
        <f t="shared" si="65"/>
        <v>1.7151575921986633</v>
      </c>
    </row>
    <row r="374" spans="1:14" x14ac:dyDescent="0.25">
      <c r="A374" s="4">
        <f>IF('True_Odds_Calculator_2-way'!A375="","",'True_Odds_Calculator_2-way'!A375)</f>
        <v>2.15</v>
      </c>
      <c r="B374" s="4">
        <f>IF('True_Odds_Calculator_2-way'!B375="","",'True_Odds_Calculator_2-way'!B375)</f>
        <v>1.75</v>
      </c>
      <c r="C374" s="4">
        <f t="shared" si="55"/>
        <v>0.46511627906976744</v>
      </c>
      <c r="D374">
        <f t="shared" si="56"/>
        <v>0.5714285714285714</v>
      </c>
      <c r="E374">
        <f t="shared" si="57"/>
        <v>3.6544850498338777E-2</v>
      </c>
      <c r="F374">
        <f t="shared" si="58"/>
        <v>-0.22923588039867115</v>
      </c>
      <c r="G374">
        <v>0</v>
      </c>
      <c r="H374">
        <f t="shared" si="59"/>
        <v>0.26578073089700993</v>
      </c>
      <c r="I374">
        <f t="shared" si="60"/>
        <v>-1.0767638041163308</v>
      </c>
      <c r="J374">
        <f t="shared" si="61"/>
        <v>1.0767638041163308</v>
      </c>
      <c r="K374">
        <f t="shared" si="62"/>
        <v>0.44677195262583885</v>
      </c>
      <c r="L374">
        <f t="shared" si="63"/>
        <v>0.5532280473741612</v>
      </c>
      <c r="M374">
        <f t="shared" si="64"/>
        <v>2.2382783747337802</v>
      </c>
      <c r="N374">
        <f t="shared" si="65"/>
        <v>1.8075728530872484</v>
      </c>
    </row>
    <row r="375" spans="1:14" x14ac:dyDescent="0.25">
      <c r="A375" s="4">
        <f>IF('True_Odds_Calculator_2-way'!A376="","",'True_Odds_Calculator_2-way'!A376)</f>
        <v>1.73</v>
      </c>
      <c r="B375" s="4">
        <f>IF('True_Odds_Calculator_2-way'!B376="","",'True_Odds_Calculator_2-way'!B376)</f>
        <v>2.19</v>
      </c>
      <c r="C375" s="4">
        <f t="shared" si="55"/>
        <v>0.5780346820809249</v>
      </c>
      <c r="D375">
        <f t="shared" si="56"/>
        <v>0.45662100456621008</v>
      </c>
      <c r="E375">
        <f t="shared" si="57"/>
        <v>3.4655686647135031E-2</v>
      </c>
      <c r="F375">
        <f t="shared" si="58"/>
        <v>-0.22928709055876673</v>
      </c>
      <c r="G375">
        <v>0</v>
      </c>
      <c r="H375">
        <f t="shared" si="59"/>
        <v>0.26394277720590181</v>
      </c>
      <c r="I375">
        <f t="shared" si="60"/>
        <v>-1.0729144372515058</v>
      </c>
      <c r="J375">
        <f t="shared" si="61"/>
        <v>1.0729144372515058</v>
      </c>
      <c r="K375">
        <f t="shared" si="62"/>
        <v>0.56078093121655925</v>
      </c>
      <c r="L375">
        <f t="shared" si="63"/>
        <v>0.43921906878344058</v>
      </c>
      <c r="M375">
        <f t="shared" si="64"/>
        <v>1.7832275391935992</v>
      </c>
      <c r="N375">
        <f t="shared" si="65"/>
        <v>2.2767681803292916</v>
      </c>
    </row>
    <row r="376" spans="1:14" x14ac:dyDescent="0.25">
      <c r="A376" s="4">
        <f>IF('True_Odds_Calculator_2-way'!A377="","",'True_Odds_Calculator_2-way'!A377)</f>
        <v>1.98</v>
      </c>
      <c r="B376" s="4">
        <f>IF('True_Odds_Calculator_2-way'!B377="","",'True_Odds_Calculator_2-way'!B377)</f>
        <v>1.91</v>
      </c>
      <c r="C376" s="4">
        <f t="shared" si="55"/>
        <v>0.50505050505050508</v>
      </c>
      <c r="D376">
        <f t="shared" si="56"/>
        <v>0.52356020942408377</v>
      </c>
      <c r="E376">
        <f t="shared" si="57"/>
        <v>2.861071447458885E-2</v>
      </c>
      <c r="F376">
        <f t="shared" si="58"/>
        <v>-0.23581363371939279</v>
      </c>
      <c r="G376">
        <v>0</v>
      </c>
      <c r="H376">
        <f t="shared" si="59"/>
        <v>0.2644243481939817</v>
      </c>
      <c r="I376">
        <f t="shared" si="60"/>
        <v>-1.0589275952301447</v>
      </c>
      <c r="J376">
        <f t="shared" si="61"/>
        <v>1.0589275952301447</v>
      </c>
      <c r="K376">
        <f t="shared" si="62"/>
        <v>0.4907375632320416</v>
      </c>
      <c r="L376">
        <f t="shared" si="63"/>
        <v>0.50926243676795835</v>
      </c>
      <c r="M376">
        <f t="shared" si="64"/>
        <v>2.0377490433255412</v>
      </c>
      <c r="N376">
        <f t="shared" si="65"/>
        <v>1.9636241116594322</v>
      </c>
    </row>
    <row r="377" spans="1:14" x14ac:dyDescent="0.25">
      <c r="A377" s="4">
        <f>IF('True_Odds_Calculator_2-way'!A378="","",'True_Odds_Calculator_2-way'!A378)</f>
        <v>1.57</v>
      </c>
      <c r="B377" s="4">
        <f>IF('True_Odds_Calculator_2-way'!B378="","",'True_Odds_Calculator_2-way'!B378)</f>
        <v>2.52</v>
      </c>
      <c r="C377" s="4">
        <f t="shared" si="55"/>
        <v>0.63694267515923564</v>
      </c>
      <c r="D377">
        <f t="shared" si="56"/>
        <v>0.3968253968253968</v>
      </c>
      <c r="E377">
        <f t="shared" si="57"/>
        <v>3.3768071984632497E-2</v>
      </c>
      <c r="F377">
        <f t="shared" si="58"/>
        <v>-0.21898695784046107</v>
      </c>
      <c r="G377">
        <v>0</v>
      </c>
      <c r="H377">
        <f t="shared" si="59"/>
        <v>0.25275502982509351</v>
      </c>
      <c r="I377">
        <f t="shared" si="60"/>
        <v>-1.0743376064838499</v>
      </c>
      <c r="J377">
        <f t="shared" si="61"/>
        <v>1.0743376064838499</v>
      </c>
      <c r="K377">
        <f t="shared" si="62"/>
        <v>0.62020410288672867</v>
      </c>
      <c r="L377">
        <f t="shared" si="63"/>
        <v>0.37979589711327127</v>
      </c>
      <c r="M377">
        <f t="shared" si="64"/>
        <v>1.6123724356957947</v>
      </c>
      <c r="N377">
        <f t="shared" si="65"/>
        <v>2.6329931618554516</v>
      </c>
    </row>
    <row r="378" spans="1:14" x14ac:dyDescent="0.25">
      <c r="A378" s="4">
        <f>IF('True_Odds_Calculator_2-way'!A379="","",'True_Odds_Calculator_2-way'!A379)</f>
        <v>2.08</v>
      </c>
      <c r="B378" s="4">
        <f>IF('True_Odds_Calculator_2-way'!B379="","",'True_Odds_Calculator_2-way'!B379)</f>
        <v>1.82</v>
      </c>
      <c r="C378" s="4">
        <f t="shared" si="55"/>
        <v>0.48076923076923073</v>
      </c>
      <c r="D378">
        <f t="shared" si="56"/>
        <v>0.54945054945054939</v>
      </c>
      <c r="E378">
        <f t="shared" si="57"/>
        <v>3.0219780219780112E-2</v>
      </c>
      <c r="F378">
        <f t="shared" si="58"/>
        <v>-0.23393913778529174</v>
      </c>
      <c r="G378">
        <v>0</v>
      </c>
      <c r="H378">
        <f t="shared" si="59"/>
        <v>0.2641589180050718</v>
      </c>
      <c r="I378">
        <f t="shared" si="60"/>
        <v>-1.0626278551055635</v>
      </c>
      <c r="J378">
        <f t="shared" si="61"/>
        <v>1.0626278551055635</v>
      </c>
      <c r="K378">
        <f t="shared" si="62"/>
        <v>0.46562780185187441</v>
      </c>
      <c r="L378">
        <f t="shared" si="63"/>
        <v>0.53437219814812564</v>
      </c>
      <c r="M378">
        <f t="shared" si="64"/>
        <v>2.1476380835140083</v>
      </c>
      <c r="N378">
        <f t="shared" si="65"/>
        <v>1.8713548411865626</v>
      </c>
    </row>
    <row r="379" spans="1:14" x14ac:dyDescent="0.25">
      <c r="A379" s="4">
        <f>IF('True_Odds_Calculator_2-way'!A380="","",'True_Odds_Calculator_2-way'!A380)</f>
        <v>1.98</v>
      </c>
      <c r="B379" s="4">
        <f>IF('True_Odds_Calculator_2-way'!B380="","",'True_Odds_Calculator_2-way'!B380)</f>
        <v>1.91</v>
      </c>
      <c r="C379" s="4">
        <f t="shared" si="55"/>
        <v>0.50505050505050508</v>
      </c>
      <c r="D379">
        <f t="shared" si="56"/>
        <v>0.52356020942408377</v>
      </c>
      <c r="E379">
        <f t="shared" si="57"/>
        <v>2.861071447458885E-2</v>
      </c>
      <c r="F379">
        <f t="shared" si="58"/>
        <v>-0.23581363371939279</v>
      </c>
      <c r="G379">
        <v>0</v>
      </c>
      <c r="H379">
        <f t="shared" si="59"/>
        <v>0.2644243481939817</v>
      </c>
      <c r="I379">
        <f t="shared" si="60"/>
        <v>-1.0589275952301447</v>
      </c>
      <c r="J379">
        <f t="shared" si="61"/>
        <v>1.0589275952301447</v>
      </c>
      <c r="K379">
        <f t="shared" si="62"/>
        <v>0.4907375632320416</v>
      </c>
      <c r="L379">
        <f t="shared" si="63"/>
        <v>0.50926243676795835</v>
      </c>
      <c r="M379">
        <f t="shared" si="64"/>
        <v>2.0377490433255412</v>
      </c>
      <c r="N379">
        <f t="shared" si="65"/>
        <v>1.9636241116594322</v>
      </c>
    </row>
    <row r="380" spans="1:14" x14ac:dyDescent="0.25">
      <c r="A380" s="4">
        <f>IF('True_Odds_Calculator_2-way'!A381="","",'True_Odds_Calculator_2-way'!A381)</f>
        <v>2.44</v>
      </c>
      <c r="B380" s="4">
        <f>IF('True_Odds_Calculator_2-way'!B381="","",'True_Odds_Calculator_2-way'!B381)</f>
        <v>1.6</v>
      </c>
      <c r="C380" s="4">
        <f t="shared" si="55"/>
        <v>0.4098360655737705</v>
      </c>
      <c r="D380">
        <f t="shared" si="56"/>
        <v>0.625</v>
      </c>
      <c r="E380">
        <f t="shared" si="57"/>
        <v>3.4836065573770503E-2</v>
      </c>
      <c r="F380">
        <f t="shared" si="58"/>
        <v>-0.22131147540983609</v>
      </c>
      <c r="G380">
        <v>0</v>
      </c>
      <c r="H380">
        <f t="shared" si="59"/>
        <v>0.25614754098360659</v>
      </c>
      <c r="I380">
        <f t="shared" si="60"/>
        <v>-1.075828707279838</v>
      </c>
      <c r="J380">
        <f t="shared" si="61"/>
        <v>1.075828707279838</v>
      </c>
      <c r="K380">
        <f t="shared" si="62"/>
        <v>0.39228095605926194</v>
      </c>
      <c r="L380">
        <f t="shared" si="63"/>
        <v>0.60771904394073795</v>
      </c>
      <c r="M380">
        <f t="shared" si="64"/>
        <v>2.5491933384829668</v>
      </c>
      <c r="N380">
        <f t="shared" si="65"/>
        <v>1.6454972243679031</v>
      </c>
    </row>
    <row r="381" spans="1:14" x14ac:dyDescent="0.25">
      <c r="A381" s="4">
        <f>IF('True_Odds_Calculator_2-way'!A382="","",'True_Odds_Calculator_2-way'!A382)</f>
        <v>1.65</v>
      </c>
      <c r="B381" s="4">
        <f>IF('True_Odds_Calculator_2-way'!B382="","",'True_Odds_Calculator_2-way'!B382)</f>
        <v>2.33</v>
      </c>
      <c r="C381" s="4">
        <f t="shared" si="55"/>
        <v>0.60606060606060608</v>
      </c>
      <c r="D381">
        <f t="shared" si="56"/>
        <v>0.42918454935622319</v>
      </c>
      <c r="E381">
        <f t="shared" si="57"/>
        <v>3.5245155416829377E-2</v>
      </c>
      <c r="F381">
        <f t="shared" si="58"/>
        <v>-0.22486669267785131</v>
      </c>
      <c r="G381">
        <v>0</v>
      </c>
      <c r="H381">
        <f t="shared" si="59"/>
        <v>0.26011184809468074</v>
      </c>
      <c r="I381">
        <f t="shared" si="60"/>
        <v>-1.0755175492958089</v>
      </c>
      <c r="J381">
        <f t="shared" si="61"/>
        <v>1.0755175492958089</v>
      </c>
      <c r="K381">
        <f t="shared" si="62"/>
        <v>0.58855158622613757</v>
      </c>
      <c r="L381">
        <f t="shared" si="63"/>
        <v>0.41144841377386249</v>
      </c>
      <c r="M381">
        <f t="shared" si="64"/>
        <v>1.6990864070422753</v>
      </c>
      <c r="N381">
        <f t="shared" si="65"/>
        <v>2.4304383405634256</v>
      </c>
    </row>
    <row r="382" spans="1:14" x14ac:dyDescent="0.25">
      <c r="A382" s="4">
        <f>IF('True_Odds_Calculator_2-way'!A383="","",'True_Odds_Calculator_2-way'!A383)</f>
        <v>2.6</v>
      </c>
      <c r="B382" s="4">
        <f>IF('True_Odds_Calculator_2-way'!B383="","",'True_Odds_Calculator_2-way'!B383)</f>
        <v>1.54</v>
      </c>
      <c r="C382" s="4">
        <f t="shared" si="55"/>
        <v>0.38461538461538458</v>
      </c>
      <c r="D382">
        <f t="shared" si="56"/>
        <v>0.64935064935064934</v>
      </c>
      <c r="E382">
        <f t="shared" si="57"/>
        <v>3.3966033966033926E-2</v>
      </c>
      <c r="F382">
        <f t="shared" si="58"/>
        <v>-0.2157842157842158</v>
      </c>
      <c r="G382">
        <v>0</v>
      </c>
      <c r="H382">
        <f t="shared" si="59"/>
        <v>0.24975024975024973</v>
      </c>
      <c r="I382">
        <f t="shared" si="60"/>
        <v>-1.075828707279838</v>
      </c>
      <c r="J382">
        <f t="shared" si="61"/>
        <v>1.075828707279838</v>
      </c>
      <c r="K382">
        <f t="shared" si="62"/>
        <v>0.36746792744318868</v>
      </c>
      <c r="L382">
        <f t="shared" si="63"/>
        <v>0.63253207255681121</v>
      </c>
      <c r="M382">
        <f t="shared" si="64"/>
        <v>2.7213259316477414</v>
      </c>
      <c r="N382">
        <f t="shared" si="65"/>
        <v>1.5809475019311128</v>
      </c>
    </row>
    <row r="383" spans="1:14" x14ac:dyDescent="0.25">
      <c r="A383" s="4">
        <f>IF('True_Odds_Calculator_2-way'!A384="","",'True_Odds_Calculator_2-way'!A384)</f>
        <v>1.92</v>
      </c>
      <c r="B383" s="4">
        <f>IF('True_Odds_Calculator_2-way'!B384="","",'True_Odds_Calculator_2-way'!B384)</f>
        <v>1.97</v>
      </c>
      <c r="C383" s="4">
        <f t="shared" si="55"/>
        <v>0.52083333333333337</v>
      </c>
      <c r="D383">
        <f t="shared" si="56"/>
        <v>0.50761421319796951</v>
      </c>
      <c r="E383">
        <f t="shared" si="57"/>
        <v>2.844754653130277E-2</v>
      </c>
      <c r="F383">
        <f t="shared" si="58"/>
        <v>-0.2359348561759731</v>
      </c>
      <c r="G383">
        <v>0</v>
      </c>
      <c r="H383">
        <f t="shared" si="59"/>
        <v>0.26438240270727581</v>
      </c>
      <c r="I383">
        <f t="shared" si="60"/>
        <v>-1.0585715534396718</v>
      </c>
      <c r="J383">
        <f t="shared" si="61"/>
        <v>1.0585715534396718</v>
      </c>
      <c r="K383">
        <f t="shared" si="62"/>
        <v>0.50661491420873006</v>
      </c>
      <c r="L383">
        <f t="shared" si="63"/>
        <v>0.49338508579127022</v>
      </c>
      <c r="M383">
        <f t="shared" si="64"/>
        <v>1.9738858291644976</v>
      </c>
      <c r="N383">
        <f t="shared" si="65"/>
        <v>2.0268144068364817</v>
      </c>
    </row>
    <row r="384" spans="1:14" x14ac:dyDescent="0.25">
      <c r="A384" s="4">
        <f>IF('True_Odds_Calculator_2-way'!A385="","",'True_Odds_Calculator_2-way'!A385)</f>
        <v>2.2200000000000002</v>
      </c>
      <c r="B384" s="4">
        <f>IF('True_Odds_Calculator_2-way'!B385="","",'True_Odds_Calculator_2-way'!B385)</f>
        <v>1.71</v>
      </c>
      <c r="C384" s="4">
        <f t="shared" si="55"/>
        <v>0.4504504504504504</v>
      </c>
      <c r="D384">
        <f t="shared" si="56"/>
        <v>0.58479532163742687</v>
      </c>
      <c r="E384">
        <f t="shared" si="57"/>
        <v>3.5245772087877381E-2</v>
      </c>
      <c r="F384">
        <f t="shared" si="58"/>
        <v>-0.2281755439650176</v>
      </c>
      <c r="G384">
        <v>0</v>
      </c>
      <c r="H384">
        <f t="shared" si="59"/>
        <v>0.26342131605289498</v>
      </c>
      <c r="I384">
        <f t="shared" si="60"/>
        <v>-1.0744616281415775</v>
      </c>
      <c r="J384">
        <f t="shared" si="61"/>
        <v>1.0744616281415775</v>
      </c>
      <c r="K384">
        <f t="shared" si="62"/>
        <v>0.43274247509065539</v>
      </c>
      <c r="L384">
        <f t="shared" si="63"/>
        <v>0.56725752490934445</v>
      </c>
      <c r="M384">
        <f t="shared" si="64"/>
        <v>2.310843186332725</v>
      </c>
      <c r="N384">
        <f t="shared" si="65"/>
        <v>1.7628677559805201</v>
      </c>
    </row>
    <row r="385" spans="1:14" x14ac:dyDescent="0.25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1.8</v>
      </c>
      <c r="C385" s="4">
        <f t="shared" si="55"/>
        <v>0.47846889952153115</v>
      </c>
      <c r="D385">
        <f t="shared" si="56"/>
        <v>0.55555555555555558</v>
      </c>
      <c r="E385">
        <f t="shared" si="57"/>
        <v>3.4024455077086735E-2</v>
      </c>
      <c r="F385">
        <f t="shared" si="58"/>
        <v>-0.23179160021265277</v>
      </c>
      <c r="G385">
        <v>0</v>
      </c>
      <c r="H385">
        <f t="shared" si="59"/>
        <v>0.26581605528973956</v>
      </c>
      <c r="I385">
        <f t="shared" si="60"/>
        <v>-1.0708823421952987</v>
      </c>
      <c r="J385">
        <f t="shared" si="61"/>
        <v>1.0708823421952987</v>
      </c>
      <c r="K385">
        <f t="shared" si="62"/>
        <v>0.46141173239413841</v>
      </c>
      <c r="L385">
        <f t="shared" si="63"/>
        <v>0.53858826760586154</v>
      </c>
      <c r="M385">
        <f t="shared" si="64"/>
        <v>2.1672617529928755</v>
      </c>
      <c r="N385">
        <f t="shared" si="65"/>
        <v>1.8567058737562385</v>
      </c>
    </row>
    <row r="386" spans="1:14" x14ac:dyDescent="0.25">
      <c r="A386" s="4">
        <f>IF('True_Odds_Calculator_2-way'!A387="","",'True_Odds_Calculator_2-way'!A387)</f>
        <v>1.98</v>
      </c>
      <c r="B386" s="4">
        <f>IF('True_Odds_Calculator_2-way'!B387="","",'True_Odds_Calculator_2-way'!B387)</f>
        <v>1.87</v>
      </c>
      <c r="C386" s="4">
        <f t="shared" si="55"/>
        <v>0.50505050505050508</v>
      </c>
      <c r="D386">
        <f t="shared" si="56"/>
        <v>0.53475935828876997</v>
      </c>
      <c r="E386">
        <f t="shared" si="57"/>
        <v>3.9809863339275164E-2</v>
      </c>
      <c r="F386">
        <f t="shared" si="58"/>
        <v>-0.23027062064495207</v>
      </c>
      <c r="G386">
        <v>0</v>
      </c>
      <c r="H386">
        <f t="shared" si="59"/>
        <v>0.27008048398422729</v>
      </c>
      <c r="I386">
        <f t="shared" si="60"/>
        <v>-1.0829972051127195</v>
      </c>
      <c r="J386">
        <f t="shared" si="61"/>
        <v>1.0829972051127195</v>
      </c>
      <c r="K386">
        <f t="shared" si="62"/>
        <v>0.48512197344640295</v>
      </c>
      <c r="L386">
        <f t="shared" si="63"/>
        <v>0.51487802655359671</v>
      </c>
      <c r="M386">
        <f t="shared" si="64"/>
        <v>2.0613372610104652</v>
      </c>
      <c r="N386">
        <f t="shared" si="65"/>
        <v>1.9422075684480664</v>
      </c>
    </row>
    <row r="387" spans="1:14" x14ac:dyDescent="0.25">
      <c r="A387" s="4">
        <f>IF('True_Odds_Calculator_2-way'!A388="","",'True_Odds_Calculator_2-way'!A388)</f>
        <v>1.94</v>
      </c>
      <c r="B387" s="4">
        <f>IF('True_Odds_Calculator_2-way'!B388="","",'True_Odds_Calculator_2-way'!B388)</f>
        <v>1.91</v>
      </c>
      <c r="C387" s="4">
        <f t="shared" ref="C387:C450" si="66">1/A387</f>
        <v>0.51546391752577325</v>
      </c>
      <c r="D387">
        <f t="shared" ref="D387:D450" si="67">1/B387</f>
        <v>0.52356020942408377</v>
      </c>
      <c r="E387">
        <f t="shared" ref="E387:E450" si="68">C387+D387-1</f>
        <v>3.9024126949857019E-2</v>
      </c>
      <c r="F387">
        <f t="shared" ref="F387:F450" si="69">C387+D387-(C387*D387)-1</f>
        <v>-0.23085226966049555</v>
      </c>
      <c r="G387">
        <v>0</v>
      </c>
      <c r="H387">
        <f t="shared" ref="H387:H450" si="70">C387*D387</f>
        <v>0.26987639661035251</v>
      </c>
      <c r="I387">
        <f t="shared" ref="I387:I450" si="71">((-4*F387*H387)^0.5)/(2*F387)</f>
        <v>-1.0812232527259167</v>
      </c>
      <c r="J387">
        <f t="shared" ref="J387:J450" si="72">(-((-4*F387*H387)^0.5))/(2*F387)</f>
        <v>1.0812232527259167</v>
      </c>
      <c r="K387">
        <f t="shared" ref="K387:K450" si="73">IF(A387="","",(C387/($J387+C387-($J387*C387))))</f>
        <v>0.49594567939163919</v>
      </c>
      <c r="L387">
        <f t="shared" ref="L387:L450" si="74">IF(B387="","",(D387/($J387+D387-($J387*D387))))</f>
        <v>0.50405432060836108</v>
      </c>
      <c r="M387">
        <f t="shared" ref="M387:M450" si="75">IF(A387="","",1/K387)</f>
        <v>2.0163498575623611</v>
      </c>
      <c r="N387">
        <f t="shared" ref="N387:N450" si="76">IF(B387="","",1/L387)</f>
        <v>1.9839131599805839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2.5499999999999998</v>
      </c>
      <c r="C388" s="4">
        <f t="shared" si="66"/>
        <v>0.65359477124183007</v>
      </c>
      <c r="D388">
        <f t="shared" si="67"/>
        <v>0.39215686274509809</v>
      </c>
      <c r="E388">
        <f t="shared" si="68"/>
        <v>4.5751633986928164E-2</v>
      </c>
      <c r="F388">
        <f t="shared" si="69"/>
        <v>-0.21056004100986803</v>
      </c>
      <c r="G388">
        <v>0</v>
      </c>
      <c r="H388">
        <f t="shared" si="70"/>
        <v>0.25631167499679613</v>
      </c>
      <c r="I388">
        <f t="shared" si="71"/>
        <v>-1.1033065999253477</v>
      </c>
      <c r="J388">
        <f t="shared" si="72"/>
        <v>1.1033065999253477</v>
      </c>
      <c r="K388">
        <f t="shared" si="73"/>
        <v>0.63101336094247729</v>
      </c>
      <c r="L388">
        <f t="shared" si="74"/>
        <v>0.36898663905752271</v>
      </c>
      <c r="M388">
        <f t="shared" si="75"/>
        <v>1.5847524979604342</v>
      </c>
      <c r="N388">
        <f t="shared" si="76"/>
        <v>2.7101252298842891</v>
      </c>
    </row>
    <row r="389" spans="1:14" x14ac:dyDescent="0.25">
      <c r="A389" s="4">
        <f>IF('True_Odds_Calculator_2-way'!A390="","",'True_Odds_Calculator_2-way'!A390)</f>
        <v>1.78</v>
      </c>
      <c r="B389" s="4">
        <f>IF('True_Odds_Calculator_2-way'!B390="","",'True_Odds_Calculator_2-way'!B390)</f>
        <v>2.08</v>
      </c>
      <c r="C389" s="4">
        <f t="shared" si="66"/>
        <v>0.5617977528089888</v>
      </c>
      <c r="D389">
        <f t="shared" si="67"/>
        <v>0.48076923076923073</v>
      </c>
      <c r="E389">
        <f t="shared" si="68"/>
        <v>4.2566983578219642E-2</v>
      </c>
      <c r="F389">
        <f t="shared" si="69"/>
        <v>-0.22752808988764039</v>
      </c>
      <c r="G389">
        <v>0</v>
      </c>
      <c r="H389">
        <f t="shared" si="70"/>
        <v>0.27009507346585998</v>
      </c>
      <c r="I389">
        <f t="shared" si="71"/>
        <v>-1.0895340841010226</v>
      </c>
      <c r="J389">
        <f t="shared" si="72"/>
        <v>1.0895340841010226</v>
      </c>
      <c r="K389">
        <f t="shared" si="73"/>
        <v>0.54058829184432911</v>
      </c>
      <c r="L389">
        <f t="shared" si="74"/>
        <v>0.45941170815567078</v>
      </c>
      <c r="M389">
        <f t="shared" si="75"/>
        <v>1.8498365855987975</v>
      </c>
      <c r="N389">
        <f t="shared" si="76"/>
        <v>2.1766968108291049</v>
      </c>
    </row>
    <row r="390" spans="1:14" x14ac:dyDescent="0.25">
      <c r="A390" s="4">
        <f>IF('True_Odds_Calculator_2-way'!A391="","",'True_Odds_Calculator_2-way'!A391)</f>
        <v>2.82</v>
      </c>
      <c r="B390" s="4">
        <f>IF('True_Odds_Calculator_2-way'!B391="","",'True_Odds_Calculator_2-way'!B391)</f>
        <v>1.48</v>
      </c>
      <c r="C390" s="4">
        <f t="shared" si="66"/>
        <v>0.3546099290780142</v>
      </c>
      <c r="D390">
        <f t="shared" si="67"/>
        <v>0.67567567567567566</v>
      </c>
      <c r="E390">
        <f t="shared" si="68"/>
        <v>3.028560475368991E-2</v>
      </c>
      <c r="F390">
        <f t="shared" si="69"/>
        <v>-0.20931569867740074</v>
      </c>
      <c r="G390">
        <v>0</v>
      </c>
      <c r="H390">
        <f t="shared" si="70"/>
        <v>0.23960130343109068</v>
      </c>
      <c r="I390">
        <f t="shared" si="71"/>
        <v>-1.0699012312772824</v>
      </c>
      <c r="J390">
        <f t="shared" si="72"/>
        <v>1.0699012312772824</v>
      </c>
      <c r="K390">
        <f t="shared" si="73"/>
        <v>0.33930277286853261</v>
      </c>
      <c r="L390">
        <f t="shared" si="74"/>
        <v>0.66069722713146717</v>
      </c>
      <c r="M390">
        <f t="shared" si="75"/>
        <v>2.9472202409246546</v>
      </c>
      <c r="N390">
        <f t="shared" si="76"/>
        <v>1.5135525910130958</v>
      </c>
    </row>
    <row r="391" spans="1:14" x14ac:dyDescent="0.25">
      <c r="A391" s="4">
        <f>IF('True_Odds_Calculator_2-way'!A392="","",'True_Odds_Calculator_2-way'!A392)</f>
        <v>1.6</v>
      </c>
      <c r="B391" s="4">
        <f>IF('True_Odds_Calculator_2-way'!B392="","",'True_Odds_Calculator_2-way'!B392)</f>
        <v>2.4700000000000002</v>
      </c>
      <c r="C391" s="4">
        <f t="shared" si="66"/>
        <v>0.625</v>
      </c>
      <c r="D391">
        <f t="shared" si="67"/>
        <v>0.40485829959514169</v>
      </c>
      <c r="E391">
        <f t="shared" si="68"/>
        <v>2.9858299595141746E-2</v>
      </c>
      <c r="F391">
        <f t="shared" si="69"/>
        <v>-0.22317813765182182</v>
      </c>
      <c r="G391">
        <v>0</v>
      </c>
      <c r="H391">
        <f t="shared" si="70"/>
        <v>0.25303643724696356</v>
      </c>
      <c r="I391">
        <f t="shared" si="71"/>
        <v>-1.0647942749999</v>
      </c>
      <c r="J391">
        <f t="shared" si="72"/>
        <v>1.0647942749999</v>
      </c>
      <c r="K391">
        <f t="shared" si="73"/>
        <v>0.61017407982768768</v>
      </c>
      <c r="L391">
        <f t="shared" si="74"/>
        <v>0.38982592017231221</v>
      </c>
      <c r="M391">
        <f t="shared" si="75"/>
        <v>1.6388765649999402</v>
      </c>
      <c r="N391">
        <f t="shared" si="76"/>
        <v>2.5652475842498532</v>
      </c>
    </row>
    <row r="392" spans="1:14" x14ac:dyDescent="0.25">
      <c r="A392" s="4">
        <f>IF('True_Odds_Calculator_2-way'!A393="","",'True_Odds_Calculator_2-way'!A393)</f>
        <v>2.57</v>
      </c>
      <c r="B392" s="4">
        <f>IF('True_Odds_Calculator_2-way'!B393="","",'True_Odds_Calculator_2-way'!B393)</f>
        <v>1.56</v>
      </c>
      <c r="C392" s="4">
        <f t="shared" si="66"/>
        <v>0.38910505836575876</v>
      </c>
      <c r="D392">
        <f t="shared" si="67"/>
        <v>0.64102564102564097</v>
      </c>
      <c r="E392">
        <f t="shared" si="68"/>
        <v>3.0130699391399673E-2</v>
      </c>
      <c r="F392">
        <f t="shared" si="69"/>
        <v>-0.2192956200738303</v>
      </c>
      <c r="G392">
        <v>0</v>
      </c>
      <c r="H392">
        <f t="shared" si="70"/>
        <v>0.24942631946522995</v>
      </c>
      <c r="I392">
        <f t="shared" si="71"/>
        <v>-1.066488459484171</v>
      </c>
      <c r="J392">
        <f t="shared" si="72"/>
        <v>1.066488459484171</v>
      </c>
      <c r="K392">
        <f t="shared" si="73"/>
        <v>0.37391747879057763</v>
      </c>
      <c r="L392">
        <f t="shared" si="74"/>
        <v>0.62608252120942243</v>
      </c>
      <c r="M392">
        <f t="shared" si="75"/>
        <v>2.6743868813901486</v>
      </c>
      <c r="N392">
        <f t="shared" si="76"/>
        <v>1.5972335373111359</v>
      </c>
    </row>
    <row r="393" spans="1:14" x14ac:dyDescent="0.25">
      <c r="A393" s="4">
        <f>IF('True_Odds_Calculator_2-way'!A394="","",'True_Odds_Calculator_2-way'!A394)</f>
        <v>3.03</v>
      </c>
      <c r="B393" s="4">
        <f>IF('True_Odds_Calculator_2-way'!B394="","",'True_Odds_Calculator_2-way'!B394)</f>
        <v>1.42</v>
      </c>
      <c r="C393" s="4">
        <f t="shared" si="66"/>
        <v>0.33003300330033003</v>
      </c>
      <c r="D393">
        <f t="shared" si="67"/>
        <v>0.70422535211267612</v>
      </c>
      <c r="E393">
        <f t="shared" si="68"/>
        <v>3.4258355413006036E-2</v>
      </c>
      <c r="F393">
        <f t="shared" si="69"/>
        <v>-0.19815925254497291</v>
      </c>
      <c r="G393">
        <v>0</v>
      </c>
      <c r="H393">
        <f t="shared" si="70"/>
        <v>0.23241760795797892</v>
      </c>
      <c r="I393">
        <f t="shared" si="71"/>
        <v>-1.082997205112719</v>
      </c>
      <c r="J393">
        <f t="shared" si="72"/>
        <v>1.082997205112719</v>
      </c>
      <c r="K393">
        <f t="shared" si="73"/>
        <v>0.31264808514230086</v>
      </c>
      <c r="L393">
        <f t="shared" si="74"/>
        <v>0.68735191485769931</v>
      </c>
      <c r="M393">
        <f t="shared" si="75"/>
        <v>3.1984843263788196</v>
      </c>
      <c r="N393">
        <f t="shared" si="76"/>
        <v>1.4548588261473416</v>
      </c>
    </row>
    <row r="394" spans="1:14" x14ac:dyDescent="0.25">
      <c r="A394" s="4">
        <f>IF('True_Odds_Calculator_2-way'!A395="","",'True_Odds_Calculator_2-way'!A395)</f>
        <v>2.78</v>
      </c>
      <c r="B394" s="4">
        <f>IF('True_Odds_Calculator_2-way'!B395="","",'True_Odds_Calculator_2-way'!B395)</f>
        <v>1.47</v>
      </c>
      <c r="C394" s="4">
        <f t="shared" si="66"/>
        <v>0.35971223021582738</v>
      </c>
      <c r="D394">
        <f t="shared" si="67"/>
        <v>0.68027210884353739</v>
      </c>
      <c r="E394">
        <f t="shared" si="68"/>
        <v>3.9984339059364826E-2</v>
      </c>
      <c r="F394">
        <f t="shared" si="69"/>
        <v>-0.20471785836636802</v>
      </c>
      <c r="G394">
        <v>0</v>
      </c>
      <c r="H394">
        <f t="shared" si="70"/>
        <v>0.2447021974257329</v>
      </c>
      <c r="I394">
        <f t="shared" si="71"/>
        <v>-1.093304334427839</v>
      </c>
      <c r="J394">
        <f t="shared" si="72"/>
        <v>1.093304334427839</v>
      </c>
      <c r="K394">
        <f t="shared" si="73"/>
        <v>0.33943389784910682</v>
      </c>
      <c r="L394">
        <f t="shared" si="74"/>
        <v>0.66056610215089318</v>
      </c>
      <c r="M394">
        <f t="shared" si="75"/>
        <v>2.9460817152815526</v>
      </c>
      <c r="N394">
        <f t="shared" si="76"/>
        <v>1.5138530371810843</v>
      </c>
    </row>
    <row r="395" spans="1:14" x14ac:dyDescent="0.25">
      <c r="A395" s="4">
        <f>IF('True_Odds_Calculator_2-way'!A396="","",'True_Odds_Calculator_2-way'!A396)</f>
        <v>2.82</v>
      </c>
      <c r="B395" s="4">
        <f>IF('True_Odds_Calculator_2-way'!B396="","",'True_Odds_Calculator_2-way'!B396)</f>
        <v>1.46</v>
      </c>
      <c r="C395" s="4">
        <f t="shared" si="66"/>
        <v>0.3546099290780142</v>
      </c>
      <c r="D395">
        <f t="shared" si="67"/>
        <v>0.68493150684931503</v>
      </c>
      <c r="E395">
        <f t="shared" si="68"/>
        <v>3.9541435927329172E-2</v>
      </c>
      <c r="F395">
        <f t="shared" si="69"/>
        <v>-0.20334207713980379</v>
      </c>
      <c r="G395">
        <v>0</v>
      </c>
      <c r="H395">
        <f t="shared" si="70"/>
        <v>0.24288351306713299</v>
      </c>
      <c r="I395">
        <f t="shared" si="71"/>
        <v>-1.0929124924699354</v>
      </c>
      <c r="J395">
        <f t="shared" si="72"/>
        <v>1.0929124924699354</v>
      </c>
      <c r="K395">
        <f t="shared" si="73"/>
        <v>0.33454877845281611</v>
      </c>
      <c r="L395">
        <f t="shared" si="74"/>
        <v>0.66545122154718395</v>
      </c>
      <c r="M395">
        <f t="shared" si="75"/>
        <v>2.9891007362952826</v>
      </c>
      <c r="N395">
        <f t="shared" si="76"/>
        <v>1.50273974653617</v>
      </c>
    </row>
    <row r="396" spans="1:14" x14ac:dyDescent="0.25">
      <c r="A396" s="4">
        <f>IF('True_Odds_Calculator_2-way'!A397="","",'True_Odds_Calculator_2-way'!A397)</f>
        <v>2.69</v>
      </c>
      <c r="B396" s="4">
        <f>IF('True_Odds_Calculator_2-way'!B397="","",'True_Odds_Calculator_2-way'!B397)</f>
        <v>1.5</v>
      </c>
      <c r="C396" s="4">
        <f t="shared" si="66"/>
        <v>0.37174721189591081</v>
      </c>
      <c r="D396">
        <f t="shared" si="67"/>
        <v>0.66666666666666663</v>
      </c>
      <c r="E396">
        <f t="shared" si="68"/>
        <v>3.8413878562577386E-2</v>
      </c>
      <c r="F396">
        <f t="shared" si="69"/>
        <v>-0.20941759603469645</v>
      </c>
      <c r="G396">
        <v>0</v>
      </c>
      <c r="H396">
        <f t="shared" si="70"/>
        <v>0.24783147459727387</v>
      </c>
      <c r="I396">
        <f t="shared" si="71"/>
        <v>-1.0878565864408423</v>
      </c>
      <c r="J396">
        <f t="shared" si="72"/>
        <v>1.0878565864408423</v>
      </c>
      <c r="K396">
        <f t="shared" si="73"/>
        <v>0.35230152566597633</v>
      </c>
      <c r="L396">
        <f t="shared" si="74"/>
        <v>0.64769847433402361</v>
      </c>
      <c r="M396">
        <f t="shared" si="75"/>
        <v>2.838477631085023</v>
      </c>
      <c r="N396">
        <f t="shared" si="76"/>
        <v>1.5439282932204215</v>
      </c>
    </row>
    <row r="397" spans="1:14" x14ac:dyDescent="0.25">
      <c r="A397" s="4">
        <f>IF('True_Odds_Calculator_2-way'!A398="","",'True_Odds_Calculator_2-way'!A398)</f>
        <v>2.79</v>
      </c>
      <c r="B397" s="4">
        <f>IF('True_Odds_Calculator_2-way'!B398="","",'True_Odds_Calculator_2-way'!B398)</f>
        <v>1.47</v>
      </c>
      <c r="C397" s="4">
        <f t="shared" si="66"/>
        <v>0.35842293906810035</v>
      </c>
      <c r="D397">
        <f t="shared" si="67"/>
        <v>0.68027210884353739</v>
      </c>
      <c r="E397">
        <f t="shared" si="68"/>
        <v>3.8695047911637692E-2</v>
      </c>
      <c r="F397">
        <f t="shared" si="69"/>
        <v>-0.2051300807061176</v>
      </c>
      <c r="G397">
        <v>0</v>
      </c>
      <c r="H397">
        <f t="shared" si="70"/>
        <v>0.24382512861775535</v>
      </c>
      <c r="I397">
        <f t="shared" si="71"/>
        <v>-1.0902461344948915</v>
      </c>
      <c r="J397">
        <f t="shared" si="72"/>
        <v>1.0902461344948915</v>
      </c>
      <c r="K397">
        <f t="shared" si="73"/>
        <v>0.33880611587163051</v>
      </c>
      <c r="L397">
        <f t="shared" si="74"/>
        <v>0.66119388412836944</v>
      </c>
      <c r="M397">
        <f t="shared" si="75"/>
        <v>2.9515405807458559</v>
      </c>
      <c r="N397">
        <f t="shared" si="76"/>
        <v>1.5124156832125992</v>
      </c>
    </row>
    <row r="398" spans="1:14" x14ac:dyDescent="0.25">
      <c r="A398" s="4">
        <f>IF('True_Odds_Calculator_2-way'!A399="","",'True_Odds_Calculator_2-way'!A399)</f>
        <v>2.08</v>
      </c>
      <c r="B398" s="4">
        <f>IF('True_Odds_Calculator_2-way'!B399="","",'True_Odds_Calculator_2-way'!B399)</f>
        <v>1.81</v>
      </c>
      <c r="C398" s="4">
        <f t="shared" si="66"/>
        <v>0.48076923076923073</v>
      </c>
      <c r="D398">
        <f t="shared" si="67"/>
        <v>0.5524861878453039</v>
      </c>
      <c r="E398">
        <f t="shared" si="68"/>
        <v>3.3255418614534626E-2</v>
      </c>
      <c r="F398">
        <f t="shared" si="69"/>
        <v>-0.23236294092647691</v>
      </c>
      <c r="G398">
        <v>0</v>
      </c>
      <c r="H398">
        <f t="shared" si="70"/>
        <v>0.26561835954101148</v>
      </c>
      <c r="I398">
        <f t="shared" si="71"/>
        <v>-1.0691671651659735</v>
      </c>
      <c r="J398">
        <f t="shared" si="72"/>
        <v>1.0691671651659735</v>
      </c>
      <c r="K398">
        <f t="shared" si="73"/>
        <v>0.4641016151377545</v>
      </c>
      <c r="L398">
        <f t="shared" si="74"/>
        <v>0.5358983848622455</v>
      </c>
      <c r="M398">
        <f t="shared" si="75"/>
        <v>2.1547005383792519</v>
      </c>
      <c r="N398">
        <f t="shared" si="76"/>
        <v>1.8660254037844384</v>
      </c>
    </row>
    <row r="399" spans="1:14" x14ac:dyDescent="0.25">
      <c r="A399" s="4">
        <f>IF('True_Odds_Calculator_2-way'!A400="","",'True_Odds_Calculator_2-way'!A400)</f>
        <v>2.15</v>
      </c>
      <c r="B399" s="4">
        <f>IF('True_Odds_Calculator_2-way'!B400="","",'True_Odds_Calculator_2-way'!B400)</f>
        <v>1.76</v>
      </c>
      <c r="C399" s="4">
        <f t="shared" si="66"/>
        <v>0.46511627906976744</v>
      </c>
      <c r="D399">
        <f t="shared" si="67"/>
        <v>0.56818181818181823</v>
      </c>
      <c r="E399">
        <f t="shared" si="68"/>
        <v>3.3298097251585723E-2</v>
      </c>
      <c r="F399">
        <f t="shared" si="69"/>
        <v>-0.23097251585623668</v>
      </c>
      <c r="G399">
        <v>0</v>
      </c>
      <c r="H399">
        <f t="shared" si="70"/>
        <v>0.26427061310782241</v>
      </c>
      <c r="I399">
        <f t="shared" si="71"/>
        <v>-1.0696563746013956</v>
      </c>
      <c r="J399">
        <f t="shared" si="72"/>
        <v>1.0696563746013956</v>
      </c>
      <c r="K399">
        <f t="shared" si="73"/>
        <v>0.44840941385030625</v>
      </c>
      <c r="L399">
        <f t="shared" si="74"/>
        <v>0.5515905861496937</v>
      </c>
      <c r="M399">
        <f t="shared" si="75"/>
        <v>2.2301048307916052</v>
      </c>
      <c r="N399">
        <f t="shared" si="76"/>
        <v>1.8129388446970602</v>
      </c>
    </row>
    <row r="400" spans="1:14" x14ac:dyDescent="0.25">
      <c r="A400" s="4">
        <f>IF('True_Odds_Calculator_2-way'!A401="","",'True_Odds_Calculator_2-way'!A401)</f>
        <v>2.0299999999999998</v>
      </c>
      <c r="B400" s="4">
        <f>IF('True_Odds_Calculator_2-way'!B401="","",'True_Odds_Calculator_2-way'!B401)</f>
        <v>1.86</v>
      </c>
      <c r="C400" s="4">
        <f t="shared" si="66"/>
        <v>0.49261083743842371</v>
      </c>
      <c r="D400">
        <f t="shared" si="67"/>
        <v>0.5376344086021505</v>
      </c>
      <c r="E400">
        <f t="shared" si="68"/>
        <v>3.0245246040574214E-2</v>
      </c>
      <c r="F400">
        <f t="shared" si="69"/>
        <v>-0.23459929021664283</v>
      </c>
      <c r="G400">
        <v>0</v>
      </c>
      <c r="H400">
        <f t="shared" si="70"/>
        <v>0.26484453625721704</v>
      </c>
      <c r="I400">
        <f t="shared" si="71"/>
        <v>-1.0625078858299792</v>
      </c>
      <c r="J400">
        <f t="shared" si="72"/>
        <v>1.0625078858299792</v>
      </c>
      <c r="K400">
        <f t="shared" si="73"/>
        <v>0.47746756040114985</v>
      </c>
      <c r="L400">
        <f t="shared" si="74"/>
        <v>0.5225324395988501</v>
      </c>
      <c r="M400">
        <f t="shared" si="75"/>
        <v>2.0943831224048783</v>
      </c>
      <c r="N400">
        <f t="shared" si="76"/>
        <v>1.9137567818137824</v>
      </c>
    </row>
    <row r="401" spans="1:14" x14ac:dyDescent="0.25">
      <c r="A401" s="4">
        <f>IF('True_Odds_Calculator_2-way'!A402="","",'True_Odds_Calculator_2-way'!A402)</f>
        <v>1.81</v>
      </c>
      <c r="B401" s="4">
        <f>IF('True_Odds_Calculator_2-way'!B402="","",'True_Odds_Calculator_2-way'!B402)</f>
        <v>2.08</v>
      </c>
      <c r="C401" s="4">
        <f t="shared" si="66"/>
        <v>0.5524861878453039</v>
      </c>
      <c r="D401">
        <f t="shared" si="67"/>
        <v>0.48076923076923073</v>
      </c>
      <c r="E401">
        <f t="shared" si="68"/>
        <v>3.3255418614534626E-2</v>
      </c>
      <c r="F401">
        <f t="shared" si="69"/>
        <v>-0.23236294092647691</v>
      </c>
      <c r="G401">
        <v>0</v>
      </c>
      <c r="H401">
        <f t="shared" si="70"/>
        <v>0.26561835954101148</v>
      </c>
      <c r="I401">
        <f t="shared" si="71"/>
        <v>-1.0691671651659735</v>
      </c>
      <c r="J401">
        <f t="shared" si="72"/>
        <v>1.0691671651659735</v>
      </c>
      <c r="K401">
        <f t="shared" si="73"/>
        <v>0.5358983848622455</v>
      </c>
      <c r="L401">
        <f t="shared" si="74"/>
        <v>0.4641016151377545</v>
      </c>
      <c r="M401">
        <f t="shared" si="75"/>
        <v>1.8660254037844384</v>
      </c>
      <c r="N401">
        <f t="shared" si="76"/>
        <v>2.1547005383792519</v>
      </c>
    </row>
    <row r="402" spans="1:14" x14ac:dyDescent="0.25">
      <c r="A402" s="4">
        <f>IF('True_Odds_Calculator_2-way'!A403="","",'True_Odds_Calculator_2-way'!A403)</f>
        <v>1.66</v>
      </c>
      <c r="B402" s="4">
        <f>IF('True_Odds_Calculator_2-way'!B403="","",'True_Odds_Calculator_2-way'!B403)</f>
        <v>2.34</v>
      </c>
      <c r="C402" s="4">
        <f t="shared" si="66"/>
        <v>0.60240963855421692</v>
      </c>
      <c r="D402">
        <f t="shared" si="67"/>
        <v>0.42735042735042739</v>
      </c>
      <c r="E402">
        <f t="shared" si="68"/>
        <v>2.9760065904644417E-2</v>
      </c>
      <c r="F402">
        <f t="shared" si="69"/>
        <v>-0.22767995057151669</v>
      </c>
      <c r="G402">
        <v>0</v>
      </c>
      <c r="H402">
        <f t="shared" si="70"/>
        <v>0.2574400164761611</v>
      </c>
      <c r="I402">
        <f t="shared" si="71"/>
        <v>-1.0633485251477839</v>
      </c>
      <c r="J402">
        <f t="shared" si="72"/>
        <v>1.0633485251477839</v>
      </c>
      <c r="K402">
        <f t="shared" si="73"/>
        <v>0.58760965346955907</v>
      </c>
      <c r="L402">
        <f t="shared" si="74"/>
        <v>0.41239034653044082</v>
      </c>
      <c r="M402">
        <f t="shared" si="75"/>
        <v>1.7018100265975373</v>
      </c>
      <c r="N402">
        <f t="shared" si="76"/>
        <v>2.4248870236980302</v>
      </c>
    </row>
    <row r="403" spans="1:14" x14ac:dyDescent="0.25">
      <c r="A403" s="4">
        <f>IF('True_Odds_Calculator_2-way'!A404="","",'True_Odds_Calculator_2-way'!A404)</f>
        <v>1.62</v>
      </c>
      <c r="B403" s="4">
        <f>IF('True_Odds_Calculator_2-way'!B404="","",'True_Odds_Calculator_2-way'!B404)</f>
        <v>2.4300000000000002</v>
      </c>
      <c r="C403" s="4">
        <f t="shared" si="66"/>
        <v>0.61728395061728392</v>
      </c>
      <c r="D403">
        <f t="shared" si="67"/>
        <v>0.41152263374485593</v>
      </c>
      <c r="E403">
        <f t="shared" si="68"/>
        <v>2.8806584362139898E-2</v>
      </c>
      <c r="F403">
        <f t="shared" si="69"/>
        <v>-0.2252197327643144</v>
      </c>
      <c r="G403">
        <v>0</v>
      </c>
      <c r="H403">
        <f t="shared" si="70"/>
        <v>0.25402631712645424</v>
      </c>
      <c r="I403">
        <f t="shared" si="71"/>
        <v>-1.0620284147379508</v>
      </c>
      <c r="J403">
        <f t="shared" si="72"/>
        <v>1.0620284147379508</v>
      </c>
      <c r="K403">
        <f t="shared" si="73"/>
        <v>0.60296988579423783</v>
      </c>
      <c r="L403">
        <f t="shared" si="74"/>
        <v>0.39703011420576217</v>
      </c>
      <c r="M403">
        <f t="shared" si="75"/>
        <v>1.6584576171375296</v>
      </c>
      <c r="N403">
        <f t="shared" si="76"/>
        <v>2.5187006330752704</v>
      </c>
    </row>
    <row r="404" spans="1:14" x14ac:dyDescent="0.25">
      <c r="A404" s="4">
        <f>IF('True_Odds_Calculator_2-way'!A405="","",'True_Odds_Calculator_2-way'!A405)</f>
        <v>1.51</v>
      </c>
      <c r="B404" s="4">
        <f>IF('True_Odds_Calculator_2-way'!B405="","",'True_Odds_Calculator_2-way'!B405)</f>
        <v>2.7</v>
      </c>
      <c r="C404" s="4">
        <f t="shared" si="66"/>
        <v>0.66225165562913912</v>
      </c>
      <c r="D404">
        <f t="shared" si="67"/>
        <v>0.37037037037037035</v>
      </c>
      <c r="E404">
        <f t="shared" si="68"/>
        <v>3.2622025999509585E-2</v>
      </c>
      <c r="F404">
        <f t="shared" si="69"/>
        <v>-0.21265636497424567</v>
      </c>
      <c r="G404">
        <v>0</v>
      </c>
      <c r="H404">
        <f t="shared" si="70"/>
        <v>0.24527839097375523</v>
      </c>
      <c r="I404">
        <f t="shared" si="71"/>
        <v>-1.0739657990297378</v>
      </c>
      <c r="J404">
        <f t="shared" si="72"/>
        <v>1.0739657990297378</v>
      </c>
      <c r="K404">
        <f t="shared" si="73"/>
        <v>0.64611063213547693</v>
      </c>
      <c r="L404">
        <f t="shared" si="74"/>
        <v>0.35388936786452291</v>
      </c>
      <c r="M404">
        <f t="shared" si="75"/>
        <v>1.5477225575051663</v>
      </c>
      <c r="N404">
        <f t="shared" si="76"/>
        <v>2.8257418583505545</v>
      </c>
    </row>
    <row r="405" spans="1:14" x14ac:dyDescent="0.25">
      <c r="A405" s="4">
        <f>IF('True_Odds_Calculator_2-way'!A406="","",'True_Odds_Calculator_2-way'!A406)</f>
        <v>1.71</v>
      </c>
      <c r="B405" s="4">
        <f>IF('True_Odds_Calculator_2-way'!B406="","",'True_Odds_Calculator_2-way'!B406)</f>
        <v>2.23</v>
      </c>
      <c r="C405" s="4">
        <f t="shared" si="66"/>
        <v>0.58479532163742687</v>
      </c>
      <c r="D405">
        <f t="shared" si="67"/>
        <v>0.44843049327354262</v>
      </c>
      <c r="E405">
        <f t="shared" si="68"/>
        <v>3.3225814910969431E-2</v>
      </c>
      <c r="F405">
        <f t="shared" si="69"/>
        <v>-0.22901423963496192</v>
      </c>
      <c r="G405">
        <v>0</v>
      </c>
      <c r="H405">
        <f t="shared" si="70"/>
        <v>0.26224005454593136</v>
      </c>
      <c r="I405">
        <f t="shared" si="71"/>
        <v>-1.070084984173661</v>
      </c>
      <c r="J405">
        <f t="shared" si="72"/>
        <v>1.070084984173661</v>
      </c>
      <c r="K405">
        <f t="shared" si="73"/>
        <v>0.56825919869450314</v>
      </c>
      <c r="L405">
        <f t="shared" si="74"/>
        <v>0.43174080130549697</v>
      </c>
      <c r="M405">
        <f t="shared" si="75"/>
        <v>1.7597603387632996</v>
      </c>
      <c r="N405">
        <f t="shared" si="76"/>
        <v>2.3162045305336028</v>
      </c>
    </row>
    <row r="406" spans="1:14" x14ac:dyDescent="0.25">
      <c r="A406" s="4">
        <f>IF('True_Odds_Calculator_2-way'!A407="","",'True_Odds_Calculator_2-way'!A407)</f>
        <v>1.91</v>
      </c>
      <c r="B406" s="4">
        <f>IF('True_Odds_Calculator_2-way'!B407="","",'True_Odds_Calculator_2-way'!B407)</f>
        <v>1.98</v>
      </c>
      <c r="C406" s="4">
        <f t="shared" si="66"/>
        <v>0.52356020942408377</v>
      </c>
      <c r="D406">
        <f t="shared" si="67"/>
        <v>0.50505050505050508</v>
      </c>
      <c r="E406">
        <f t="shared" si="68"/>
        <v>2.861071447458885E-2</v>
      </c>
      <c r="F406">
        <f t="shared" si="69"/>
        <v>-0.23581363371939279</v>
      </c>
      <c r="G406">
        <v>0</v>
      </c>
      <c r="H406">
        <f t="shared" si="70"/>
        <v>0.2644243481939817</v>
      </c>
      <c r="I406">
        <f t="shared" si="71"/>
        <v>-1.0589275952301447</v>
      </c>
      <c r="J406">
        <f t="shared" si="72"/>
        <v>1.0589275952301447</v>
      </c>
      <c r="K406">
        <f t="shared" si="73"/>
        <v>0.50926243676795835</v>
      </c>
      <c r="L406">
        <f t="shared" si="74"/>
        <v>0.4907375632320416</v>
      </c>
      <c r="M406">
        <f t="shared" si="75"/>
        <v>1.9636241116594322</v>
      </c>
      <c r="N406">
        <f t="shared" si="76"/>
        <v>2.0377490433255412</v>
      </c>
    </row>
    <row r="407" spans="1:14" x14ac:dyDescent="0.25">
      <c r="A407" s="4">
        <f>IF('True_Odds_Calculator_2-way'!A408="","",'True_Odds_Calculator_2-way'!A408)</f>
        <v>2.09</v>
      </c>
      <c r="B407" s="4">
        <f>IF('True_Odds_Calculator_2-way'!B408="","",'True_Odds_Calculator_2-way'!B408)</f>
        <v>1.82</v>
      </c>
      <c r="C407" s="4">
        <f t="shared" si="66"/>
        <v>0.47846889952153115</v>
      </c>
      <c r="D407">
        <f t="shared" si="67"/>
        <v>0.54945054945054939</v>
      </c>
      <c r="E407">
        <f t="shared" si="68"/>
        <v>2.7919448972080652E-2</v>
      </c>
      <c r="F407">
        <f t="shared" si="69"/>
        <v>-0.23497555076502441</v>
      </c>
      <c r="G407">
        <v>0</v>
      </c>
      <c r="H407">
        <f t="shared" si="70"/>
        <v>0.26289499973710501</v>
      </c>
      <c r="I407">
        <f t="shared" si="71"/>
        <v>-1.0577421839157299</v>
      </c>
      <c r="J407">
        <f t="shared" si="72"/>
        <v>1.0577421839157299</v>
      </c>
      <c r="K407">
        <f t="shared" si="73"/>
        <v>0.46448134808844194</v>
      </c>
      <c r="L407">
        <f t="shared" si="74"/>
        <v>0.53551865191155801</v>
      </c>
      <c r="M407">
        <f t="shared" si="75"/>
        <v>2.1529389804681456</v>
      </c>
      <c r="N407">
        <f t="shared" si="76"/>
        <v>1.8673485908108987</v>
      </c>
    </row>
    <row r="408" spans="1:14" x14ac:dyDescent="0.25">
      <c r="A408" s="4">
        <f>IF('True_Odds_Calculator_2-way'!A409="","",'True_Odds_Calculator_2-way'!A409)</f>
        <v>2.4500000000000002</v>
      </c>
      <c r="B408" s="4">
        <f>IF('True_Odds_Calculator_2-way'!B409="","",'True_Odds_Calculator_2-way'!B409)</f>
        <v>1.61</v>
      </c>
      <c r="C408" s="4">
        <f t="shared" si="66"/>
        <v>0.4081632653061224</v>
      </c>
      <c r="D408">
        <f t="shared" si="67"/>
        <v>0.6211180124223602</v>
      </c>
      <c r="E408">
        <f t="shared" si="68"/>
        <v>2.9281277728482547E-2</v>
      </c>
      <c r="F408">
        <f t="shared" si="69"/>
        <v>-0.22423627836227666</v>
      </c>
      <c r="G408">
        <v>0</v>
      </c>
      <c r="H408">
        <f t="shared" si="70"/>
        <v>0.25351755609075921</v>
      </c>
      <c r="I408">
        <f t="shared" si="71"/>
        <v>-1.0632884133003033</v>
      </c>
      <c r="J408">
        <f t="shared" si="72"/>
        <v>1.0632884133003033</v>
      </c>
      <c r="K408">
        <f t="shared" si="73"/>
        <v>0.39342690662395058</v>
      </c>
      <c r="L408">
        <f t="shared" si="74"/>
        <v>0.60657309337604948</v>
      </c>
      <c r="M408">
        <f t="shared" si="75"/>
        <v>2.5417681992854404</v>
      </c>
      <c r="N408">
        <f t="shared" si="76"/>
        <v>1.648605932113185</v>
      </c>
    </row>
    <row r="409" spans="1:14" x14ac:dyDescent="0.25">
      <c r="A409" s="4">
        <f>IF('True_Odds_Calculator_2-way'!A410="","",'True_Odds_Calculator_2-way'!A410)</f>
        <v>2.1</v>
      </c>
      <c r="B409" s="4">
        <f>IF('True_Odds_Calculator_2-way'!B410="","",'True_Odds_Calculator_2-way'!B410)</f>
        <v>1.81</v>
      </c>
      <c r="C409" s="4">
        <f t="shared" si="66"/>
        <v>0.47619047619047616</v>
      </c>
      <c r="D409">
        <f t="shared" si="67"/>
        <v>0.5524861878453039</v>
      </c>
      <c r="E409">
        <f t="shared" si="68"/>
        <v>2.8676664035780064E-2</v>
      </c>
      <c r="F409">
        <f t="shared" si="69"/>
        <v>-0.23441199684293612</v>
      </c>
      <c r="G409">
        <v>0</v>
      </c>
      <c r="H409">
        <f t="shared" si="70"/>
        <v>0.26308866087871613</v>
      </c>
      <c r="I409">
        <f t="shared" si="71"/>
        <v>-1.0594028769395469</v>
      </c>
      <c r="J409">
        <f t="shared" si="72"/>
        <v>1.0594028769395469</v>
      </c>
      <c r="K409">
        <f t="shared" si="73"/>
        <v>0.46182056328667725</v>
      </c>
      <c r="L409">
        <f t="shared" si="74"/>
        <v>0.5381794367133228</v>
      </c>
      <c r="M409">
        <f t="shared" si="75"/>
        <v>2.1653431646335015</v>
      </c>
      <c r="N409">
        <f t="shared" si="76"/>
        <v>1.8581163303210331</v>
      </c>
    </row>
    <row r="410" spans="1:14" x14ac:dyDescent="0.25">
      <c r="A410" s="4">
        <f>IF('True_Odds_Calculator_2-way'!A411="","",'True_Odds_Calculator_2-way'!A411)</f>
        <v>1.94</v>
      </c>
      <c r="B410" s="4">
        <f>IF('True_Odds_Calculator_2-way'!B411="","",'True_Odds_Calculator_2-way'!B411)</f>
        <v>1.96</v>
      </c>
      <c r="C410" s="4">
        <f t="shared" si="66"/>
        <v>0.51546391752577325</v>
      </c>
      <c r="D410">
        <f t="shared" si="67"/>
        <v>0.51020408163265307</v>
      </c>
      <c r="E410">
        <f t="shared" si="68"/>
        <v>2.5667999158426325E-2</v>
      </c>
      <c r="F410">
        <f t="shared" si="69"/>
        <v>-0.23732379549758043</v>
      </c>
      <c r="G410">
        <v>0</v>
      </c>
      <c r="H410">
        <f t="shared" si="70"/>
        <v>0.26299179465600675</v>
      </c>
      <c r="I410">
        <f t="shared" si="71"/>
        <v>-1.052689901333149</v>
      </c>
      <c r="J410">
        <f t="shared" si="72"/>
        <v>1.052689901333149</v>
      </c>
      <c r="K410">
        <f t="shared" si="73"/>
        <v>0.50263165184833114</v>
      </c>
      <c r="L410">
        <f t="shared" si="74"/>
        <v>0.49736834815166897</v>
      </c>
      <c r="M410">
        <f t="shared" si="75"/>
        <v>1.9895285072531594</v>
      </c>
      <c r="N410">
        <f t="shared" si="76"/>
        <v>2.0105823052798226</v>
      </c>
    </row>
    <row r="411" spans="1:14" x14ac:dyDescent="0.25">
      <c r="A411" s="4">
        <f>IF('True_Odds_Calculator_2-way'!A412="","",'True_Odds_Calculator_2-way'!A412)</f>
        <v>1.93</v>
      </c>
      <c r="B411" s="4">
        <f>IF('True_Odds_Calculator_2-way'!B412="","",'True_Odds_Calculator_2-way'!B412)</f>
        <v>1.97</v>
      </c>
      <c r="C411" s="4">
        <f t="shared" si="66"/>
        <v>0.5181347150259068</v>
      </c>
      <c r="D411">
        <f t="shared" si="67"/>
        <v>0.50761421319796951</v>
      </c>
      <c r="E411">
        <f t="shared" si="68"/>
        <v>2.5748928223876311E-2</v>
      </c>
      <c r="F411">
        <f t="shared" si="69"/>
        <v>-0.23726361747455349</v>
      </c>
      <c r="G411">
        <v>0</v>
      </c>
      <c r="H411">
        <f t="shared" si="70"/>
        <v>0.26301254569842986</v>
      </c>
      <c r="I411">
        <f t="shared" si="71"/>
        <v>-1.0528649266733445</v>
      </c>
      <c r="J411">
        <f t="shared" si="72"/>
        <v>1.0528649266733445</v>
      </c>
      <c r="K411">
        <f t="shared" si="73"/>
        <v>0.50526374119939821</v>
      </c>
      <c r="L411">
        <f t="shared" si="74"/>
        <v>0.49473625880060179</v>
      </c>
      <c r="M411">
        <f t="shared" si="75"/>
        <v>1.9791643818062103</v>
      </c>
      <c r="N411">
        <f t="shared" si="76"/>
        <v>2.021278978873144</v>
      </c>
    </row>
    <row r="412" spans="1:14" x14ac:dyDescent="0.25">
      <c r="A412" s="4">
        <f>IF('True_Odds_Calculator_2-way'!A413="","",'True_Odds_Calculator_2-way'!A413)</f>
        <v>1.99</v>
      </c>
      <c r="B412" s="4">
        <f>IF('True_Odds_Calculator_2-way'!B413="","",'True_Odds_Calculator_2-way'!B413)</f>
        <v>1.9</v>
      </c>
      <c r="C412" s="4">
        <f t="shared" si="66"/>
        <v>0.50251256281407031</v>
      </c>
      <c r="D412">
        <f t="shared" si="67"/>
        <v>0.52631578947368418</v>
      </c>
      <c r="E412">
        <f t="shared" si="68"/>
        <v>2.8828352287754377E-2</v>
      </c>
      <c r="F412">
        <f t="shared" si="69"/>
        <v>-0.23565194393017741</v>
      </c>
      <c r="G412">
        <v>0</v>
      </c>
      <c r="H412">
        <f t="shared" si="70"/>
        <v>0.26448029621793173</v>
      </c>
      <c r="I412">
        <f t="shared" si="71"/>
        <v>-1.0594028769395465</v>
      </c>
      <c r="J412">
        <f t="shared" si="72"/>
        <v>1.0594028769395465</v>
      </c>
      <c r="K412">
        <f t="shared" si="73"/>
        <v>0.48808848170151553</v>
      </c>
      <c r="L412">
        <f t="shared" si="74"/>
        <v>0.51191151829848447</v>
      </c>
      <c r="M412">
        <f t="shared" si="75"/>
        <v>2.0488088481701512</v>
      </c>
      <c r="N412">
        <f t="shared" si="76"/>
        <v>1.9534625892455926</v>
      </c>
    </row>
    <row r="413" spans="1:14" x14ac:dyDescent="0.25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2.1</v>
      </c>
      <c r="C413" s="4">
        <f t="shared" si="66"/>
        <v>0.5524861878453039</v>
      </c>
      <c r="D413">
        <f t="shared" si="67"/>
        <v>0.47619047619047616</v>
      </c>
      <c r="E413">
        <f t="shared" si="68"/>
        <v>2.8676664035780064E-2</v>
      </c>
      <c r="F413">
        <f t="shared" si="69"/>
        <v>-0.23441199684293612</v>
      </c>
      <c r="G413">
        <v>0</v>
      </c>
      <c r="H413">
        <f t="shared" si="70"/>
        <v>0.26308866087871613</v>
      </c>
      <c r="I413">
        <f t="shared" si="71"/>
        <v>-1.0594028769395469</v>
      </c>
      <c r="J413">
        <f t="shared" si="72"/>
        <v>1.0594028769395469</v>
      </c>
      <c r="K413">
        <f t="shared" si="73"/>
        <v>0.5381794367133228</v>
      </c>
      <c r="L413">
        <f t="shared" si="74"/>
        <v>0.46182056328667725</v>
      </c>
      <c r="M413">
        <f t="shared" si="75"/>
        <v>1.8581163303210331</v>
      </c>
      <c r="N413">
        <f t="shared" si="76"/>
        <v>2.1653431646335015</v>
      </c>
    </row>
    <row r="414" spans="1:14" x14ac:dyDescent="0.25">
      <c r="A414" s="4">
        <f>IF('True_Odds_Calculator_2-way'!A415="","",'True_Odds_Calculator_2-way'!A415)</f>
        <v>2.1</v>
      </c>
      <c r="B414" s="4">
        <f>IF('True_Odds_Calculator_2-way'!B415="","",'True_Odds_Calculator_2-way'!B415)</f>
        <v>1.81</v>
      </c>
      <c r="C414" s="4">
        <f t="shared" si="66"/>
        <v>0.47619047619047616</v>
      </c>
      <c r="D414">
        <f t="shared" si="67"/>
        <v>0.5524861878453039</v>
      </c>
      <c r="E414">
        <f t="shared" si="68"/>
        <v>2.8676664035780064E-2</v>
      </c>
      <c r="F414">
        <f t="shared" si="69"/>
        <v>-0.23441199684293612</v>
      </c>
      <c r="G414">
        <v>0</v>
      </c>
      <c r="H414">
        <f t="shared" si="70"/>
        <v>0.26308866087871613</v>
      </c>
      <c r="I414">
        <f t="shared" si="71"/>
        <v>-1.0594028769395469</v>
      </c>
      <c r="J414">
        <f t="shared" si="72"/>
        <v>1.0594028769395469</v>
      </c>
      <c r="K414">
        <f t="shared" si="73"/>
        <v>0.46182056328667725</v>
      </c>
      <c r="L414">
        <f t="shared" si="74"/>
        <v>0.5381794367133228</v>
      </c>
      <c r="M414">
        <f t="shared" si="75"/>
        <v>2.1653431646335015</v>
      </c>
      <c r="N414">
        <f t="shared" si="76"/>
        <v>1.8581163303210331</v>
      </c>
    </row>
    <row r="415" spans="1:14" x14ac:dyDescent="0.25">
      <c r="A415" s="4">
        <f>IF('True_Odds_Calculator_2-way'!A416="","",'True_Odds_Calculator_2-way'!A416)</f>
        <v>2.31</v>
      </c>
      <c r="B415" s="4">
        <f>IF('True_Odds_Calculator_2-way'!B416="","",'True_Odds_Calculator_2-way'!B416)</f>
        <v>1.68</v>
      </c>
      <c r="C415" s="4">
        <f t="shared" si="66"/>
        <v>0.4329004329004329</v>
      </c>
      <c r="D415">
        <f t="shared" si="67"/>
        <v>0.59523809523809523</v>
      </c>
      <c r="E415">
        <f t="shared" si="68"/>
        <v>2.813852813852824E-2</v>
      </c>
      <c r="F415">
        <f t="shared" si="69"/>
        <v>-0.22954030096887235</v>
      </c>
      <c r="G415">
        <v>0</v>
      </c>
      <c r="H415">
        <f t="shared" si="70"/>
        <v>0.25767882910740053</v>
      </c>
      <c r="I415">
        <f t="shared" si="71"/>
        <v>-1.0595217973953226</v>
      </c>
      <c r="J415">
        <f t="shared" si="72"/>
        <v>1.0595217973953226</v>
      </c>
      <c r="K415">
        <f t="shared" si="73"/>
        <v>0.41876510653929105</v>
      </c>
      <c r="L415">
        <f t="shared" si="74"/>
        <v>0.581234893460709</v>
      </c>
      <c r="M415">
        <f t="shared" si="75"/>
        <v>2.3879735545878726</v>
      </c>
      <c r="N415">
        <f t="shared" si="76"/>
        <v>1.7204748222288193</v>
      </c>
    </row>
    <row r="416" spans="1:14" x14ac:dyDescent="0.25">
      <c r="A416" s="4">
        <f>IF('True_Odds_Calculator_2-way'!A417="","",'True_Odds_Calculator_2-way'!A417)</f>
        <v>2.09</v>
      </c>
      <c r="B416" s="4">
        <f>IF('True_Odds_Calculator_2-way'!B417="","",'True_Odds_Calculator_2-way'!B417)</f>
        <v>1.83</v>
      </c>
      <c r="C416" s="4">
        <f t="shared" si="66"/>
        <v>0.47846889952153115</v>
      </c>
      <c r="D416">
        <f t="shared" si="67"/>
        <v>0.54644808743169393</v>
      </c>
      <c r="E416">
        <f t="shared" si="68"/>
        <v>2.4916986953225084E-2</v>
      </c>
      <c r="F416">
        <f t="shared" si="69"/>
        <v>-0.23654142808586287</v>
      </c>
      <c r="G416">
        <v>0</v>
      </c>
      <c r="H416">
        <f t="shared" si="70"/>
        <v>0.26145841503908801</v>
      </c>
      <c r="I416">
        <f t="shared" si="71"/>
        <v>-1.0513509339597378</v>
      </c>
      <c r="J416">
        <f t="shared" si="72"/>
        <v>1.0513509339597378</v>
      </c>
      <c r="K416">
        <f t="shared" si="73"/>
        <v>0.46598919212836404</v>
      </c>
      <c r="L416">
        <f t="shared" si="74"/>
        <v>0.53401080787163591</v>
      </c>
      <c r="M416">
        <f t="shared" si="75"/>
        <v>2.145972518016114</v>
      </c>
      <c r="N416">
        <f t="shared" si="76"/>
        <v>1.8726212751865827</v>
      </c>
    </row>
    <row r="417" spans="1:14" x14ac:dyDescent="0.25">
      <c r="A417" s="4">
        <f>IF('True_Odds_Calculator_2-way'!A418="","",'True_Odds_Calculator_2-way'!A418)</f>
        <v>2.3199999999999998</v>
      </c>
      <c r="B417" s="4">
        <f>IF('True_Odds_Calculator_2-way'!B418="","",'True_Odds_Calculator_2-way'!B418)</f>
        <v>1.67</v>
      </c>
      <c r="C417" s="4">
        <f t="shared" si="66"/>
        <v>0.43103448275862072</v>
      </c>
      <c r="D417">
        <f t="shared" si="67"/>
        <v>0.5988023952095809</v>
      </c>
      <c r="E417">
        <f t="shared" si="68"/>
        <v>2.9836877968201669E-2</v>
      </c>
      <c r="F417">
        <f t="shared" si="69"/>
        <v>-0.22826760272558322</v>
      </c>
      <c r="G417">
        <v>0</v>
      </c>
      <c r="H417">
        <f t="shared" si="70"/>
        <v>0.25810448069378489</v>
      </c>
      <c r="I417">
        <f t="shared" si="71"/>
        <v>-1.0633485251477839</v>
      </c>
      <c r="J417">
        <f t="shared" si="72"/>
        <v>1.0633485251477839</v>
      </c>
      <c r="K417">
        <f t="shared" si="73"/>
        <v>0.41603913175492269</v>
      </c>
      <c r="L417">
        <f t="shared" si="74"/>
        <v>0.5839608682450772</v>
      </c>
      <c r="M417">
        <f t="shared" si="75"/>
        <v>2.4036200531950747</v>
      </c>
      <c r="N417">
        <f t="shared" si="76"/>
        <v>1.7124435118490151</v>
      </c>
    </row>
    <row r="418" spans="1:14" x14ac:dyDescent="0.25">
      <c r="A418" s="4">
        <f>IF('True_Odds_Calculator_2-way'!A419="","",'True_Odds_Calculator_2-way'!A419)</f>
        <v>2.25</v>
      </c>
      <c r="B418" s="4">
        <f>IF('True_Odds_Calculator_2-way'!B419="","",'True_Odds_Calculator_2-way'!B419)</f>
        <v>1.71</v>
      </c>
      <c r="C418" s="4">
        <f t="shared" si="66"/>
        <v>0.44444444444444442</v>
      </c>
      <c r="D418">
        <f t="shared" si="67"/>
        <v>0.58479532163742687</v>
      </c>
      <c r="E418">
        <f t="shared" si="68"/>
        <v>2.9239766081871288E-2</v>
      </c>
      <c r="F418">
        <f t="shared" si="69"/>
        <v>-0.2306692657569851</v>
      </c>
      <c r="G418">
        <v>0</v>
      </c>
      <c r="H418">
        <f t="shared" si="70"/>
        <v>0.25990903183885639</v>
      </c>
      <c r="I418">
        <f t="shared" si="71"/>
        <v>-1.0614897848685503</v>
      </c>
      <c r="J418">
        <f t="shared" si="72"/>
        <v>1.0614897848685503</v>
      </c>
      <c r="K418">
        <f t="shared" si="73"/>
        <v>0.42976330383488626</v>
      </c>
      <c r="L418">
        <f t="shared" si="74"/>
        <v>0.57023669616511363</v>
      </c>
      <c r="M418">
        <f t="shared" si="75"/>
        <v>2.3268622310856886</v>
      </c>
      <c r="N418">
        <f t="shared" si="76"/>
        <v>1.753657747256671</v>
      </c>
    </row>
    <row r="419" spans="1:14" x14ac:dyDescent="0.25">
      <c r="A419" s="4">
        <f>IF('True_Odds_Calculator_2-way'!A420="","",'True_Odds_Calculator_2-way'!A420)</f>
        <v>1.61</v>
      </c>
      <c r="B419" s="4">
        <f>IF('True_Odds_Calculator_2-way'!B420="","",'True_Odds_Calculator_2-way'!B420)</f>
        <v>2.4300000000000002</v>
      </c>
      <c r="C419" s="4">
        <f t="shared" si="66"/>
        <v>0.6211180124223602</v>
      </c>
      <c r="D419">
        <f t="shared" si="67"/>
        <v>0.41152263374485593</v>
      </c>
      <c r="E419">
        <f t="shared" si="68"/>
        <v>3.2640646167216181E-2</v>
      </c>
      <c r="F419">
        <f t="shared" si="69"/>
        <v>-0.22296347417120366</v>
      </c>
      <c r="G419">
        <v>0</v>
      </c>
      <c r="H419">
        <f t="shared" si="70"/>
        <v>0.25560412033841978</v>
      </c>
      <c r="I419">
        <f t="shared" si="71"/>
        <v>-1.0706981783012146</v>
      </c>
      <c r="J419">
        <f t="shared" si="72"/>
        <v>1.0706981783012146</v>
      </c>
      <c r="K419">
        <f t="shared" si="73"/>
        <v>0.60491460861932955</v>
      </c>
      <c r="L419">
        <f t="shared" si="74"/>
        <v>0.39508539138067028</v>
      </c>
      <c r="M419">
        <f t="shared" si="75"/>
        <v>1.6531258887637414</v>
      </c>
      <c r="N419">
        <f t="shared" si="76"/>
        <v>2.5310983949707371</v>
      </c>
    </row>
    <row r="420" spans="1:14" x14ac:dyDescent="0.25">
      <c r="A420" s="4">
        <f>IF('True_Odds_Calculator_2-way'!A421="","",'True_Odds_Calculator_2-way'!A421)</f>
        <v>2.62</v>
      </c>
      <c r="B420" s="4">
        <f>IF('True_Odds_Calculator_2-way'!B421="","",'True_Odds_Calculator_2-way'!B421)</f>
        <v>1.49</v>
      </c>
      <c r="C420" s="4">
        <f t="shared" si="66"/>
        <v>0.38167938931297707</v>
      </c>
      <c r="D420">
        <f t="shared" si="67"/>
        <v>0.67114093959731547</v>
      </c>
      <c r="E420">
        <f t="shared" si="68"/>
        <v>5.2820328910292424E-2</v>
      </c>
      <c r="F420">
        <f t="shared" si="69"/>
        <v>-0.20334033505814864</v>
      </c>
      <c r="G420">
        <v>0</v>
      </c>
      <c r="H420">
        <f t="shared" si="70"/>
        <v>0.256160663968441</v>
      </c>
      <c r="I420">
        <f t="shared" si="71"/>
        <v>-1.1223917161691226</v>
      </c>
      <c r="J420">
        <f t="shared" si="72"/>
        <v>1.1223917161691226</v>
      </c>
      <c r="K420">
        <f t="shared" si="73"/>
        <v>0.35482703034960167</v>
      </c>
      <c r="L420">
        <f t="shared" si="74"/>
        <v>0.6451729696503985</v>
      </c>
      <c r="M420">
        <f t="shared" si="75"/>
        <v>2.8182745801939793</v>
      </c>
      <c r="N420">
        <f t="shared" si="76"/>
        <v>1.5499719409228698</v>
      </c>
    </row>
    <row r="421" spans="1:14" x14ac:dyDescent="0.25">
      <c r="A421" s="4">
        <f>IF('True_Odds_Calculator_2-way'!A422="","",'True_Odds_Calculator_2-way'!A422)</f>
        <v>1.92</v>
      </c>
      <c r="B421" s="4">
        <f>IF('True_Odds_Calculator_2-way'!B422="","",'True_Odds_Calculator_2-way'!B422)</f>
        <v>1.9</v>
      </c>
      <c r="C421" s="4">
        <f t="shared" si="66"/>
        <v>0.52083333333333337</v>
      </c>
      <c r="D421">
        <f t="shared" si="67"/>
        <v>0.52631578947368418</v>
      </c>
      <c r="E421">
        <f t="shared" si="68"/>
        <v>4.7149122807017552E-2</v>
      </c>
      <c r="F421">
        <f t="shared" si="69"/>
        <v>-0.22697368421052633</v>
      </c>
      <c r="G421">
        <v>0</v>
      </c>
      <c r="H421">
        <f t="shared" si="70"/>
        <v>0.27412280701754388</v>
      </c>
      <c r="I421">
        <f t="shared" si="71"/>
        <v>-1.0989674556596449</v>
      </c>
      <c r="J421">
        <f t="shared" si="72"/>
        <v>1.0989674556596449</v>
      </c>
      <c r="K421">
        <f t="shared" si="73"/>
        <v>0.49725266430930348</v>
      </c>
      <c r="L421">
        <f t="shared" si="74"/>
        <v>0.50274733569069663</v>
      </c>
      <c r="M421">
        <f t="shared" si="75"/>
        <v>2.0110500592068727</v>
      </c>
      <c r="N421">
        <f t="shared" si="76"/>
        <v>1.9890707100936806</v>
      </c>
    </row>
    <row r="422" spans="1:14" x14ac:dyDescent="0.25">
      <c r="A422" s="4">
        <f>IF('True_Odds_Calculator_2-way'!A423="","",'True_Odds_Calculator_2-way'!A423)</f>
        <v>2.75</v>
      </c>
      <c r="B422" s="4">
        <f>IF('True_Odds_Calculator_2-way'!B423="","",'True_Odds_Calculator_2-way'!B423)</f>
        <v>1.45</v>
      </c>
      <c r="C422" s="4">
        <f t="shared" si="66"/>
        <v>0.36363636363636365</v>
      </c>
      <c r="D422">
        <f t="shared" si="67"/>
        <v>0.68965517241379315</v>
      </c>
      <c r="E422">
        <f t="shared" si="68"/>
        <v>5.3291536050156907E-2</v>
      </c>
      <c r="F422">
        <f t="shared" si="69"/>
        <v>-0.1974921630094042</v>
      </c>
      <c r="G422">
        <v>0</v>
      </c>
      <c r="H422">
        <f t="shared" si="70"/>
        <v>0.25078369905956116</v>
      </c>
      <c r="I422">
        <f t="shared" si="71"/>
        <v>-1.1268723396380227</v>
      </c>
      <c r="J422">
        <f t="shared" si="72"/>
        <v>1.1268723396380227</v>
      </c>
      <c r="K422">
        <f t="shared" si="73"/>
        <v>0.33647074420380169</v>
      </c>
      <c r="L422">
        <f t="shared" si="74"/>
        <v>0.66352925579619815</v>
      </c>
      <c r="M422">
        <f t="shared" si="75"/>
        <v>2.97202659436654</v>
      </c>
      <c r="N422">
        <f t="shared" si="76"/>
        <v>1.50709255283711</v>
      </c>
    </row>
    <row r="423" spans="1:14" x14ac:dyDescent="0.25">
      <c r="A423" s="4">
        <f>IF('True_Odds_Calculator_2-way'!A424="","",'True_Odds_Calculator_2-way'!A424)</f>
        <v>2.81</v>
      </c>
      <c r="B423" s="4">
        <f>IF('True_Odds_Calculator_2-way'!B424="","",'True_Odds_Calculator_2-way'!B424)</f>
        <v>1.44</v>
      </c>
      <c r="C423" s="4">
        <f t="shared" si="66"/>
        <v>0.35587188612099646</v>
      </c>
      <c r="D423">
        <f t="shared" si="67"/>
        <v>0.69444444444444442</v>
      </c>
      <c r="E423">
        <f t="shared" si="68"/>
        <v>5.0316330565440825E-2</v>
      </c>
      <c r="F423">
        <f t="shared" si="69"/>
        <v>-0.19681692368525117</v>
      </c>
      <c r="G423">
        <v>0</v>
      </c>
      <c r="H423">
        <f t="shared" si="70"/>
        <v>0.24713325425069199</v>
      </c>
      <c r="I423">
        <f t="shared" si="71"/>
        <v>-1.1205580872588199</v>
      </c>
      <c r="J423">
        <f t="shared" si="72"/>
        <v>1.1205580872588199</v>
      </c>
      <c r="K423">
        <f t="shared" si="73"/>
        <v>0.33022807349848488</v>
      </c>
      <c r="L423">
        <f t="shared" si="74"/>
        <v>0.66977192650151518</v>
      </c>
      <c r="M423">
        <f t="shared" si="75"/>
        <v>3.0282101379384638</v>
      </c>
      <c r="N423">
        <f t="shared" si="76"/>
        <v>1.4930455583938809</v>
      </c>
    </row>
    <row r="424" spans="1:14" x14ac:dyDescent="0.25">
      <c r="A424" s="4">
        <f>IF('True_Odds_Calculator_2-way'!A425="","",'True_Odds_Calculator_2-way'!A425)</f>
        <v>1.96</v>
      </c>
      <c r="B424" s="4">
        <f>IF('True_Odds_Calculator_2-way'!B425="","",'True_Odds_Calculator_2-way'!B425)</f>
        <v>1.85</v>
      </c>
      <c r="C424" s="4">
        <f t="shared" si="66"/>
        <v>0.51020408163265307</v>
      </c>
      <c r="D424">
        <f t="shared" si="67"/>
        <v>0.54054054054054046</v>
      </c>
      <c r="E424">
        <f t="shared" si="68"/>
        <v>5.0744622173193532E-2</v>
      </c>
      <c r="F424">
        <f t="shared" si="69"/>
        <v>-0.22504136789851081</v>
      </c>
      <c r="G424">
        <v>0</v>
      </c>
      <c r="H424">
        <f t="shared" si="70"/>
        <v>0.27578599007170435</v>
      </c>
      <c r="I424">
        <f t="shared" si="71"/>
        <v>-1.1070186069251189</v>
      </c>
      <c r="J424">
        <f t="shared" si="72"/>
        <v>1.1070186069251189</v>
      </c>
      <c r="K424">
        <f t="shared" si="73"/>
        <v>0.48479257500815626</v>
      </c>
      <c r="L424">
        <f t="shared" si="74"/>
        <v>0.51520742499184358</v>
      </c>
      <c r="M424">
        <f t="shared" si="75"/>
        <v>2.0627378626481145</v>
      </c>
      <c r="N424">
        <f t="shared" si="76"/>
        <v>1.9409658158863516</v>
      </c>
    </row>
    <row r="425" spans="1:14" x14ac:dyDescent="0.25">
      <c r="A425" s="4">
        <f>IF('True_Odds_Calculator_2-way'!A426="","",'True_Odds_Calculator_2-way'!A426)</f>
        <v>2.6</v>
      </c>
      <c r="B425" s="4">
        <f>IF('True_Odds_Calculator_2-way'!B426="","",'True_Odds_Calculator_2-way'!B426)</f>
        <v>1.5</v>
      </c>
      <c r="C425" s="4">
        <f t="shared" si="66"/>
        <v>0.38461538461538458</v>
      </c>
      <c r="D425">
        <f t="shared" si="67"/>
        <v>0.66666666666666663</v>
      </c>
      <c r="E425">
        <f t="shared" si="68"/>
        <v>5.12820512820511E-2</v>
      </c>
      <c r="F425">
        <f t="shared" si="69"/>
        <v>-0.20512820512820529</v>
      </c>
      <c r="G425">
        <v>0</v>
      </c>
      <c r="H425">
        <f t="shared" si="70"/>
        <v>0.25641025641025639</v>
      </c>
      <c r="I425">
        <f t="shared" si="71"/>
        <v>-1.1180339887498945</v>
      </c>
      <c r="J425">
        <f t="shared" si="72"/>
        <v>1.1180339887498945</v>
      </c>
      <c r="K425">
        <f t="shared" si="73"/>
        <v>0.35857017363628724</v>
      </c>
      <c r="L425">
        <f t="shared" si="74"/>
        <v>0.64142982636371293</v>
      </c>
      <c r="M425">
        <f t="shared" si="75"/>
        <v>2.788854381999831</v>
      </c>
      <c r="N425">
        <f t="shared" si="76"/>
        <v>1.5590169943749472</v>
      </c>
    </row>
    <row r="426" spans="1:14" x14ac:dyDescent="0.25">
      <c r="A426" s="4">
        <f>IF('True_Odds_Calculator_2-way'!A427="","",'True_Odds_Calculator_2-way'!A427)</f>
        <v>2.13</v>
      </c>
      <c r="B426" s="4">
        <f>IF('True_Odds_Calculator_2-way'!B427="","",'True_Odds_Calculator_2-way'!B427)</f>
        <v>1.72</v>
      </c>
      <c r="C426" s="4">
        <f t="shared" si="66"/>
        <v>0.46948356807511737</v>
      </c>
      <c r="D426">
        <f t="shared" si="67"/>
        <v>0.58139534883720934</v>
      </c>
      <c r="E426">
        <f t="shared" si="68"/>
        <v>5.087891691232671E-2</v>
      </c>
      <c r="F426">
        <f t="shared" si="69"/>
        <v>-0.22207664592204379</v>
      </c>
      <c r="G426">
        <v>0</v>
      </c>
      <c r="H426">
        <f t="shared" si="70"/>
        <v>0.27295556283437056</v>
      </c>
      <c r="I426">
        <f t="shared" si="71"/>
        <v>-1.1086501753962323</v>
      </c>
      <c r="J426">
        <f t="shared" si="72"/>
        <v>1.1086501753962323</v>
      </c>
      <c r="K426">
        <f t="shared" si="73"/>
        <v>0.44389703098140126</v>
      </c>
      <c r="L426">
        <f t="shared" si="74"/>
        <v>0.55610296901859879</v>
      </c>
      <c r="M426">
        <f t="shared" si="75"/>
        <v>2.2527746981977419</v>
      </c>
      <c r="N426">
        <f t="shared" si="76"/>
        <v>1.7982281262852871</v>
      </c>
    </row>
    <row r="427" spans="1:14" x14ac:dyDescent="0.25">
      <c r="A427" s="4">
        <f>IF('True_Odds_Calculator_2-way'!A428="","",'True_Odds_Calculator_2-way'!A428)</f>
        <v>1.87</v>
      </c>
      <c r="B427" s="4">
        <f>IF('True_Odds_Calculator_2-way'!B428="","",'True_Odds_Calculator_2-way'!B428)</f>
        <v>2.0499999999999998</v>
      </c>
      <c r="C427" s="4">
        <f t="shared" si="66"/>
        <v>0.53475935828876997</v>
      </c>
      <c r="D427">
        <f t="shared" si="67"/>
        <v>0.48780487804878053</v>
      </c>
      <c r="E427">
        <f t="shared" si="68"/>
        <v>2.2564236337550447E-2</v>
      </c>
      <c r="F427">
        <f t="shared" si="69"/>
        <v>-0.23829398721794715</v>
      </c>
      <c r="G427">
        <v>0</v>
      </c>
      <c r="H427">
        <f t="shared" si="70"/>
        <v>0.26085822355549759</v>
      </c>
      <c r="I427">
        <f t="shared" si="71"/>
        <v>-1.0462747009572406</v>
      </c>
      <c r="J427">
        <f t="shared" si="72"/>
        <v>1.0462747009572406</v>
      </c>
      <c r="K427">
        <f t="shared" si="73"/>
        <v>0.5234892259753362</v>
      </c>
      <c r="L427">
        <f t="shared" si="74"/>
        <v>0.47651077402466374</v>
      </c>
      <c r="M427">
        <f t="shared" si="75"/>
        <v>1.9102589898327997</v>
      </c>
      <c r="N427">
        <f t="shared" si="76"/>
        <v>2.0985884360051026</v>
      </c>
    </row>
    <row r="428" spans="1:14" x14ac:dyDescent="0.25">
      <c r="A428" s="4">
        <f>IF('True_Odds_Calculator_2-way'!A429="","",'True_Odds_Calculator_2-way'!A429)</f>
        <v>1.71</v>
      </c>
      <c r="B428" s="4">
        <f>IF('True_Odds_Calculator_2-way'!B429="","",'True_Odds_Calculator_2-way'!B429)</f>
        <v>2.25</v>
      </c>
      <c r="C428" s="4">
        <f t="shared" si="66"/>
        <v>0.58479532163742687</v>
      </c>
      <c r="D428">
        <f t="shared" si="67"/>
        <v>0.44444444444444442</v>
      </c>
      <c r="E428">
        <f t="shared" si="68"/>
        <v>2.9239766081871288E-2</v>
      </c>
      <c r="F428">
        <f t="shared" si="69"/>
        <v>-0.2306692657569851</v>
      </c>
      <c r="G428">
        <v>0</v>
      </c>
      <c r="H428">
        <f t="shared" si="70"/>
        <v>0.25990903183885639</v>
      </c>
      <c r="I428">
        <f t="shared" si="71"/>
        <v>-1.0614897848685503</v>
      </c>
      <c r="J428">
        <f t="shared" si="72"/>
        <v>1.0614897848685503</v>
      </c>
      <c r="K428">
        <f t="shared" si="73"/>
        <v>0.57023669616511363</v>
      </c>
      <c r="L428">
        <f t="shared" si="74"/>
        <v>0.42976330383488626</v>
      </c>
      <c r="M428">
        <f t="shared" si="75"/>
        <v>1.753657747256671</v>
      </c>
      <c r="N428">
        <f t="shared" si="76"/>
        <v>2.3268622310856886</v>
      </c>
    </row>
    <row r="429" spans="1:14" x14ac:dyDescent="0.25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2.2999999999999998</v>
      </c>
      <c r="C429" s="4">
        <f t="shared" si="66"/>
        <v>0.59523809523809523</v>
      </c>
      <c r="D429">
        <f t="shared" si="67"/>
        <v>0.43478260869565222</v>
      </c>
      <c r="E429">
        <f t="shared" si="68"/>
        <v>3.002070393374745E-2</v>
      </c>
      <c r="F429">
        <f t="shared" si="69"/>
        <v>-0.22877846790890266</v>
      </c>
      <c r="G429">
        <v>0</v>
      </c>
      <c r="H429">
        <f t="shared" si="70"/>
        <v>0.25879917184265011</v>
      </c>
      <c r="I429">
        <f t="shared" si="71"/>
        <v>-1.0635890745287928</v>
      </c>
      <c r="J429">
        <f t="shared" si="72"/>
        <v>1.0635890745287928</v>
      </c>
      <c r="K429">
        <f t="shared" si="73"/>
        <v>0.58030202922023755</v>
      </c>
      <c r="L429">
        <f t="shared" si="74"/>
        <v>0.41969797077976234</v>
      </c>
      <c r="M429">
        <f t="shared" si="75"/>
        <v>1.7232405706795793</v>
      </c>
      <c r="N429">
        <f t="shared" si="76"/>
        <v>2.3826657968874305</v>
      </c>
    </row>
    <row r="430" spans="1:14" x14ac:dyDescent="0.25">
      <c r="A430" s="4">
        <f>IF('True_Odds_Calculator_2-way'!A431="","",'True_Odds_Calculator_2-way'!A431)</f>
        <v>1.72</v>
      </c>
      <c r="B430" s="4">
        <f>IF('True_Odds_Calculator_2-way'!B431="","",'True_Odds_Calculator_2-way'!B431)</f>
        <v>2.23</v>
      </c>
      <c r="C430" s="4">
        <f t="shared" si="66"/>
        <v>0.58139534883720934</v>
      </c>
      <c r="D430">
        <f t="shared" si="67"/>
        <v>0.44843049327354262</v>
      </c>
      <c r="E430">
        <f t="shared" si="68"/>
        <v>2.982584211075201E-2</v>
      </c>
      <c r="F430">
        <f t="shared" si="69"/>
        <v>-0.23088956095526114</v>
      </c>
      <c r="G430">
        <v>0</v>
      </c>
      <c r="H430">
        <f t="shared" si="70"/>
        <v>0.26071540306601315</v>
      </c>
      <c r="I430">
        <f t="shared" si="71"/>
        <v>-1.0626278551055641</v>
      </c>
      <c r="J430">
        <f t="shared" si="72"/>
        <v>1.0626278551055641</v>
      </c>
      <c r="K430">
        <f t="shared" si="73"/>
        <v>0.56654268925198559</v>
      </c>
      <c r="L430">
        <f t="shared" si="74"/>
        <v>0.43345731074801436</v>
      </c>
      <c r="M430">
        <f t="shared" si="75"/>
        <v>1.7650920556760061</v>
      </c>
      <c r="N430">
        <f t="shared" si="76"/>
        <v>2.3070322617798436</v>
      </c>
    </row>
    <row r="431" spans="1:14" x14ac:dyDescent="0.25">
      <c r="A431" s="4">
        <f>IF('True_Odds_Calculator_2-way'!A432="","",'True_Odds_Calculator_2-way'!A432)</f>
        <v>1.9</v>
      </c>
      <c r="B431" s="4">
        <f>IF('True_Odds_Calculator_2-way'!B432="","",'True_Odds_Calculator_2-way'!B432)</f>
        <v>2</v>
      </c>
      <c r="C431" s="4">
        <f t="shared" si="66"/>
        <v>0.52631578947368418</v>
      </c>
      <c r="D431">
        <f t="shared" si="67"/>
        <v>0.5</v>
      </c>
      <c r="E431">
        <f t="shared" si="68"/>
        <v>2.631578947368407E-2</v>
      </c>
      <c r="F431">
        <f t="shared" si="69"/>
        <v>-0.23684210526315796</v>
      </c>
      <c r="G431">
        <v>0</v>
      </c>
      <c r="H431">
        <f t="shared" si="70"/>
        <v>0.26315789473684209</v>
      </c>
      <c r="I431">
        <f t="shared" si="71"/>
        <v>-1.0540925533894596</v>
      </c>
      <c r="J431">
        <f t="shared" si="72"/>
        <v>1.0540925533894596</v>
      </c>
      <c r="K431">
        <f t="shared" si="73"/>
        <v>0.51316701949486188</v>
      </c>
      <c r="L431">
        <f t="shared" si="74"/>
        <v>0.48683298050513807</v>
      </c>
      <c r="M431">
        <f t="shared" si="75"/>
        <v>1.9486832980505142</v>
      </c>
      <c r="N431">
        <f t="shared" si="76"/>
        <v>2.0540925533894594</v>
      </c>
    </row>
    <row r="432" spans="1:14" x14ac:dyDescent="0.25">
      <c r="A432" s="4">
        <f>IF('True_Odds_Calculator_2-way'!A433="","",'True_Odds_Calculator_2-way'!A433)</f>
        <v>1.65</v>
      </c>
      <c r="B432" s="4">
        <f>IF('True_Odds_Calculator_2-way'!B433="","",'True_Odds_Calculator_2-way'!B433)</f>
        <v>2.34</v>
      </c>
      <c r="C432" s="4">
        <f t="shared" si="66"/>
        <v>0.60606060606060608</v>
      </c>
      <c r="D432">
        <f t="shared" si="67"/>
        <v>0.42735042735042739</v>
      </c>
      <c r="E432">
        <f t="shared" si="68"/>
        <v>3.3411033411033575E-2</v>
      </c>
      <c r="F432">
        <f t="shared" si="69"/>
        <v>-0.22558922558922545</v>
      </c>
      <c r="G432">
        <v>0</v>
      </c>
      <c r="H432">
        <f t="shared" si="70"/>
        <v>0.25900025900025903</v>
      </c>
      <c r="I432">
        <f t="shared" si="71"/>
        <v>-1.0714969088698143</v>
      </c>
      <c r="J432">
        <f t="shared" si="72"/>
        <v>1.0714969088698143</v>
      </c>
      <c r="K432">
        <f t="shared" si="73"/>
        <v>0.58945824981795969</v>
      </c>
      <c r="L432">
        <f t="shared" si="74"/>
        <v>0.41054175018204025</v>
      </c>
      <c r="M432">
        <f t="shared" si="75"/>
        <v>1.6964729907653791</v>
      </c>
      <c r="N432">
        <f t="shared" si="76"/>
        <v>2.4358058578855508</v>
      </c>
    </row>
    <row r="433" spans="1:14" x14ac:dyDescent="0.25">
      <c r="A433" s="4">
        <f>IF('True_Odds_Calculator_2-way'!A434="","",'True_Odds_Calculator_2-way'!A434)</f>
        <v>1.53</v>
      </c>
      <c r="B433" s="4">
        <f>IF('True_Odds_Calculator_2-way'!B434="","",'True_Odds_Calculator_2-way'!B434)</f>
        <v>2.63</v>
      </c>
      <c r="C433" s="4">
        <f t="shared" si="66"/>
        <v>0.65359477124183007</v>
      </c>
      <c r="D433">
        <f t="shared" si="67"/>
        <v>0.38022813688212931</v>
      </c>
      <c r="E433">
        <f t="shared" si="68"/>
        <v>3.3822908123959383E-2</v>
      </c>
      <c r="F433">
        <f t="shared" si="69"/>
        <v>-0.21469221402122318</v>
      </c>
      <c r="G433">
        <v>0</v>
      </c>
      <c r="H433">
        <f t="shared" si="70"/>
        <v>0.24851512214518257</v>
      </c>
      <c r="I433">
        <f t="shared" si="71"/>
        <v>-1.0758909712904976</v>
      </c>
      <c r="J433">
        <f t="shared" si="72"/>
        <v>1.0758909712904976</v>
      </c>
      <c r="K433">
        <f t="shared" si="73"/>
        <v>0.63685253627467198</v>
      </c>
      <c r="L433">
        <f t="shared" si="74"/>
        <v>0.36314746372532802</v>
      </c>
      <c r="M433">
        <f t="shared" si="75"/>
        <v>1.5702222147839637</v>
      </c>
      <c r="N433">
        <f t="shared" si="76"/>
        <v>2.753702283203511</v>
      </c>
    </row>
    <row r="434" spans="1:14" x14ac:dyDescent="0.25">
      <c r="A434" s="4">
        <f>IF('True_Odds_Calculator_2-way'!A435="","",'True_Odds_Calculator_2-way'!A435)</f>
        <v>1.79</v>
      </c>
      <c r="B434" s="4">
        <f>IF('True_Odds_Calculator_2-way'!B435="","",'True_Odds_Calculator_2-way'!B435)</f>
        <v>2.1</v>
      </c>
      <c r="C434" s="4">
        <f t="shared" si="66"/>
        <v>0.55865921787709494</v>
      </c>
      <c r="D434">
        <f t="shared" si="67"/>
        <v>0.47619047619047616</v>
      </c>
      <c r="E434">
        <f t="shared" si="68"/>
        <v>3.4849694067571102E-2</v>
      </c>
      <c r="F434">
        <f t="shared" si="69"/>
        <v>-0.2311785049215217</v>
      </c>
      <c r="G434">
        <v>0</v>
      </c>
      <c r="H434">
        <f t="shared" si="70"/>
        <v>0.2660281989890928</v>
      </c>
      <c r="I434">
        <f t="shared" si="71"/>
        <v>-1.072729223145815</v>
      </c>
      <c r="J434">
        <f t="shared" si="72"/>
        <v>1.072729223145815</v>
      </c>
      <c r="K434">
        <f t="shared" si="73"/>
        <v>0.5412848551170536</v>
      </c>
      <c r="L434">
        <f t="shared" si="74"/>
        <v>0.4587151448829464</v>
      </c>
      <c r="M434">
        <f t="shared" si="75"/>
        <v>1.8474560862851939</v>
      </c>
      <c r="N434">
        <f t="shared" si="76"/>
        <v>2.1800021454603971</v>
      </c>
    </row>
    <row r="435" spans="1:14" x14ac:dyDescent="0.25">
      <c r="A435" s="4">
        <f>IF('True_Odds_Calculator_2-way'!A436="","",'True_Odds_Calculator_2-way'!A436)</f>
        <v>1.33</v>
      </c>
      <c r="B435" s="4">
        <f>IF('True_Odds_Calculator_2-way'!B436="","",'True_Odds_Calculator_2-way'!B436)</f>
        <v>3.46</v>
      </c>
      <c r="C435" s="4">
        <f t="shared" si="66"/>
        <v>0.75187969924812026</v>
      </c>
      <c r="D435">
        <f t="shared" si="67"/>
        <v>0.28901734104046245</v>
      </c>
      <c r="E435">
        <f t="shared" si="68"/>
        <v>4.0897040288582653E-2</v>
      </c>
      <c r="F435">
        <f t="shared" si="69"/>
        <v>-0.17640923117041163</v>
      </c>
      <c r="G435">
        <v>0</v>
      </c>
      <c r="H435">
        <f t="shared" si="70"/>
        <v>0.21730627145899431</v>
      </c>
      <c r="I435">
        <f t="shared" si="71"/>
        <v>-1.1098785970200447</v>
      </c>
      <c r="J435">
        <f t="shared" si="72"/>
        <v>1.1098785970200447</v>
      </c>
      <c r="K435">
        <f t="shared" si="73"/>
        <v>0.73192514316390977</v>
      </c>
      <c r="L435">
        <f t="shared" si="74"/>
        <v>0.26807485683609039</v>
      </c>
      <c r="M435">
        <f t="shared" si="75"/>
        <v>1.3662599370166146</v>
      </c>
      <c r="N435">
        <f t="shared" si="76"/>
        <v>3.7303013486693093</v>
      </c>
    </row>
    <row r="436" spans="1:14" x14ac:dyDescent="0.25">
      <c r="A436" s="4">
        <f>IF('True_Odds_Calculator_2-way'!A437="","",'True_Odds_Calculator_2-way'!A437)</f>
        <v>2.34</v>
      </c>
      <c r="B436" s="4">
        <f>IF('True_Odds_Calculator_2-way'!B437="","",'True_Odds_Calculator_2-way'!B437)</f>
        <v>1.64</v>
      </c>
      <c r="C436" s="4">
        <f t="shared" si="66"/>
        <v>0.42735042735042739</v>
      </c>
      <c r="D436">
        <f t="shared" si="67"/>
        <v>0.6097560975609756</v>
      </c>
      <c r="E436">
        <f t="shared" si="68"/>
        <v>3.7106524911402872E-2</v>
      </c>
      <c r="F436">
        <f t="shared" si="69"/>
        <v>-0.22347300396080894</v>
      </c>
      <c r="G436">
        <v>0</v>
      </c>
      <c r="H436">
        <f t="shared" si="70"/>
        <v>0.26057952887221181</v>
      </c>
      <c r="I436">
        <f t="shared" si="71"/>
        <v>-1.0798355319766999</v>
      </c>
      <c r="J436">
        <f t="shared" si="72"/>
        <v>1.0798355319766999</v>
      </c>
      <c r="K436">
        <f t="shared" si="73"/>
        <v>0.40866707460459728</v>
      </c>
      <c r="L436">
        <f t="shared" si="74"/>
        <v>0.59133292539540294</v>
      </c>
      <c r="M436">
        <f t="shared" si="75"/>
        <v>2.4469796128487777</v>
      </c>
      <c r="N436">
        <f t="shared" si="76"/>
        <v>1.6910947404650878</v>
      </c>
    </row>
    <row r="437" spans="1:14" x14ac:dyDescent="0.25">
      <c r="A437" s="4">
        <f>IF('True_Odds_Calculator_2-way'!A438="","",'True_Odds_Calculator_2-way'!A438)</f>
        <v>2.36</v>
      </c>
      <c r="B437" s="4">
        <f>IF('True_Odds_Calculator_2-way'!B438="","",'True_Odds_Calculator_2-way'!B438)</f>
        <v>1.64</v>
      </c>
      <c r="C437" s="4">
        <f t="shared" si="66"/>
        <v>0.42372881355932207</v>
      </c>
      <c r="D437">
        <f t="shared" si="67"/>
        <v>0.6097560975609756</v>
      </c>
      <c r="E437">
        <f t="shared" si="68"/>
        <v>3.3484911120297722E-2</v>
      </c>
      <c r="F437">
        <f t="shared" si="69"/>
        <v>-0.22488631665977676</v>
      </c>
      <c r="G437">
        <v>0</v>
      </c>
      <c r="H437">
        <f t="shared" si="70"/>
        <v>0.25837122778007443</v>
      </c>
      <c r="I437">
        <f t="shared" si="71"/>
        <v>-1.0718661571406802</v>
      </c>
      <c r="J437">
        <f t="shared" si="72"/>
        <v>1.0718661571406802</v>
      </c>
      <c r="K437">
        <f t="shared" si="73"/>
        <v>0.40687819885451121</v>
      </c>
      <c r="L437">
        <f t="shared" si="74"/>
        <v>0.59312180114548885</v>
      </c>
      <c r="M437">
        <f t="shared" si="75"/>
        <v>2.4577379737113252</v>
      </c>
      <c r="N437">
        <f t="shared" si="76"/>
        <v>1.6859943405700353</v>
      </c>
    </row>
    <row r="438" spans="1:14" x14ac:dyDescent="0.25">
      <c r="A438" s="4">
        <f>IF('True_Odds_Calculator_2-way'!A439="","",'True_Odds_Calculator_2-way'!A439)</f>
        <v>1.9</v>
      </c>
      <c r="B438" s="4">
        <f>IF('True_Odds_Calculator_2-way'!B439="","",'True_Odds_Calculator_2-way'!B439)</f>
        <v>1.98</v>
      </c>
      <c r="C438" s="4">
        <f t="shared" si="66"/>
        <v>0.52631578947368418</v>
      </c>
      <c r="D438">
        <f t="shared" si="67"/>
        <v>0.50505050505050508</v>
      </c>
      <c r="E438">
        <f t="shared" si="68"/>
        <v>3.1366294524189264E-2</v>
      </c>
      <c r="F438">
        <f t="shared" si="69"/>
        <v>-0.23444976076555024</v>
      </c>
      <c r="G438">
        <v>0</v>
      </c>
      <c r="H438">
        <f t="shared" si="70"/>
        <v>0.26581605528973951</v>
      </c>
      <c r="I438">
        <f t="shared" si="71"/>
        <v>-1.0647942749998998</v>
      </c>
      <c r="J438">
        <f t="shared" si="72"/>
        <v>1.0647942749998998</v>
      </c>
      <c r="K438">
        <f t="shared" si="73"/>
        <v>0.51064311812610408</v>
      </c>
      <c r="L438">
        <f t="shared" si="74"/>
        <v>0.48935688187389592</v>
      </c>
      <c r="M438">
        <f t="shared" si="75"/>
        <v>1.9583148474999099</v>
      </c>
      <c r="N438">
        <f t="shared" si="76"/>
        <v>2.0434983894999017</v>
      </c>
    </row>
    <row r="439" spans="1:14" x14ac:dyDescent="0.25">
      <c r="A439" s="4">
        <f>IF('True_Odds_Calculator_2-way'!A440="","",'True_Odds_Calculator_2-way'!A440)</f>
        <v>2.11</v>
      </c>
      <c r="B439" s="4">
        <f>IF('True_Odds_Calculator_2-way'!B440="","",'True_Odds_Calculator_2-way'!B440)</f>
        <v>1.81</v>
      </c>
      <c r="C439" s="4">
        <f t="shared" si="66"/>
        <v>0.47393364928909953</v>
      </c>
      <c r="D439">
        <f t="shared" si="67"/>
        <v>0.5524861878453039</v>
      </c>
      <c r="E439">
        <f t="shared" si="68"/>
        <v>2.6419837134403323E-2</v>
      </c>
      <c r="F439">
        <f t="shared" si="69"/>
        <v>-0.23542195805294452</v>
      </c>
      <c r="G439">
        <v>0</v>
      </c>
      <c r="H439">
        <f t="shared" si="70"/>
        <v>0.26184179518734785</v>
      </c>
      <c r="I439">
        <f t="shared" si="71"/>
        <v>-1.0546199952805544</v>
      </c>
      <c r="J439">
        <f t="shared" si="72"/>
        <v>1.0546199952805544</v>
      </c>
      <c r="K439">
        <f t="shared" si="73"/>
        <v>0.46069612585582176</v>
      </c>
      <c r="L439">
        <f t="shared" si="74"/>
        <v>0.53930387414417835</v>
      </c>
      <c r="M439">
        <f t="shared" si="75"/>
        <v>2.1706281947614148</v>
      </c>
      <c r="N439">
        <f t="shared" si="76"/>
        <v>1.8542421961772491</v>
      </c>
    </row>
    <row r="440" spans="1:14" x14ac:dyDescent="0.25">
      <c r="A440" s="4">
        <f>IF('True_Odds_Calculator_2-way'!A441="","",'True_Odds_Calculator_2-way'!A441)</f>
        <v>2</v>
      </c>
      <c r="B440" s="4">
        <f>IF('True_Odds_Calculator_2-way'!B441="","",'True_Odds_Calculator_2-way'!B441)</f>
        <v>1.91</v>
      </c>
      <c r="C440" s="4">
        <f t="shared" si="66"/>
        <v>0.5</v>
      </c>
      <c r="D440">
        <f t="shared" si="67"/>
        <v>0.52356020942408377</v>
      </c>
      <c r="E440">
        <f t="shared" si="68"/>
        <v>2.3560209424083656E-2</v>
      </c>
      <c r="F440">
        <f t="shared" si="69"/>
        <v>-0.23821989528795817</v>
      </c>
      <c r="G440">
        <v>0</v>
      </c>
      <c r="H440">
        <f t="shared" si="70"/>
        <v>0.26178010471204188</v>
      </c>
      <c r="I440">
        <f t="shared" si="71"/>
        <v>-1.0482848367219182</v>
      </c>
      <c r="J440">
        <f t="shared" si="72"/>
        <v>1.0482848367219182</v>
      </c>
      <c r="K440">
        <f t="shared" si="73"/>
        <v>0.4882133490771739</v>
      </c>
      <c r="L440">
        <f t="shared" si="74"/>
        <v>0.51178665092282616</v>
      </c>
      <c r="M440">
        <f t="shared" si="75"/>
        <v>2.0482848367219182</v>
      </c>
      <c r="N440">
        <f t="shared" si="76"/>
        <v>1.9539392014169454</v>
      </c>
    </row>
    <row r="441" spans="1:14" x14ac:dyDescent="0.25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1.74</v>
      </c>
      <c r="C441" s="4">
        <f t="shared" si="66"/>
        <v>0.45454545454545453</v>
      </c>
      <c r="D441">
        <f t="shared" si="67"/>
        <v>0.57471264367816088</v>
      </c>
      <c r="E441">
        <f t="shared" si="68"/>
        <v>2.925809822361547E-2</v>
      </c>
      <c r="F441">
        <f t="shared" si="69"/>
        <v>-0.23197492163009403</v>
      </c>
      <c r="G441">
        <v>0</v>
      </c>
      <c r="H441">
        <f t="shared" si="70"/>
        <v>0.2612330198537095</v>
      </c>
      <c r="I441">
        <f t="shared" si="71"/>
        <v>-1.0611908999450221</v>
      </c>
      <c r="J441">
        <f t="shared" si="72"/>
        <v>1.0611908999450221</v>
      </c>
      <c r="K441">
        <f t="shared" si="73"/>
        <v>0.43986417206778194</v>
      </c>
      <c r="L441">
        <f t="shared" si="74"/>
        <v>0.56013582793221794</v>
      </c>
      <c r="M441">
        <f t="shared" si="75"/>
        <v>2.2734290799340271</v>
      </c>
      <c r="N441">
        <f t="shared" si="76"/>
        <v>1.7852812659593167</v>
      </c>
    </row>
    <row r="442" spans="1:14" x14ac:dyDescent="0.25">
      <c r="A442" s="4">
        <f>IF('True_Odds_Calculator_2-way'!A443="","",'True_Odds_Calculator_2-way'!A443)</f>
        <v>2.1</v>
      </c>
      <c r="B442" s="4">
        <f>IF('True_Odds_Calculator_2-way'!B443="","",'True_Odds_Calculator_2-way'!B443)</f>
        <v>1.81</v>
      </c>
      <c r="C442" s="4">
        <f t="shared" si="66"/>
        <v>0.47619047619047616</v>
      </c>
      <c r="D442">
        <f t="shared" si="67"/>
        <v>0.5524861878453039</v>
      </c>
      <c r="E442">
        <f t="shared" si="68"/>
        <v>2.8676664035780064E-2</v>
      </c>
      <c r="F442">
        <f t="shared" si="69"/>
        <v>-0.23441199684293612</v>
      </c>
      <c r="G442">
        <v>0</v>
      </c>
      <c r="H442">
        <f t="shared" si="70"/>
        <v>0.26308866087871613</v>
      </c>
      <c r="I442">
        <f t="shared" si="71"/>
        <v>-1.0594028769395469</v>
      </c>
      <c r="J442">
        <f t="shared" si="72"/>
        <v>1.0594028769395469</v>
      </c>
      <c r="K442">
        <f t="shared" si="73"/>
        <v>0.46182056328667725</v>
      </c>
      <c r="L442">
        <f t="shared" si="74"/>
        <v>0.5381794367133228</v>
      </c>
      <c r="M442">
        <f t="shared" si="75"/>
        <v>2.1653431646335015</v>
      </c>
      <c r="N442">
        <f t="shared" si="76"/>
        <v>1.8581163303210331</v>
      </c>
    </row>
    <row r="443" spans="1:14" x14ac:dyDescent="0.25">
      <c r="A443" s="4">
        <f>IF('True_Odds_Calculator_2-way'!A444="","",'True_Odds_Calculator_2-way'!A444)</f>
        <v>3.11</v>
      </c>
      <c r="B443" s="4">
        <f>IF('True_Odds_Calculator_2-way'!B444="","",'True_Odds_Calculator_2-way'!B444)</f>
        <v>1.39</v>
      </c>
      <c r="C443" s="4">
        <f t="shared" si="66"/>
        <v>0.32154340836012862</v>
      </c>
      <c r="D443">
        <f t="shared" si="67"/>
        <v>0.71942446043165476</v>
      </c>
      <c r="E443">
        <f t="shared" si="68"/>
        <v>4.0967868791783379E-2</v>
      </c>
      <c r="F443">
        <f t="shared" si="69"/>
        <v>-0.19035832427305732</v>
      </c>
      <c r="G443">
        <v>0</v>
      </c>
      <c r="H443">
        <f t="shared" si="70"/>
        <v>0.23132619306484076</v>
      </c>
      <c r="I443">
        <f t="shared" si="71"/>
        <v>-1.1023676724925608</v>
      </c>
      <c r="J443">
        <f t="shared" si="72"/>
        <v>1.1023676724925608</v>
      </c>
      <c r="K443">
        <f t="shared" si="73"/>
        <v>0.30066183586867912</v>
      </c>
      <c r="L443">
        <f t="shared" si="74"/>
        <v>0.69933816413132099</v>
      </c>
      <c r="M443">
        <f t="shared" si="75"/>
        <v>3.3259957889593035</v>
      </c>
      <c r="N443">
        <f t="shared" si="76"/>
        <v>1.4299233922720984</v>
      </c>
    </row>
    <row r="444" spans="1:14" x14ac:dyDescent="0.25">
      <c r="A444" s="4">
        <f>IF('True_Odds_Calculator_2-way'!A445="","",'True_Odds_Calculator_2-way'!A445)</f>
        <v>3.06</v>
      </c>
      <c r="B444" s="4">
        <f>IF('True_Odds_Calculator_2-way'!B445="","",'True_Odds_Calculator_2-way'!B445)</f>
        <v>1.4</v>
      </c>
      <c r="C444" s="4">
        <f t="shared" si="66"/>
        <v>0.32679738562091504</v>
      </c>
      <c r="D444">
        <f t="shared" si="67"/>
        <v>0.7142857142857143</v>
      </c>
      <c r="E444">
        <f t="shared" si="68"/>
        <v>4.1083099906629394E-2</v>
      </c>
      <c r="F444">
        <f t="shared" si="69"/>
        <v>-0.19234360410830997</v>
      </c>
      <c r="G444">
        <v>0</v>
      </c>
      <c r="H444">
        <f t="shared" si="70"/>
        <v>0.23342670401493931</v>
      </c>
      <c r="I444">
        <f t="shared" si="71"/>
        <v>-1.1016316230980794</v>
      </c>
      <c r="J444">
        <f t="shared" si="72"/>
        <v>1.1016316230980794</v>
      </c>
      <c r="K444">
        <f t="shared" si="73"/>
        <v>0.30587015508001053</v>
      </c>
      <c r="L444">
        <f t="shared" si="74"/>
        <v>0.69412984491998964</v>
      </c>
      <c r="M444">
        <f t="shared" si="75"/>
        <v>3.2693611435820427</v>
      </c>
      <c r="N444">
        <f t="shared" si="76"/>
        <v>1.4406526492392315</v>
      </c>
    </row>
    <row r="445" spans="1:14" x14ac:dyDescent="0.25">
      <c r="A445" s="4">
        <f>IF('True_Odds_Calculator_2-way'!A446="","",'True_Odds_Calculator_2-way'!A446)</f>
        <v>2.8</v>
      </c>
      <c r="B445" s="4">
        <f>IF('True_Odds_Calculator_2-way'!B446="","",'True_Odds_Calculator_2-way'!B446)</f>
        <v>1.46</v>
      </c>
      <c r="C445" s="4">
        <f t="shared" si="66"/>
        <v>0.35714285714285715</v>
      </c>
      <c r="D445">
        <f t="shared" si="67"/>
        <v>0.68493150684931503</v>
      </c>
      <c r="E445">
        <f t="shared" si="68"/>
        <v>4.2074363992172126E-2</v>
      </c>
      <c r="F445">
        <f t="shared" si="69"/>
        <v>-0.20254403131115462</v>
      </c>
      <c r="G445">
        <v>0</v>
      </c>
      <c r="H445">
        <f t="shared" si="70"/>
        <v>0.2446183953033268</v>
      </c>
      <c r="I445">
        <f t="shared" si="71"/>
        <v>-1.0989674556596449</v>
      </c>
      <c r="J445">
        <f t="shared" si="72"/>
        <v>1.0989674556596449</v>
      </c>
      <c r="K445">
        <f t="shared" si="73"/>
        <v>0.33577989051207913</v>
      </c>
      <c r="L445">
        <f t="shared" si="74"/>
        <v>0.66422010948792087</v>
      </c>
      <c r="M445">
        <f t="shared" si="75"/>
        <v>2.9781414201873613</v>
      </c>
      <c r="N445">
        <f t="shared" si="76"/>
        <v>1.5055250296034366</v>
      </c>
    </row>
    <row r="446" spans="1:14" x14ac:dyDescent="0.25">
      <c r="A446" s="4">
        <f>IF('True_Odds_Calculator_2-way'!A447="","",'True_Odds_Calculator_2-way'!A447)</f>
        <v>3.04</v>
      </c>
      <c r="B446" s="4">
        <f>IF('True_Odds_Calculator_2-way'!B447="","",'True_Odds_Calculator_2-way'!B447)</f>
        <v>1.4</v>
      </c>
      <c r="C446" s="4">
        <f t="shared" si="66"/>
        <v>0.32894736842105265</v>
      </c>
      <c r="D446">
        <f t="shared" si="67"/>
        <v>0.7142857142857143</v>
      </c>
      <c r="E446">
        <f t="shared" si="68"/>
        <v>4.3233082706767068E-2</v>
      </c>
      <c r="F446">
        <f t="shared" si="69"/>
        <v>-0.19172932330827053</v>
      </c>
      <c r="G446">
        <v>0</v>
      </c>
      <c r="H446">
        <f t="shared" si="70"/>
        <v>0.23496240601503762</v>
      </c>
      <c r="I446">
        <f t="shared" si="71"/>
        <v>-1.1070186069251196</v>
      </c>
      <c r="J446">
        <f t="shared" si="72"/>
        <v>1.1070186069251196</v>
      </c>
      <c r="K446">
        <f t="shared" si="73"/>
        <v>0.30690681905542505</v>
      </c>
      <c r="L446">
        <f t="shared" si="74"/>
        <v>0.69309318094457473</v>
      </c>
      <c r="M446">
        <f t="shared" si="75"/>
        <v>3.2583179581272437</v>
      </c>
      <c r="N446">
        <f t="shared" si="76"/>
        <v>1.4428074427700479</v>
      </c>
    </row>
    <row r="447" spans="1:14" x14ac:dyDescent="0.25">
      <c r="A447" s="4">
        <f>IF('True_Odds_Calculator_2-way'!A448="","",'True_Odds_Calculator_2-way'!A448)</f>
        <v>1.88</v>
      </c>
      <c r="B447" s="4">
        <f>IF('True_Odds_Calculator_2-way'!B448="","",'True_Odds_Calculator_2-way'!B448)</f>
        <v>2.0099999999999998</v>
      </c>
      <c r="C447" s="4">
        <f t="shared" si="66"/>
        <v>0.53191489361702127</v>
      </c>
      <c r="D447">
        <f t="shared" si="67"/>
        <v>0.49751243781094534</v>
      </c>
      <c r="E447">
        <f t="shared" si="68"/>
        <v>2.9427331427966497E-2</v>
      </c>
      <c r="F447">
        <f t="shared" si="69"/>
        <v>-0.23520694400338749</v>
      </c>
      <c r="G447">
        <v>0</v>
      </c>
      <c r="H447">
        <f t="shared" si="70"/>
        <v>0.26463427543135393</v>
      </c>
      <c r="I447">
        <f t="shared" si="71"/>
        <v>-1.060713208766217</v>
      </c>
      <c r="J447">
        <f t="shared" si="72"/>
        <v>1.060713208766217</v>
      </c>
      <c r="K447">
        <f t="shared" si="73"/>
        <v>0.5172161542198922</v>
      </c>
      <c r="L447">
        <f t="shared" si="74"/>
        <v>0.48278384578010813</v>
      </c>
      <c r="M447">
        <f t="shared" si="75"/>
        <v>1.9334276237142709</v>
      </c>
      <c r="N447">
        <f t="shared" si="76"/>
        <v>2.0713203408538785</v>
      </c>
    </row>
    <row r="448" spans="1:14" x14ac:dyDescent="0.25">
      <c r="A448" s="4">
        <f>IF('True_Odds_Calculator_2-way'!A449="","",'True_Odds_Calculator_2-way'!A449)</f>
        <v>2.29</v>
      </c>
      <c r="B448" s="4">
        <f>IF('True_Odds_Calculator_2-way'!B449="","",'True_Odds_Calculator_2-way'!B449)</f>
        <v>1.68</v>
      </c>
      <c r="C448" s="4">
        <f t="shared" si="66"/>
        <v>0.4366812227074236</v>
      </c>
      <c r="D448">
        <f t="shared" si="67"/>
        <v>0.59523809523809523</v>
      </c>
      <c r="E448">
        <f t="shared" si="68"/>
        <v>3.1919317945518833E-2</v>
      </c>
      <c r="F448">
        <f t="shared" si="69"/>
        <v>-0.22800998128509042</v>
      </c>
      <c r="G448">
        <v>0</v>
      </c>
      <c r="H448">
        <f t="shared" si="70"/>
        <v>0.25992929923060926</v>
      </c>
      <c r="I448">
        <f t="shared" si="71"/>
        <v>-1.0677035543974551</v>
      </c>
      <c r="J448">
        <f t="shared" si="72"/>
        <v>1.0677035543974551</v>
      </c>
      <c r="K448">
        <f t="shared" si="73"/>
        <v>0.42063861953679943</v>
      </c>
      <c r="L448">
        <f t="shared" si="74"/>
        <v>0.57936138046320074</v>
      </c>
      <c r="M448">
        <f t="shared" si="75"/>
        <v>2.3773375851727168</v>
      </c>
      <c r="N448">
        <f t="shared" si="76"/>
        <v>1.7260384169902692</v>
      </c>
    </row>
    <row r="449" spans="1:14" x14ac:dyDescent="0.25">
      <c r="A449" s="4">
        <f>IF('True_Odds_Calculator_2-way'!A450="","",'True_Odds_Calculator_2-way'!A450)</f>
        <v>2.0299999999999998</v>
      </c>
      <c r="B449" s="4">
        <f>IF('True_Odds_Calculator_2-way'!B450="","",'True_Odds_Calculator_2-way'!B450)</f>
        <v>1.86</v>
      </c>
      <c r="C449" s="4">
        <f t="shared" si="66"/>
        <v>0.49261083743842371</v>
      </c>
      <c r="D449">
        <f t="shared" si="67"/>
        <v>0.5376344086021505</v>
      </c>
      <c r="E449">
        <f t="shared" si="68"/>
        <v>3.0245246040574214E-2</v>
      </c>
      <c r="F449">
        <f t="shared" si="69"/>
        <v>-0.23459929021664283</v>
      </c>
      <c r="G449">
        <v>0</v>
      </c>
      <c r="H449">
        <f t="shared" si="70"/>
        <v>0.26484453625721704</v>
      </c>
      <c r="I449">
        <f t="shared" si="71"/>
        <v>-1.0625078858299792</v>
      </c>
      <c r="J449">
        <f t="shared" si="72"/>
        <v>1.0625078858299792</v>
      </c>
      <c r="K449">
        <f t="shared" si="73"/>
        <v>0.47746756040114985</v>
      </c>
      <c r="L449">
        <f t="shared" si="74"/>
        <v>0.5225324395988501</v>
      </c>
      <c r="M449">
        <f t="shared" si="75"/>
        <v>2.0943831224048783</v>
      </c>
      <c r="N449">
        <f t="shared" si="76"/>
        <v>1.9137567818137824</v>
      </c>
    </row>
    <row r="450" spans="1:14" x14ac:dyDescent="0.25">
      <c r="A450" s="4">
        <f>IF('True_Odds_Calculator_2-way'!A451="","",'True_Odds_Calculator_2-way'!A451)</f>
        <v>1.5</v>
      </c>
      <c r="B450" s="4">
        <f>IF('True_Odds_Calculator_2-way'!B451="","",'True_Odds_Calculator_2-way'!B451)</f>
        <v>2.69</v>
      </c>
      <c r="C450" s="4">
        <f t="shared" si="66"/>
        <v>0.66666666666666663</v>
      </c>
      <c r="D450">
        <f t="shared" si="67"/>
        <v>0.37174721189591081</v>
      </c>
      <c r="E450">
        <f t="shared" si="68"/>
        <v>3.8413878562577386E-2</v>
      </c>
      <c r="F450">
        <f t="shared" si="69"/>
        <v>-0.20941759603469645</v>
      </c>
      <c r="G450">
        <v>0</v>
      </c>
      <c r="H450">
        <f t="shared" si="70"/>
        <v>0.24783147459727387</v>
      </c>
      <c r="I450">
        <f t="shared" si="71"/>
        <v>-1.0878565864408423</v>
      </c>
      <c r="J450">
        <f t="shared" si="72"/>
        <v>1.0878565864408423</v>
      </c>
      <c r="K450">
        <f t="shared" si="73"/>
        <v>0.64769847433402361</v>
      </c>
      <c r="L450">
        <f t="shared" si="74"/>
        <v>0.35230152566597633</v>
      </c>
      <c r="M450">
        <f t="shared" si="75"/>
        <v>1.5439282932204215</v>
      </c>
      <c r="N450">
        <f t="shared" si="76"/>
        <v>2.838477631085023</v>
      </c>
    </row>
    <row r="451" spans="1:14" x14ac:dyDescent="0.25">
      <c r="A451" s="4">
        <f>IF('True_Odds_Calculator_2-way'!A452="","",'True_Odds_Calculator_2-way'!A452)</f>
        <v>1.81</v>
      </c>
      <c r="B451" s="4">
        <f>IF('True_Odds_Calculator_2-way'!B452="","",'True_Odds_Calculator_2-way'!B452)</f>
        <v>2.0299999999999998</v>
      </c>
      <c r="C451" s="4">
        <f t="shared" ref="C451:C514" si="77">1/A451</f>
        <v>0.5524861878453039</v>
      </c>
      <c r="D451">
        <f t="shared" ref="D451:D514" si="78">1/B451</f>
        <v>0.49261083743842371</v>
      </c>
      <c r="E451">
        <f t="shared" ref="E451:E514" si="79">C451+D451-1</f>
        <v>4.5097025283727721E-2</v>
      </c>
      <c r="F451">
        <f t="shared" ref="F451:F514" si="80">C451+D451-(C451*D451)-1</f>
        <v>-0.22706365838390963</v>
      </c>
      <c r="G451">
        <v>0</v>
      </c>
      <c r="H451">
        <f t="shared" ref="H451:H514" si="81">C451*D451</f>
        <v>0.2721606836676374</v>
      </c>
      <c r="I451">
        <f t="shared" ref="I451:I514" si="82">((-4*F451*H451)^0.5)/(2*F451)</f>
        <v>-1.0948103090714374</v>
      </c>
      <c r="J451">
        <f t="shared" ref="J451:J514" si="83">(-((-4*F451*H451)^0.5))/(2*F451)</f>
        <v>1.0948103090714374</v>
      </c>
      <c r="K451">
        <f t="shared" ref="K451:K514" si="84">IF(A451="","",(C451/($J451+C451-($J451*C451))))</f>
        <v>0.52999890518954651</v>
      </c>
      <c r="L451">
        <f t="shared" ref="L451:L514" si="85">IF(B451="","",(D451/($J451+D451-($J451*D451))))</f>
        <v>0.47000109481045338</v>
      </c>
      <c r="M451">
        <f t="shared" ref="M451:M514" si="86">IF(A451="","",1/K451)</f>
        <v>1.8867963503478642</v>
      </c>
      <c r="N451">
        <f t="shared" ref="N451:N514" si="87">IF(B451="","",1/L451)</f>
        <v>2.1276546183435801</v>
      </c>
    </row>
    <row r="452" spans="1:14" x14ac:dyDescent="0.25">
      <c r="A452" s="4">
        <f>IF('True_Odds_Calculator_2-way'!A453="","",'True_Odds_Calculator_2-way'!A453)</f>
        <v>1.74</v>
      </c>
      <c r="B452" s="4">
        <f>IF('True_Odds_Calculator_2-way'!B453="","",'True_Odds_Calculator_2-way'!B453)</f>
        <v>2.16</v>
      </c>
      <c r="C452" s="4">
        <f t="shared" si="77"/>
        <v>0.57471264367816088</v>
      </c>
      <c r="D452">
        <f t="shared" si="78"/>
        <v>0.46296296296296291</v>
      </c>
      <c r="E452">
        <f t="shared" si="79"/>
        <v>3.7675606641123682E-2</v>
      </c>
      <c r="F452">
        <f t="shared" si="80"/>
        <v>-0.22839506172839519</v>
      </c>
      <c r="G452">
        <v>0</v>
      </c>
      <c r="H452">
        <f t="shared" si="81"/>
        <v>0.26607066836951887</v>
      </c>
      <c r="I452">
        <f t="shared" si="82"/>
        <v>-1.0793322294408634</v>
      </c>
      <c r="J452">
        <f t="shared" si="83"/>
        <v>1.0793322294408634</v>
      </c>
      <c r="K452">
        <f t="shared" si="84"/>
        <v>0.55595527201895822</v>
      </c>
      <c r="L452">
        <f t="shared" si="85"/>
        <v>0.44404472798104189</v>
      </c>
      <c r="M452">
        <f t="shared" si="86"/>
        <v>1.7987058497862392</v>
      </c>
      <c r="N452">
        <f t="shared" si="87"/>
        <v>2.2520253861514017</v>
      </c>
    </row>
    <row r="453" spans="1:14" x14ac:dyDescent="0.25">
      <c r="A453" s="4">
        <f>IF('True_Odds_Calculator_2-way'!A454="","",'True_Odds_Calculator_2-way'!A454)</f>
        <v>2.0299999999999998</v>
      </c>
      <c r="B453" s="4">
        <f>IF('True_Odds_Calculator_2-way'!B454="","",'True_Odds_Calculator_2-way'!B454)</f>
        <v>1.88</v>
      </c>
      <c r="C453" s="4">
        <f t="shared" si="77"/>
        <v>0.49261083743842371</v>
      </c>
      <c r="D453">
        <f t="shared" si="78"/>
        <v>0.53191489361702127</v>
      </c>
      <c r="E453">
        <f t="shared" si="79"/>
        <v>2.4525731055444977E-2</v>
      </c>
      <c r="F453">
        <f t="shared" si="80"/>
        <v>-0.23750131013520592</v>
      </c>
      <c r="G453">
        <v>0</v>
      </c>
      <c r="H453">
        <f t="shared" si="81"/>
        <v>0.2620270411906509</v>
      </c>
      <c r="I453">
        <f t="shared" si="82"/>
        <v>-1.0503645397539194</v>
      </c>
      <c r="J453">
        <f t="shared" si="83"/>
        <v>1.0503645397539194</v>
      </c>
      <c r="K453">
        <f t="shared" si="84"/>
        <v>0.48033612555301569</v>
      </c>
      <c r="L453">
        <f t="shared" si="85"/>
        <v>0.51966387444698414</v>
      </c>
      <c r="M453">
        <f t="shared" si="86"/>
        <v>2.081875475946537</v>
      </c>
      <c r="N453">
        <f t="shared" si="87"/>
        <v>1.9243207949834495</v>
      </c>
    </row>
    <row r="454" spans="1:14" x14ac:dyDescent="0.25">
      <c r="A454" s="4">
        <f>IF('True_Odds_Calculator_2-way'!A455="","",'True_Odds_Calculator_2-way'!A455)</f>
        <v>2.58</v>
      </c>
      <c r="B454" s="4">
        <f>IF('True_Odds_Calculator_2-way'!B455="","",'True_Odds_Calculator_2-way'!B455)</f>
        <v>1.53</v>
      </c>
      <c r="C454" s="4">
        <f t="shared" si="77"/>
        <v>0.38759689922480617</v>
      </c>
      <c r="D454">
        <f t="shared" si="78"/>
        <v>0.65359477124183007</v>
      </c>
      <c r="E454">
        <f t="shared" si="79"/>
        <v>4.1191670466636188E-2</v>
      </c>
      <c r="F454">
        <f t="shared" si="80"/>
        <v>-0.21213963621624365</v>
      </c>
      <c r="G454">
        <v>0</v>
      </c>
      <c r="H454">
        <f t="shared" si="81"/>
        <v>0.25333130668287984</v>
      </c>
      <c r="I454">
        <f t="shared" si="82"/>
        <v>-1.0927819720786571</v>
      </c>
      <c r="J454">
        <f t="shared" si="83"/>
        <v>1.0927819720786571</v>
      </c>
      <c r="K454">
        <f t="shared" si="84"/>
        <v>0.36675773658920729</v>
      </c>
      <c r="L454">
        <f t="shared" si="85"/>
        <v>0.63324226341079282</v>
      </c>
      <c r="M454">
        <f t="shared" si="86"/>
        <v>2.7265955158842785</v>
      </c>
      <c r="N454">
        <f t="shared" si="87"/>
        <v>1.579174445201688</v>
      </c>
    </row>
    <row r="455" spans="1:14" x14ac:dyDescent="0.25">
      <c r="A455" s="4">
        <f>IF('True_Odds_Calculator_2-way'!A456="","",'True_Odds_Calculator_2-way'!A456)</f>
        <v>1.71</v>
      </c>
      <c r="B455" s="4">
        <f>IF('True_Odds_Calculator_2-way'!B456="","",'True_Odds_Calculator_2-way'!B456)</f>
        <v>2.21</v>
      </c>
      <c r="C455" s="4">
        <f t="shared" si="77"/>
        <v>0.58479532163742687</v>
      </c>
      <c r="D455">
        <f t="shared" si="78"/>
        <v>0.45248868778280543</v>
      </c>
      <c r="E455">
        <f t="shared" si="79"/>
        <v>3.7284009420232245E-2</v>
      </c>
      <c r="F455">
        <f t="shared" si="80"/>
        <v>-0.22732925828901074</v>
      </c>
      <c r="G455">
        <v>0</v>
      </c>
      <c r="H455">
        <f t="shared" si="81"/>
        <v>0.26461326770924293</v>
      </c>
      <c r="I455">
        <f t="shared" si="82"/>
        <v>-1.0788924165398663</v>
      </c>
      <c r="J455">
        <f t="shared" si="83"/>
        <v>1.0788924165398663</v>
      </c>
      <c r="K455">
        <f t="shared" si="84"/>
        <v>0.56624704990120123</v>
      </c>
      <c r="L455">
        <f t="shared" si="85"/>
        <v>0.43375295009879905</v>
      </c>
      <c r="M455">
        <f t="shared" si="86"/>
        <v>1.7660136157433048</v>
      </c>
      <c r="N455">
        <f t="shared" si="87"/>
        <v>2.305459824013238</v>
      </c>
    </row>
    <row r="456" spans="1:14" x14ac:dyDescent="0.25">
      <c r="A456" s="4">
        <f>IF('True_Odds_Calculator_2-way'!A457="","",'True_Odds_Calculator_2-way'!A457)</f>
        <v>1.41</v>
      </c>
      <c r="B456" s="4">
        <f>IF('True_Odds_Calculator_2-way'!B457="","",'True_Odds_Calculator_2-way'!B457)</f>
        <v>3.03</v>
      </c>
      <c r="C456" s="4">
        <f t="shared" si="77"/>
        <v>0.70921985815602839</v>
      </c>
      <c r="D456">
        <f t="shared" si="78"/>
        <v>0.33003300330033003</v>
      </c>
      <c r="E456">
        <f t="shared" si="79"/>
        <v>3.9252861456358534E-2</v>
      </c>
      <c r="F456">
        <f t="shared" si="80"/>
        <v>-0.1948130983311096</v>
      </c>
      <c r="G456">
        <v>0</v>
      </c>
      <c r="H456">
        <f t="shared" si="81"/>
        <v>0.23406595978746811</v>
      </c>
      <c r="I456">
        <f t="shared" si="82"/>
        <v>-1.0961249232686892</v>
      </c>
      <c r="J456">
        <f t="shared" si="83"/>
        <v>1.0961249232686892</v>
      </c>
      <c r="K456">
        <f t="shared" si="84"/>
        <v>0.68993532491572229</v>
      </c>
      <c r="L456">
        <f t="shared" si="85"/>
        <v>0.31006467508427765</v>
      </c>
      <c r="M456">
        <f t="shared" si="86"/>
        <v>1.4494112185401624</v>
      </c>
      <c r="N456">
        <f t="shared" si="87"/>
        <v>3.2251335942354391</v>
      </c>
    </row>
    <row r="457" spans="1:14" x14ac:dyDescent="0.25">
      <c r="A457" s="4">
        <f>IF('True_Odds_Calculator_2-way'!A458="","",'True_Odds_Calculator_2-way'!A458)</f>
        <v>2.34</v>
      </c>
      <c r="B457" s="4">
        <f>IF('True_Odds_Calculator_2-way'!B458="","",'True_Odds_Calculator_2-way'!B458)</f>
        <v>1.64</v>
      </c>
      <c r="C457" s="4">
        <f t="shared" si="77"/>
        <v>0.42735042735042739</v>
      </c>
      <c r="D457">
        <f t="shared" si="78"/>
        <v>0.6097560975609756</v>
      </c>
      <c r="E457">
        <f t="shared" si="79"/>
        <v>3.7106524911402872E-2</v>
      </c>
      <c r="F457">
        <f t="shared" si="80"/>
        <v>-0.22347300396080894</v>
      </c>
      <c r="G457">
        <v>0</v>
      </c>
      <c r="H457">
        <f t="shared" si="81"/>
        <v>0.26057952887221181</v>
      </c>
      <c r="I457">
        <f t="shared" si="82"/>
        <v>-1.0798355319766999</v>
      </c>
      <c r="J457">
        <f t="shared" si="83"/>
        <v>1.0798355319766999</v>
      </c>
      <c r="K457">
        <f t="shared" si="84"/>
        <v>0.40866707460459728</v>
      </c>
      <c r="L457">
        <f t="shared" si="85"/>
        <v>0.59133292539540294</v>
      </c>
      <c r="M457">
        <f t="shared" si="86"/>
        <v>2.4469796128487777</v>
      </c>
      <c r="N457">
        <f t="shared" si="87"/>
        <v>1.6910947404650878</v>
      </c>
    </row>
    <row r="458" spans="1:14" x14ac:dyDescent="0.25">
      <c r="A458" s="4">
        <f>IF('True_Odds_Calculator_2-way'!A459="","",'True_Odds_Calculator_2-way'!A459)</f>
        <v>2.08</v>
      </c>
      <c r="B458" s="4">
        <f>IF('True_Odds_Calculator_2-way'!B459="","",'True_Odds_Calculator_2-way'!B459)</f>
        <v>1.79</v>
      </c>
      <c r="C458" s="4">
        <f t="shared" si="77"/>
        <v>0.48076923076923073</v>
      </c>
      <c r="D458">
        <f t="shared" si="78"/>
        <v>0.55865921787709494</v>
      </c>
      <c r="E458">
        <f t="shared" si="79"/>
        <v>3.9428448646325664E-2</v>
      </c>
      <c r="F458">
        <f t="shared" si="80"/>
        <v>-0.22915771379458527</v>
      </c>
      <c r="G458">
        <v>0</v>
      </c>
      <c r="H458">
        <f t="shared" si="81"/>
        <v>0.26858616244091099</v>
      </c>
      <c r="I458">
        <f t="shared" si="82"/>
        <v>-1.0826163374360513</v>
      </c>
      <c r="J458">
        <f t="shared" si="83"/>
        <v>1.0826163374360513</v>
      </c>
      <c r="K458">
        <f t="shared" si="84"/>
        <v>0.46099399689806597</v>
      </c>
      <c r="L458">
        <f t="shared" si="85"/>
        <v>0.53900600310193403</v>
      </c>
      <c r="M458">
        <f t="shared" si="86"/>
        <v>2.1692256444309357</v>
      </c>
      <c r="N458">
        <f t="shared" si="87"/>
        <v>1.8552669065744805</v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84" activePane="bottomLeft" state="frozen"/>
      <selection pane="bottomLeft" activeCell="O307" sqref="O30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4" t="s">
        <v>9</v>
      </c>
      <c r="B1" s="85"/>
      <c r="C1" s="18"/>
      <c r="D1" s="86" t="s">
        <v>25</v>
      </c>
      <c r="E1" s="85"/>
      <c r="F1" s="86" t="s">
        <v>23</v>
      </c>
      <c r="G1" s="85"/>
      <c r="H1" s="86" t="s">
        <v>11</v>
      </c>
      <c r="I1" s="85"/>
      <c r="J1" s="86" t="s">
        <v>10</v>
      </c>
      <c r="K1" s="85"/>
      <c r="L1" s="82" t="s">
        <v>201</v>
      </c>
      <c r="M1" s="83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78">
        <f t="shared" si="27"/>
        <v>0.49090909090909085</v>
      </c>
      <c r="M186" s="78">
        <f t="shared" si="28"/>
        <v>0.50909090909090904</v>
      </c>
      <c r="N186" s="79">
        <v>283</v>
      </c>
      <c r="O186" s="79">
        <f t="shared" si="29"/>
        <v>138.61224489795916</v>
      </c>
      <c r="P186" s="79">
        <f t="shared" si="30"/>
        <v>133.26455026455028</v>
      </c>
      <c r="Q186" s="79">
        <f t="shared" si="31"/>
        <v>149.73544973544975</v>
      </c>
      <c r="R186" s="79">
        <f t="shared" si="32"/>
        <v>144.38775510204081</v>
      </c>
      <c r="S186" s="80">
        <f t="shared" si="33"/>
        <v>-11.12320483749059</v>
      </c>
      <c r="T186" s="80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66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314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 t="s">
        <v>480</v>
      </c>
    </row>
    <row r="259" spans="1:25" ht="15" x14ac:dyDescent="0.25">
      <c r="A259">
        <v>1.79</v>
      </c>
      <c r="B259">
        <v>2.13</v>
      </c>
      <c r="C259" s="43">
        <f t="shared" ref="C259:C322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78">
        <f t="shared" si="44"/>
        <v>0.54358974358974366</v>
      </c>
      <c r="M289" s="78">
        <f t="shared" si="45"/>
        <v>0.45641025641025645</v>
      </c>
      <c r="N289" s="79">
        <v>386</v>
      </c>
      <c r="O289" s="79">
        <f t="shared" si="46"/>
        <v>169.14606741573039</v>
      </c>
      <c r="P289" s="79">
        <f t="shared" si="47"/>
        <v>203.9245283018868</v>
      </c>
      <c r="Q289" s="79">
        <f t="shared" si="48"/>
        <v>182.07547169811318</v>
      </c>
      <c r="R289" s="79">
        <f t="shared" si="49"/>
        <v>216.85393258426967</v>
      </c>
      <c r="S289" s="80">
        <f t="shared" si="50"/>
        <v>-12.929404282382791</v>
      </c>
      <c r="T289" s="80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81">
        <v>44289</v>
      </c>
      <c r="Y289" s="66" t="s">
        <v>482</v>
      </c>
    </row>
    <row r="290" spans="1:25" ht="15" x14ac:dyDescent="0.25">
      <c r="A290">
        <v>1.87</v>
      </c>
      <c r="B290">
        <v>2</v>
      </c>
      <c r="C290" s="43">
        <f t="shared" ref="C290:C353" si="53">IF(OR($A290="",$B290=""),"",(1/A290)+(1/B290)-1)</f>
        <v>3.475935828876997E-2</v>
      </c>
      <c r="D290" s="44">
        <f>IF(OR($A290="",$B290=""),"",A290*'MPTO_working_2-way'!$G289)</f>
        <v>1.9350000000000001</v>
      </c>
      <c r="E290" s="46">
        <f>IF(OR($A290="",$B290=""),"",B290*'MPTO_working_2-way'!$G289)</f>
        <v>2.0695187165775399</v>
      </c>
      <c r="F290" s="44">
        <f>IF(OR($A290="",$B290=""),"",'MPTO_working_2-way'!D289)</f>
        <v>1.9328165374677002</v>
      </c>
      <c r="G290" s="46">
        <f>IF(OR($A290="",$B290=""),"",'MPTO_working_2-way'!E289)</f>
        <v>2.0720221606648197</v>
      </c>
      <c r="H290" s="44">
        <f>IF(OR($A290="",$B290=""),"",'OddsRatio_working_2-way'!M289)</f>
        <v>1.9327379053088816</v>
      </c>
      <c r="I290" s="44">
        <f>IF(OR($A290="",$B290=""),"",'OddsRatio_working_2-way'!N289)</f>
        <v>2.0721125348377947</v>
      </c>
      <c r="J290" s="44">
        <f>IF('Log_working_2-way'!$D289="","",A290^('Log_working_2-way'!$D289))</f>
        <v>1.9317443969723613</v>
      </c>
      <c r="K290" s="46">
        <f>IF('Log_working_2-way'!$D289="","",B290^('Log_working_2-way'!$D289))</f>
        <v>2.0732557161055905</v>
      </c>
      <c r="L290" s="53">
        <f t="shared" ref="L290:L353" si="54">(1/D290)</f>
        <v>0.51679586563307489</v>
      </c>
      <c r="M290" s="53">
        <f t="shared" ref="M290:M353" si="55">(1/E290)</f>
        <v>0.48320413436692511</v>
      </c>
      <c r="N290" s="54">
        <v>387</v>
      </c>
      <c r="O290" s="54">
        <f t="shared" ref="O290:O353" si="56">(1/A290)*((N290*A290)-N290)</f>
        <v>180.048128342246</v>
      </c>
      <c r="P290" s="54">
        <f t="shared" ref="P290:P353" si="57">(1/B290)*((N290*B290)-N290)</f>
        <v>193.5</v>
      </c>
      <c r="Q290" s="54">
        <f t="shared" ref="Q290:Q353" si="58">(1/B290)*N290</f>
        <v>193.5</v>
      </c>
      <c r="R290" s="54">
        <f t="shared" ref="R290:R353" si="59">(1/A290)*N290</f>
        <v>206.95187165775397</v>
      </c>
      <c r="S290" s="55">
        <f t="shared" ref="S290:T353" si="60">O290-Q290</f>
        <v>-13.451871657753998</v>
      </c>
      <c r="T290" s="55">
        <f t="shared" si="51"/>
        <v>-13.451871657753969</v>
      </c>
      <c r="U290" t="s">
        <v>259</v>
      </c>
      <c r="V290" t="s">
        <v>380</v>
      </c>
      <c r="W290" t="s">
        <v>438</v>
      </c>
      <c r="X290" s="38">
        <v>44533</v>
      </c>
      <c r="Y290" s="66"/>
    </row>
    <row r="291" spans="1:25" ht="15" x14ac:dyDescent="0.25">
      <c r="A291">
        <v>1.88</v>
      </c>
      <c r="B291">
        <v>2.0299999999999998</v>
      </c>
      <c r="C291" s="43">
        <f t="shared" si="53"/>
        <v>2.4525731055444977E-2</v>
      </c>
      <c r="D291" s="44">
        <f>IF(OR($A291="",$B291=""),"",A291*'MPTO_working_2-way'!$G290)</f>
        <v>1.9261083743842364</v>
      </c>
      <c r="E291" s="46">
        <f>IF(OR($A291="",$B291=""),"",B291*'MPTO_working_2-way'!$G290)</f>
        <v>2.0797872340425529</v>
      </c>
      <c r="F291" s="44">
        <f>IF(OR($A291="",$B291=""),"",'MPTO_working_2-way'!D290)</f>
        <v>1.9243646631706333</v>
      </c>
      <c r="G291" s="46">
        <f>IF(OR($A291="",$B291=""),"",'MPTO_working_2-way'!E290)</f>
        <v>2.0818241326641935</v>
      </c>
      <c r="H291" s="44">
        <f>IF(OR($A291="",$B291=""),"",'OddsRatio_working_2-way'!M290)</f>
        <v>1.9243207949834495</v>
      </c>
      <c r="I291" s="44">
        <f>IF(OR($A291="",$B291=""),"",'OddsRatio_working_2-way'!N290)</f>
        <v>2.081875475946537</v>
      </c>
      <c r="J291" s="44">
        <f>IF('Log_working_2-way'!$D290="","",A291^('Log_working_2-way'!$D290))</f>
        <v>1.9235339030630429</v>
      </c>
      <c r="K291" s="46">
        <f>IF('Log_working_2-way'!$D290="","",B291^('Log_working_2-way'!$D290))</f>
        <v>2.0827972819225606</v>
      </c>
      <c r="L291" s="53">
        <f t="shared" si="54"/>
        <v>0.51918158567774941</v>
      </c>
      <c r="M291" s="53">
        <f t="shared" si="55"/>
        <v>0.4808184143222507</v>
      </c>
      <c r="N291" s="54">
        <v>388</v>
      </c>
      <c r="O291" s="54">
        <f t="shared" si="56"/>
        <v>181.61702127659572</v>
      </c>
      <c r="P291" s="54">
        <f t="shared" si="57"/>
        <v>196.86699507389159</v>
      </c>
      <c r="Q291" s="54">
        <f t="shared" si="58"/>
        <v>191.13300492610841</v>
      </c>
      <c r="R291" s="54">
        <f t="shared" si="59"/>
        <v>206.38297872340425</v>
      </c>
      <c r="S291" s="55">
        <f t="shared" si="60"/>
        <v>-9.515983649512691</v>
      </c>
      <c r="T291" s="55">
        <f t="shared" si="51"/>
        <v>-9.5159836495126626</v>
      </c>
      <c r="U291" t="s">
        <v>262</v>
      </c>
      <c r="V291" t="s">
        <v>266</v>
      </c>
      <c r="W291" t="s">
        <v>230</v>
      </c>
      <c r="X291" s="38">
        <v>44533</v>
      </c>
      <c r="Y291" s="66"/>
    </row>
    <row r="292" spans="1:25" ht="15" x14ac:dyDescent="0.25">
      <c r="A292">
        <v>1.74</v>
      </c>
      <c r="B292">
        <v>2.19</v>
      </c>
      <c r="C292" s="43">
        <f t="shared" si="53"/>
        <v>3.1333648244370904E-2</v>
      </c>
      <c r="D292" s="44">
        <f>IF(OR($A292="",$B292=""),"",A292*'MPTO_working_2-way'!$G291)</f>
        <v>1.7945205479452053</v>
      </c>
      <c r="E292" s="46">
        <f>IF(OR($A292="",$B292=""),"",B292*'MPTO_working_2-way'!$G291)</f>
        <v>2.2586206896551722</v>
      </c>
      <c r="F292" s="44">
        <f>IF(OR($A292="",$B292=""),"",'MPTO_working_2-way'!D291)</f>
        <v>1.7887621461765948</v>
      </c>
      <c r="G292" s="46">
        <f>IF(OR($A292="",$B292=""),"",'MPTO_working_2-way'!E291)</f>
        <v>2.2678093197643276</v>
      </c>
      <c r="H292" s="44">
        <f>IF(OR($A292="",$B292=""),"",'OddsRatio_working_2-way'!M291)</f>
        <v>1.7885738643245783</v>
      </c>
      <c r="I292" s="44">
        <f>IF(OR($A292="",$B292=""),"",'OddsRatio_working_2-way'!N291)</f>
        <v>2.2681120250624973</v>
      </c>
      <c r="J292" s="44">
        <f>IF('Log_working_2-way'!$D291="","",A292^('Log_working_2-way'!$D291))</f>
        <v>1.7859641468844982</v>
      </c>
      <c r="K292" s="46">
        <f>IF('Log_working_2-way'!$D291="","",B292^('Log_working_2-way'!$D291))</f>
        <v>2.2723226675973618</v>
      </c>
      <c r="L292" s="53">
        <f t="shared" si="54"/>
        <v>0.5572519083969466</v>
      </c>
      <c r="M292" s="53">
        <f t="shared" si="55"/>
        <v>0.44274809160305351</v>
      </c>
      <c r="N292" s="54">
        <v>389</v>
      </c>
      <c r="O292" s="54">
        <f t="shared" si="56"/>
        <v>165.43678160919541</v>
      </c>
      <c r="P292" s="54">
        <f t="shared" si="57"/>
        <v>211.3744292237443</v>
      </c>
      <c r="Q292" s="54">
        <f t="shared" si="58"/>
        <v>177.62557077625573</v>
      </c>
      <c r="R292" s="54">
        <f t="shared" si="59"/>
        <v>223.56321839080459</v>
      </c>
      <c r="S292" s="55">
        <f t="shared" si="60"/>
        <v>-12.188789167060321</v>
      </c>
      <c r="T292" s="55">
        <f t="shared" si="51"/>
        <v>-12.188789167060293</v>
      </c>
      <c r="U292" t="s">
        <v>392</v>
      </c>
      <c r="V292" t="s">
        <v>271</v>
      </c>
      <c r="W292" t="s">
        <v>231</v>
      </c>
      <c r="X292" s="38">
        <v>44533</v>
      </c>
      <c r="Y292" s="66"/>
    </row>
    <row r="293" spans="1:25" ht="15" x14ac:dyDescent="0.25">
      <c r="A293">
        <v>2.33</v>
      </c>
      <c r="B293">
        <v>1.67</v>
      </c>
      <c r="C293" s="43">
        <f t="shared" si="53"/>
        <v>2.7986944565804084E-2</v>
      </c>
      <c r="D293" s="44">
        <f>IF(OR($A293="",$B293=""),"",A293*'MPTO_working_2-way'!$G292)</f>
        <v>2.3952095808383236</v>
      </c>
      <c r="E293" s="46">
        <f>IF(OR($A293="",$B293=""),"",B293*'MPTO_working_2-way'!$G292)</f>
        <v>1.7167381974248928</v>
      </c>
      <c r="F293" s="44">
        <f>IF(OR($A293="",$B293=""),"",'MPTO_working_2-way'!D292)</f>
        <v>2.4085296029216061</v>
      </c>
      <c r="G293" s="46">
        <f>IF(OR($A293="",$B293=""),"",'MPTO_working_2-way'!E292)</f>
        <v>1.7099602293950913</v>
      </c>
      <c r="H293" s="44">
        <f>IF(OR($A293="",$B293=""),"",'OddsRatio_working_2-way'!M292)</f>
        <v>2.408926764195241</v>
      </c>
      <c r="I293" s="44">
        <f>IF(OR($A293="",$B293=""),"",'OddsRatio_working_2-way'!N292)</f>
        <v>1.7097600992562489</v>
      </c>
      <c r="J293" s="44">
        <f>IF('Log_working_2-way'!$D292="","",A293^('Log_working_2-way'!$D292))</f>
        <v>2.4150421151239718</v>
      </c>
      <c r="K293" s="46">
        <f>IF('Log_working_2-way'!$D292="","",B293^('Log_working_2-way'!$D292))</f>
        <v>1.7066927473832643</v>
      </c>
      <c r="L293" s="53">
        <f t="shared" si="54"/>
        <v>0.41749999999999998</v>
      </c>
      <c r="M293" s="53">
        <f t="shared" si="55"/>
        <v>0.58250000000000002</v>
      </c>
      <c r="N293" s="54">
        <v>390</v>
      </c>
      <c r="O293" s="54">
        <f t="shared" si="56"/>
        <v>222.61802575107299</v>
      </c>
      <c r="P293" s="54">
        <f t="shared" si="57"/>
        <v>156.46706586826346</v>
      </c>
      <c r="Q293" s="54">
        <f t="shared" si="58"/>
        <v>233.53293413173654</v>
      </c>
      <c r="R293" s="54">
        <f t="shared" si="59"/>
        <v>167.38197424892704</v>
      </c>
      <c r="S293" s="55">
        <f t="shared" si="60"/>
        <v>-10.914908380663547</v>
      </c>
      <c r="T293" s="55">
        <f t="shared" si="51"/>
        <v>-10.914908380663576</v>
      </c>
      <c r="U293" t="s">
        <v>69</v>
      </c>
      <c r="V293" t="s">
        <v>136</v>
      </c>
      <c r="W293" t="s">
        <v>443</v>
      </c>
      <c r="X293" s="38">
        <v>44533</v>
      </c>
      <c r="Y293" s="66"/>
    </row>
    <row r="294" spans="1:25" ht="15" x14ac:dyDescent="0.25">
      <c r="A294">
        <v>2.0099999999999998</v>
      </c>
      <c r="B294">
        <v>1.88</v>
      </c>
      <c r="C294" s="43">
        <f t="shared" si="53"/>
        <v>2.9427331427966497E-2</v>
      </c>
      <c r="D294" s="44">
        <f>IF(OR($A294="",$B294=""),"",A294*'MPTO_working_2-way'!$G293)</f>
        <v>2.0691489361702122</v>
      </c>
      <c r="E294" s="46">
        <f>IF(OR($A294="",$B294=""),"",B294*'MPTO_working_2-way'!$G293)</f>
        <v>1.9353233830845769</v>
      </c>
      <c r="F294" s="44">
        <f>IF(OR($A294="",$B294=""),"",'MPTO_working_2-way'!D293)</f>
        <v>2.0712563034422273</v>
      </c>
      <c r="G294" s="46">
        <f>IF(OR($A294="",$B294=""),"",'MPTO_working_2-way'!E293)</f>
        <v>1.9334834220221038</v>
      </c>
      <c r="H294" s="44">
        <f>IF(OR($A294="",$B294=""),"",'OddsRatio_working_2-way'!M293)</f>
        <v>2.0713203408538785</v>
      </c>
      <c r="I294" s="44">
        <f>IF(OR($A294="",$B294=""),"",'OddsRatio_working_2-way'!N293)</f>
        <v>1.9334276237142709</v>
      </c>
      <c r="J294" s="44">
        <f>IF('Log_working_2-way'!$D293="","",A294^('Log_working_2-way'!$D293))</f>
        <v>2.0722780043286777</v>
      </c>
      <c r="K294" s="46">
        <f>IF('Log_working_2-way'!$D293="","",B294^('Log_working_2-way'!$D293))</f>
        <v>1.9325939690668699</v>
      </c>
      <c r="L294" s="53">
        <f t="shared" si="54"/>
        <v>0.48329048843187672</v>
      </c>
      <c r="M294" s="53">
        <f t="shared" si="55"/>
        <v>0.5167095115681235</v>
      </c>
      <c r="N294" s="54">
        <v>391</v>
      </c>
      <c r="O294" s="54">
        <f t="shared" si="56"/>
        <v>196.4726368159204</v>
      </c>
      <c r="P294" s="54">
        <f t="shared" si="57"/>
        <v>183.02127659574464</v>
      </c>
      <c r="Q294" s="54">
        <f t="shared" si="58"/>
        <v>207.97872340425531</v>
      </c>
      <c r="R294" s="54">
        <f t="shared" si="59"/>
        <v>194.52736318407963</v>
      </c>
      <c r="S294" s="55">
        <f t="shared" si="60"/>
        <v>-11.506086588334909</v>
      </c>
      <c r="T294" s="55">
        <f t="shared" si="51"/>
        <v>-11.506086588334995</v>
      </c>
      <c r="U294" t="s">
        <v>49</v>
      </c>
      <c r="V294" t="s">
        <v>42</v>
      </c>
      <c r="W294" t="s">
        <v>433</v>
      </c>
      <c r="X294" s="38">
        <v>44533</v>
      </c>
      <c r="Y294" s="66"/>
    </row>
    <row r="295" spans="1:25" ht="15" x14ac:dyDescent="0.25">
      <c r="A295">
        <v>2.54</v>
      </c>
      <c r="B295">
        <v>1.55</v>
      </c>
      <c r="C295" s="43">
        <f t="shared" si="53"/>
        <v>3.8862077724155508E-2</v>
      </c>
      <c r="D295" s="44">
        <f>IF(OR($A295="",$B295=""),"",A295*'MPTO_working_2-way'!$G294)</f>
        <v>2.6387096774193552</v>
      </c>
      <c r="E295" s="46">
        <f>IF(OR($A295="",$B295=""),"",B295*'MPTO_working_2-way'!$G294)</f>
        <v>1.6102362204724412</v>
      </c>
      <c r="F295" s="44">
        <f>IF(OR($A295="",$B295=""),"",'MPTO_working_2-way'!D294)</f>
        <v>2.6718696979979644</v>
      </c>
      <c r="G295" s="46">
        <f>IF(OR($A295="",$B295=""),"",'MPTO_working_2-way'!E294)</f>
        <v>1.5981327379744266</v>
      </c>
      <c r="H295" s="44">
        <f>IF(OR($A295="",$B295=""),"",'OddsRatio_working_2-way'!M294)</f>
        <v>2.673320053068152</v>
      </c>
      <c r="I295" s="44">
        <f>IF(OR($A295="",$B295=""),"",'OddsRatio_working_2-way'!N294)</f>
        <v>1.5976143046671971</v>
      </c>
      <c r="J295" s="44">
        <f>IF('Log_working_2-way'!$D294="","",A295^('Log_working_2-way'!$D294))</f>
        <v>2.6889415019824594</v>
      </c>
      <c r="K295" s="46">
        <f>IF('Log_working_2-way'!$D294="","",B295^('Log_working_2-way'!$D294))</f>
        <v>1.5920868181792243</v>
      </c>
      <c r="L295" s="53">
        <f t="shared" si="54"/>
        <v>0.37897310513447424</v>
      </c>
      <c r="M295" s="53">
        <f t="shared" si="55"/>
        <v>0.62102689486552554</v>
      </c>
      <c r="N295" s="54">
        <v>392</v>
      </c>
      <c r="O295" s="54">
        <f t="shared" si="56"/>
        <v>237.6692913385827</v>
      </c>
      <c r="P295" s="54">
        <f t="shared" si="57"/>
        <v>139.09677419354838</v>
      </c>
      <c r="Q295" s="54">
        <f t="shared" si="58"/>
        <v>252.90322580645162</v>
      </c>
      <c r="R295" s="54">
        <f t="shared" si="59"/>
        <v>154.3307086614173</v>
      </c>
      <c r="S295" s="55">
        <f t="shared" si="60"/>
        <v>-15.23393446786892</v>
      </c>
      <c r="T295" s="55">
        <f t="shared" si="51"/>
        <v>-15.23393446786892</v>
      </c>
      <c r="U295" t="s">
        <v>306</v>
      </c>
      <c r="V295" t="s">
        <v>464</v>
      </c>
      <c r="W295" t="s">
        <v>439</v>
      </c>
      <c r="X295" s="38">
        <v>44533</v>
      </c>
      <c r="Y295" s="66"/>
    </row>
    <row r="296" spans="1:25" ht="15" x14ac:dyDescent="0.25">
      <c r="A296">
        <v>1.78</v>
      </c>
      <c r="B296">
        <v>2.15</v>
      </c>
      <c r="C296" s="43">
        <f t="shared" si="53"/>
        <v>2.6914031878756184E-2</v>
      </c>
      <c r="D296" s="44">
        <f>IF(OR($A296="",$B296=""),"",A296*'MPTO_working_2-way'!$G295)</f>
        <v>1.827906976744186</v>
      </c>
      <c r="E296" s="46">
        <f>IF(OR($A296="",$B296=""),"",B296*'MPTO_working_2-way'!$G295)</f>
        <v>2.2078651685393256</v>
      </c>
      <c r="F296" s="44">
        <f>IF(OR($A296="",$B296=""),"",'MPTO_working_2-way'!D295)</f>
        <v>1.8236835835120324</v>
      </c>
      <c r="G296" s="46">
        <f>IF(OR($A296="",$B296=""),"",'MPTO_working_2-way'!E295)</f>
        <v>2.2140584321666186</v>
      </c>
      <c r="H296" s="44">
        <f>IF(OR($A296="",$B296=""),"",'OddsRatio_working_2-way'!M295)</f>
        <v>1.8235659473079355</v>
      </c>
      <c r="I296" s="44">
        <f>IF(OR($A296="",$B296=""),"",'OddsRatio_working_2-way'!N295)</f>
        <v>2.214231845389905</v>
      </c>
      <c r="J296" s="44">
        <f>IF('Log_working_2-way'!$D295="","",A296^('Log_working_2-way'!$D295))</f>
        <v>1.821657795971604</v>
      </c>
      <c r="K296" s="46">
        <f>IF('Log_working_2-way'!$D295="","",B296^('Log_working_2-way'!$D295))</f>
        <v>2.2170516788166044</v>
      </c>
      <c r="L296" s="53">
        <f t="shared" si="54"/>
        <v>0.54707379134860057</v>
      </c>
      <c r="M296" s="53">
        <f t="shared" si="55"/>
        <v>0.45292620865139954</v>
      </c>
      <c r="N296" s="54">
        <v>393</v>
      </c>
      <c r="O296" s="54">
        <f t="shared" si="56"/>
        <v>172.2134831460674</v>
      </c>
      <c r="P296" s="54">
        <f t="shared" si="57"/>
        <v>210.20930232558135</v>
      </c>
      <c r="Q296" s="54">
        <f t="shared" si="58"/>
        <v>182.7906976744186</v>
      </c>
      <c r="R296" s="54">
        <f t="shared" si="59"/>
        <v>220.7865168539326</v>
      </c>
      <c r="S296" s="55">
        <f t="shared" si="60"/>
        <v>-10.577214528351192</v>
      </c>
      <c r="T296" s="55">
        <f t="shared" si="51"/>
        <v>-10.577214528351249</v>
      </c>
      <c r="U296" t="s">
        <v>404</v>
      </c>
      <c r="V296" t="s">
        <v>247</v>
      </c>
      <c r="W296" t="s">
        <v>440</v>
      </c>
      <c r="X296" s="38">
        <v>44533</v>
      </c>
      <c r="Y296" s="66"/>
    </row>
    <row r="297" spans="1:25" ht="15" x14ac:dyDescent="0.25">
      <c r="A297">
        <v>1.46</v>
      </c>
      <c r="B297">
        <v>2.88</v>
      </c>
      <c r="C297" s="43">
        <f t="shared" si="53"/>
        <v>3.215372907153724E-2</v>
      </c>
      <c r="D297" s="44">
        <f>IF(OR($A297="",$B297=""),"",A297*'MPTO_working_2-way'!$G296)</f>
        <v>1.5069444444444444</v>
      </c>
      <c r="E297" s="46">
        <f>IF(OR($A297="",$B297=""),"",B297*'MPTO_working_2-way'!$G296)</f>
        <v>2.9726027397260273</v>
      </c>
      <c r="F297" s="44">
        <f>IF(OR($A297="",$B297=""),"",'MPTO_working_2-way'!D296)</f>
        <v>1.4950931588678709</v>
      </c>
      <c r="G297" s="46">
        <f>IF(OR($A297="",$B297=""),"",'MPTO_working_2-way'!E296)</f>
        <v>3.0198218902614187</v>
      </c>
      <c r="H297" s="44">
        <f>IF(OR($A297="",$B297=""),"",'OddsRatio_working_2-way'!M296)</f>
        <v>1.4946522526622417</v>
      </c>
      <c r="I297" s="44">
        <f>IF(OR($A297="",$B297=""),"",'OddsRatio_working_2-way'!N296)</f>
        <v>3.0216222500108993</v>
      </c>
      <c r="J297" s="44">
        <f>IF('Log_working_2-way'!$D296="","",A297^('Log_working_2-way'!$D296))</f>
        <v>1.4892249688021271</v>
      </c>
      <c r="K297" s="46">
        <f>IF('Log_working_2-way'!$D296="","",B297^('Log_working_2-way'!$D296))</f>
        <v>3.0440493919358267</v>
      </c>
      <c r="L297" s="53">
        <f t="shared" si="54"/>
        <v>0.66359447004608296</v>
      </c>
      <c r="M297" s="53">
        <f t="shared" si="55"/>
        <v>0.33640552995391704</v>
      </c>
      <c r="N297" s="54">
        <v>394</v>
      </c>
      <c r="O297" s="54">
        <f t="shared" si="56"/>
        <v>124.13698630136986</v>
      </c>
      <c r="P297" s="54">
        <f t="shared" si="57"/>
        <v>257.19444444444446</v>
      </c>
      <c r="Q297" s="54">
        <f t="shared" si="58"/>
        <v>136.80555555555554</v>
      </c>
      <c r="R297" s="54">
        <f t="shared" si="59"/>
        <v>269.86301369863014</v>
      </c>
      <c r="S297" s="55">
        <f t="shared" si="60"/>
        <v>-12.668569254185684</v>
      </c>
      <c r="T297" s="55">
        <f t="shared" si="51"/>
        <v>-12.668569254185684</v>
      </c>
      <c r="U297" t="s">
        <v>51</v>
      </c>
      <c r="V297" t="s">
        <v>414</v>
      </c>
      <c r="W297" t="s">
        <v>441</v>
      </c>
      <c r="X297" s="38">
        <v>44533</v>
      </c>
      <c r="Y297" s="66"/>
    </row>
    <row r="298" spans="1:25" ht="15" x14ac:dyDescent="0.25">
      <c r="A298">
        <v>1.58</v>
      </c>
      <c r="B298">
        <v>2.5099999999999998</v>
      </c>
      <c r="C298" s="43">
        <f t="shared" si="53"/>
        <v>3.1317766907055233E-2</v>
      </c>
      <c r="D298" s="44">
        <f>IF(OR($A298="",$B298=""),"",A298*'MPTO_working_2-way'!$G297)</f>
        <v>1.6294820717131473</v>
      </c>
      <c r="E298" s="46">
        <f>IF(OR($A298="",$B298=""),"",B298*'MPTO_working_2-way'!$G297)</f>
        <v>2.5886075949367084</v>
      </c>
      <c r="F298" s="44">
        <f>IF(OR($A298="",$B298=""),"",'MPTO_working_2-way'!D297)</f>
        <v>1.6200825197107724</v>
      </c>
      <c r="G298" s="46">
        <f>IF(OR($A298="",$B298=""),"",'MPTO_working_2-way'!E297)</f>
        <v>2.6126885829105997</v>
      </c>
      <c r="H298" s="44">
        <f>IF(OR($A298="",$B298=""),"",'OddsRatio_working_2-way'!M297)</f>
        <v>1.6197628258171834</v>
      </c>
      <c r="I298" s="44">
        <f>IF(OR($A298="",$B298=""),"",'OddsRatio_working_2-way'!N297)</f>
        <v>2.61352046031715</v>
      </c>
      <c r="J298" s="44">
        <f>IF('Log_working_2-way'!$D297="","",A298^('Log_working_2-way'!$D297))</f>
        <v>1.6154906063262049</v>
      </c>
      <c r="K298" s="46">
        <f>IF('Log_working_2-way'!$D297="","",B298^('Log_working_2-way'!$D297))</f>
        <v>2.6247201658670791</v>
      </c>
      <c r="L298" s="53">
        <f t="shared" si="54"/>
        <v>0.61369193154034229</v>
      </c>
      <c r="M298" s="53">
        <f t="shared" si="55"/>
        <v>0.38630806845965776</v>
      </c>
      <c r="N298" s="54">
        <v>395</v>
      </c>
      <c r="O298" s="54">
        <f t="shared" si="56"/>
        <v>145</v>
      </c>
      <c r="P298" s="54">
        <f t="shared" si="57"/>
        <v>237.62948207171314</v>
      </c>
      <c r="Q298" s="54">
        <f t="shared" si="58"/>
        <v>157.37051792828686</v>
      </c>
      <c r="R298" s="54">
        <f t="shared" si="59"/>
        <v>249.99999999999997</v>
      </c>
      <c r="S298" s="55">
        <f t="shared" si="60"/>
        <v>-12.370517928286858</v>
      </c>
      <c r="T298" s="55">
        <f t="shared" si="51"/>
        <v>-12.37051792828683</v>
      </c>
      <c r="U298" t="s">
        <v>98</v>
      </c>
      <c r="V298" t="s">
        <v>413</v>
      </c>
      <c r="W298" t="s">
        <v>441</v>
      </c>
      <c r="X298" s="38">
        <v>44533</v>
      </c>
      <c r="Y298" s="66"/>
    </row>
    <row r="299" spans="1:25" ht="15" x14ac:dyDescent="0.25">
      <c r="A299">
        <v>2.06</v>
      </c>
      <c r="B299">
        <v>1.84</v>
      </c>
      <c r="C299" s="43">
        <f t="shared" si="53"/>
        <v>2.891515407344869E-2</v>
      </c>
      <c r="D299" s="44">
        <f>IF(OR($A299="",$B299=""),"",A299*'MPTO_working_2-way'!$G298)</f>
        <v>2.1195652173913042</v>
      </c>
      <c r="E299" s="46">
        <f>IF(OR($A299="",$B299=""),"",B299*'MPTO_working_2-way'!$G298)</f>
        <v>1.8932038834951457</v>
      </c>
      <c r="F299" s="44">
        <f>IF(OR($A299="",$B299=""),"",'MPTO_working_2-way'!D298)</f>
        <v>2.1232354918216445</v>
      </c>
      <c r="G299" s="46">
        <f>IF(OR($A299="",$B299=""),"",'MPTO_working_2-way'!E298)</f>
        <v>1.8902852583283463</v>
      </c>
      <c r="H299" s="44">
        <f>IF(OR($A299="",$B299=""),"",'OddsRatio_working_2-way'!M298)</f>
        <v>2.123345344008138</v>
      </c>
      <c r="I299" s="44">
        <f>IF(OR($A299="",$B299=""),"",'OddsRatio_working_2-way'!N298)</f>
        <v>1.8901981971385247</v>
      </c>
      <c r="J299" s="44">
        <f>IF('Log_working_2-way'!$D298="","",A299^('Log_working_2-way'!$D298))</f>
        <v>2.1250149218724146</v>
      </c>
      <c r="K299" s="46">
        <f>IF('Log_working_2-way'!$D298="","",B299^('Log_working_2-way'!$D298))</f>
        <v>1.8888770989238437</v>
      </c>
      <c r="L299" s="53">
        <f t="shared" si="54"/>
        <v>0.47179487179487184</v>
      </c>
      <c r="M299" s="53">
        <f t="shared" si="55"/>
        <v>0.52820512820512822</v>
      </c>
      <c r="N299" s="54">
        <v>396</v>
      </c>
      <c r="O299" s="54">
        <f t="shared" si="56"/>
        <v>203.76699029126215</v>
      </c>
      <c r="P299" s="54">
        <f t="shared" si="57"/>
        <v>180.78260869565216</v>
      </c>
      <c r="Q299" s="54">
        <f t="shared" si="58"/>
        <v>215.21739130434781</v>
      </c>
      <c r="R299" s="54">
        <f t="shared" si="59"/>
        <v>192.23300970873785</v>
      </c>
      <c r="S299" s="55">
        <f t="shared" si="60"/>
        <v>-11.450401013085667</v>
      </c>
      <c r="T299" s="55">
        <f t="shared" si="51"/>
        <v>-11.450401013085695</v>
      </c>
      <c r="U299" t="s">
        <v>418</v>
      </c>
      <c r="V299" t="s">
        <v>354</v>
      </c>
      <c r="W299" t="s">
        <v>434</v>
      </c>
      <c r="X299" s="38">
        <v>44533</v>
      </c>
      <c r="Y299" s="66"/>
    </row>
    <row r="300" spans="1:25" ht="15" x14ac:dyDescent="0.25">
      <c r="A300">
        <v>2.2799999999999998</v>
      </c>
      <c r="B300">
        <v>1.68</v>
      </c>
      <c r="C300" s="43">
        <f t="shared" si="53"/>
        <v>3.383458646616555E-2</v>
      </c>
      <c r="D300" s="44">
        <f>IF(OR($A300="",$B300=""),"",A300*'MPTO_working_2-way'!$G299)</f>
        <v>2.3571428571428572</v>
      </c>
      <c r="E300" s="46">
        <f>IF(OR($A300="",$B300=""),"",B300*'MPTO_working_2-way'!$G299)</f>
        <v>1.736842105263158</v>
      </c>
      <c r="F300" s="44">
        <f>IF(OR($A300="",$B300=""),"",'MPTO_working_2-way'!D299)</f>
        <v>2.3714710252600297</v>
      </c>
      <c r="G300" s="46">
        <f>IF(OR($A300="",$B300=""),"",'MPTO_working_2-way'!E299)</f>
        <v>1.7291440953412784</v>
      </c>
      <c r="H300" s="44">
        <f>IF(OR($A300="",$B300=""),"",'OddsRatio_working_2-way'!M299)</f>
        <v>2.3719886811400706</v>
      </c>
      <c r="I300" s="44">
        <f>IF(OR($A300="",$B300=""),"",'OddsRatio_working_2-way'!N299)</f>
        <v>1.728868986855663</v>
      </c>
      <c r="J300" s="44">
        <f>IF('Log_working_2-way'!$D299="","",A300^('Log_working_2-way'!$D299))</f>
        <v>2.3786002597874161</v>
      </c>
      <c r="K300" s="46">
        <f>IF('Log_working_2-way'!$D299="","",B300^('Log_working_2-way'!$D299))</f>
        <v>1.7253734306956654</v>
      </c>
      <c r="L300" s="53">
        <f t="shared" si="54"/>
        <v>0.42424242424242425</v>
      </c>
      <c r="M300" s="53">
        <f t="shared" si="55"/>
        <v>0.57575757575757569</v>
      </c>
      <c r="N300" s="54">
        <v>397</v>
      </c>
      <c r="O300" s="54">
        <f t="shared" si="56"/>
        <v>222.87719298245614</v>
      </c>
      <c r="P300" s="54">
        <f t="shared" si="57"/>
        <v>160.69047619047615</v>
      </c>
      <c r="Q300" s="54">
        <f t="shared" si="58"/>
        <v>236.3095238095238</v>
      </c>
      <c r="R300" s="54">
        <f t="shared" si="59"/>
        <v>174.12280701754386</v>
      </c>
      <c r="S300" s="55">
        <f t="shared" si="60"/>
        <v>-13.432330827067659</v>
      </c>
      <c r="T300" s="55">
        <f t="shared" si="51"/>
        <v>-13.432330827067716</v>
      </c>
      <c r="U300" t="s">
        <v>140</v>
      </c>
      <c r="V300" t="s">
        <v>352</v>
      </c>
      <c r="W300" t="s">
        <v>434</v>
      </c>
      <c r="X300" s="38">
        <v>44533</v>
      </c>
      <c r="Y300" s="66"/>
    </row>
    <row r="301" spans="1:25" ht="15" x14ac:dyDescent="0.25">
      <c r="A301">
        <v>2.3199999999999998</v>
      </c>
      <c r="B301">
        <v>1.66</v>
      </c>
      <c r="C301" s="43">
        <f t="shared" si="53"/>
        <v>3.3444121312837582E-2</v>
      </c>
      <c r="D301" s="44">
        <f>IF(OR($A301="",$B301=""),"",A301*'MPTO_working_2-way'!$G300)</f>
        <v>2.3975903614457832</v>
      </c>
      <c r="E301" s="46">
        <f>IF(OR($A301="",$B301=""),"",B301*'MPTO_working_2-way'!$G300)</f>
        <v>1.7155172413793103</v>
      </c>
      <c r="F301" s="44">
        <f>IF(OR($A301="",$B301=""),"",'MPTO_working_2-way'!D300)</f>
        <v>2.4136375031336175</v>
      </c>
      <c r="G301" s="46">
        <f>IF(OR($A301="",$B301=""),"",'MPTO_working_2-way'!E300)</f>
        <v>1.707394928178755</v>
      </c>
      <c r="H301" s="44">
        <f>IF(OR($A301="",$B301=""),"",'OddsRatio_working_2-way'!M300)</f>
        <v>2.4142135623730954</v>
      </c>
      <c r="I301" s="44">
        <f>IF(OR($A301="",$B301=""),"",'OddsRatio_working_2-way'!N300)</f>
        <v>1.7071067811865479</v>
      </c>
      <c r="J301" s="44">
        <f>IF('Log_working_2-way'!$D300="","",A301^('Log_working_2-way'!$D300))</f>
        <v>2.4216287324780335</v>
      </c>
      <c r="K301" s="46">
        <f>IF('Log_working_2-way'!$D300="","",B301^('Log_working_2-way'!$D300))</f>
        <v>1.7034185347793582</v>
      </c>
      <c r="L301" s="53">
        <f t="shared" si="54"/>
        <v>0.41708542713567837</v>
      </c>
      <c r="M301" s="53">
        <f t="shared" si="55"/>
        <v>0.58291457286432158</v>
      </c>
      <c r="N301" s="54">
        <v>398</v>
      </c>
      <c r="O301" s="54">
        <f t="shared" si="56"/>
        <v>226.44827586206893</v>
      </c>
      <c r="P301" s="54">
        <f t="shared" si="57"/>
        <v>158.24096385542168</v>
      </c>
      <c r="Q301" s="54">
        <f t="shared" si="58"/>
        <v>239.75903614457835</v>
      </c>
      <c r="R301" s="54">
        <f t="shared" si="59"/>
        <v>171.55172413793105</v>
      </c>
      <c r="S301" s="55">
        <f t="shared" si="60"/>
        <v>-13.31076028250942</v>
      </c>
      <c r="T301" s="55">
        <f t="shared" si="51"/>
        <v>-13.310760282509364</v>
      </c>
      <c r="U301" t="s">
        <v>364</v>
      </c>
      <c r="V301" t="s">
        <v>107</v>
      </c>
      <c r="W301" t="s">
        <v>435</v>
      </c>
      <c r="X301" s="38">
        <v>44533</v>
      </c>
      <c r="Y301" s="66"/>
    </row>
    <row r="302" spans="1:25" ht="15" x14ac:dyDescent="0.25">
      <c r="A302">
        <v>2.04</v>
      </c>
      <c r="B302">
        <v>1.84</v>
      </c>
      <c r="C302" s="43">
        <f t="shared" si="53"/>
        <v>3.3674339300937772E-2</v>
      </c>
      <c r="D302" s="44">
        <f>IF(OR($A302="",$B302=""),"",A302*'MPTO_working_2-way'!$G301)</f>
        <v>2.1086956521739131</v>
      </c>
      <c r="E302" s="46">
        <f>IF(OR($A302="",$B302=""),"",B302*'MPTO_working_2-way'!$G301)</f>
        <v>1.9019607843137256</v>
      </c>
      <c r="F302" s="44">
        <f>IF(OR($A302="",$B302=""),"",'MPTO_working_2-way'!D301)</f>
        <v>2.1125619090499774</v>
      </c>
      <c r="G302" s="46">
        <f>IF(OR($A302="",$B302=""),"",'MPTO_working_2-way'!E301)</f>
        <v>1.8988263860785108</v>
      </c>
      <c r="H302" s="44">
        <f>IF(OR($A302="",$B302=""),"",'OddsRatio_working_2-way'!M301)</f>
        <v>2.1126972805283741</v>
      </c>
      <c r="I302" s="44">
        <f>IF(OR($A302="",$B302=""),"",'OddsRatio_working_2-way'!N301)</f>
        <v>1.8987170342729172</v>
      </c>
      <c r="J302" s="44">
        <f>IF('Log_working_2-way'!$D301="","",A302^('Log_working_2-way'!$D301))</f>
        <v>2.1144632865880677</v>
      </c>
      <c r="K302" s="46">
        <f>IF('Log_working_2-way'!$D301="","",B302^('Log_working_2-way'!$D301))</f>
        <v>1.8972929050551837</v>
      </c>
      <c r="L302" s="53">
        <f t="shared" si="54"/>
        <v>0.47422680412371132</v>
      </c>
      <c r="M302" s="53">
        <f t="shared" si="55"/>
        <v>0.52577319587628868</v>
      </c>
      <c r="N302" s="54">
        <v>399</v>
      </c>
      <c r="O302" s="54">
        <f t="shared" si="56"/>
        <v>203.41176470588238</v>
      </c>
      <c r="P302" s="54">
        <f t="shared" si="57"/>
        <v>182.15217391304353</v>
      </c>
      <c r="Q302" s="54">
        <f t="shared" si="58"/>
        <v>216.8478260869565</v>
      </c>
      <c r="R302" s="54">
        <f t="shared" si="59"/>
        <v>195.58823529411765</v>
      </c>
      <c r="S302" s="55">
        <f t="shared" si="60"/>
        <v>-13.436061381074126</v>
      </c>
      <c r="T302" s="55">
        <f t="shared" si="51"/>
        <v>-13.436061381074126</v>
      </c>
      <c r="U302" t="s">
        <v>374</v>
      </c>
      <c r="V302" t="s">
        <v>471</v>
      </c>
      <c r="W302" t="s">
        <v>450</v>
      </c>
      <c r="X302" s="38">
        <v>44533</v>
      </c>
      <c r="Y302" s="66"/>
    </row>
    <row r="303" spans="1:25" ht="15" x14ac:dyDescent="0.25">
      <c r="A303">
        <v>1.95</v>
      </c>
      <c r="B303">
        <v>1.95</v>
      </c>
      <c r="C303" s="43">
        <f t="shared" si="53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54"/>
        <v>0.5</v>
      </c>
      <c r="M303" s="53">
        <f t="shared" si="55"/>
        <v>0.5</v>
      </c>
      <c r="N303" s="54">
        <v>400</v>
      </c>
      <c r="O303" s="54">
        <f t="shared" si="56"/>
        <v>194.87179487179489</v>
      </c>
      <c r="P303" s="54">
        <f t="shared" si="57"/>
        <v>194.87179487179489</v>
      </c>
      <c r="Q303" s="54">
        <f t="shared" si="58"/>
        <v>205.12820512820517</v>
      </c>
      <c r="R303" s="54">
        <f t="shared" si="59"/>
        <v>205.12820512820517</v>
      </c>
      <c r="S303" s="55">
        <f t="shared" si="60"/>
        <v>-10.256410256410277</v>
      </c>
      <c r="T303" s="55">
        <f t="shared" si="51"/>
        <v>-10.256410256410277</v>
      </c>
      <c r="U303" t="s">
        <v>153</v>
      </c>
      <c r="V303" t="s">
        <v>54</v>
      </c>
      <c r="W303" t="s">
        <v>436</v>
      </c>
      <c r="X303" s="38">
        <v>44533</v>
      </c>
      <c r="Y303" s="66"/>
    </row>
    <row r="304" spans="1:25" ht="15" x14ac:dyDescent="0.25">
      <c r="A304">
        <v>2.75</v>
      </c>
      <c r="B304">
        <v>1.49</v>
      </c>
      <c r="C304" s="43">
        <f t="shared" si="53"/>
        <v>3.4777303233679113E-2</v>
      </c>
      <c r="D304" s="44">
        <f>IF(OR($A304="",$B304=""),"",A304*'MPTO_working_2-way'!$G303)</f>
        <v>2.8456375838926178</v>
      </c>
      <c r="E304" s="46">
        <f>IF(OR($A304="",$B304=""),"",B304*'MPTO_working_2-way'!$G303)</f>
        <v>1.541818181818182</v>
      </c>
      <c r="F304" s="44">
        <f>IF(OR($A304="",$B304=""),"",'MPTO_working_2-way'!D303)</f>
        <v>2.8881057268722468</v>
      </c>
      <c r="G304" s="46">
        <f>IF(OR($A304="",$B304=""),"",'MPTO_working_2-way'!E303)</f>
        <v>1.5296313579094729</v>
      </c>
      <c r="H304" s="44">
        <f>IF(OR($A304="",$B304=""),"",'OddsRatio_working_2-way'!M303)</f>
        <v>2.8898223650461352</v>
      </c>
      <c r="I304" s="44">
        <f>IF(OR($A304="",$B304=""),"",'OddsRatio_working_2-way'!N303)</f>
        <v>1.5291502622129183</v>
      </c>
      <c r="J304" s="44">
        <f>IF('Log_working_2-way'!$D303="","",A304^('Log_working_2-way'!$D303))</f>
        <v>2.9099387548526887</v>
      </c>
      <c r="K304" s="46">
        <f>IF('Log_working_2-way'!$D303="","",B304^('Log_working_2-way'!$D303))</f>
        <v>1.523576998193785</v>
      </c>
      <c r="L304" s="53">
        <f t="shared" si="54"/>
        <v>0.35141509433962259</v>
      </c>
      <c r="M304" s="53">
        <f t="shared" si="55"/>
        <v>0.6485849056603773</v>
      </c>
      <c r="N304" s="54">
        <v>401</v>
      </c>
      <c r="O304" s="54">
        <f t="shared" si="56"/>
        <v>255.18181818181819</v>
      </c>
      <c r="P304" s="54">
        <f t="shared" si="57"/>
        <v>131.87248322147653</v>
      </c>
      <c r="Q304" s="54">
        <f t="shared" si="58"/>
        <v>269.1275167785235</v>
      </c>
      <c r="R304" s="54">
        <f t="shared" si="59"/>
        <v>145.81818181818181</v>
      </c>
      <c r="S304" s="55">
        <f t="shared" si="60"/>
        <v>-13.945698596705313</v>
      </c>
      <c r="T304" s="55">
        <f t="shared" si="51"/>
        <v>-13.945698596705284</v>
      </c>
      <c r="U304" t="s">
        <v>431</v>
      </c>
      <c r="V304" t="s">
        <v>122</v>
      </c>
      <c r="W304" t="s">
        <v>437</v>
      </c>
      <c r="X304" s="38">
        <v>44533</v>
      </c>
      <c r="Y304" s="66"/>
    </row>
    <row r="305" spans="1:25" ht="15" x14ac:dyDescent="0.25">
      <c r="A305">
        <v>2.69</v>
      </c>
      <c r="B305">
        <v>1.51</v>
      </c>
      <c r="C305" s="43">
        <f t="shared" si="53"/>
        <v>3.3998867525049992E-2</v>
      </c>
      <c r="D305" s="44">
        <f>IF(OR($A305="",$B305=""),"",A305*'MPTO_working_2-way'!$G304)</f>
        <v>2.7814569536423845</v>
      </c>
      <c r="E305" s="46">
        <f>IF(OR($A305="",$B305=""),"",B305*'MPTO_working_2-way'!$G304)</f>
        <v>1.5613382899628254</v>
      </c>
      <c r="F305" s="44">
        <f>IF(OR($A305="",$B305=""),"",'MPTO_working_2-way'!D304)</f>
        <v>2.8189041951490341</v>
      </c>
      <c r="G305" s="46">
        <f>IF(OR($A305="",$B305=""),"",'MPTO_working_2-way'!E304)</f>
        <v>1.5497815677521511</v>
      </c>
      <c r="H305" s="44">
        <f>IF(OR($A305="",$B305=""),"",'OddsRatio_working_2-way'!M304)</f>
        <v>2.8203641092364129</v>
      </c>
      <c r="I305" s="44">
        <f>IF(OR($A305="",$B305=""),"",'OddsRatio_working_2-way'!N304)</f>
        <v>1.5493406483494501</v>
      </c>
      <c r="J305" s="44">
        <f>IF('Log_working_2-way'!$D304="","",A305^('Log_working_2-way'!$D304))</f>
        <v>2.8380197684281701</v>
      </c>
      <c r="K305" s="46">
        <f>IF('Log_working_2-way'!$D304="","",B305^('Log_working_2-way'!$D304))</f>
        <v>1.5440637892893805</v>
      </c>
      <c r="L305" s="53">
        <f t="shared" si="54"/>
        <v>0.35952380952380947</v>
      </c>
      <c r="M305" s="53">
        <f t="shared" si="55"/>
        <v>0.64047619047619042</v>
      </c>
      <c r="N305" s="54">
        <v>402</v>
      </c>
      <c r="O305" s="54">
        <f t="shared" si="56"/>
        <v>252.55762081784385</v>
      </c>
      <c r="P305" s="54">
        <f t="shared" si="57"/>
        <v>135.7748344370861</v>
      </c>
      <c r="Q305" s="54">
        <f t="shared" si="58"/>
        <v>266.2251655629139</v>
      </c>
      <c r="R305" s="54">
        <f t="shared" si="59"/>
        <v>149.44237918215615</v>
      </c>
      <c r="S305" s="55">
        <f t="shared" si="60"/>
        <v>-13.667544745070046</v>
      </c>
      <c r="T305" s="55">
        <f t="shared" si="51"/>
        <v>-13.667544745070046</v>
      </c>
      <c r="U305" t="s">
        <v>158</v>
      </c>
      <c r="V305" t="s">
        <v>163</v>
      </c>
      <c r="W305" t="s">
        <v>437</v>
      </c>
      <c r="X305" s="38">
        <v>44533</v>
      </c>
      <c r="Y305" s="66"/>
    </row>
    <row r="306" spans="1:25" ht="15" x14ac:dyDescent="0.25">
      <c r="A306">
        <v>1.88</v>
      </c>
      <c r="B306">
        <v>2.0099999999999998</v>
      </c>
      <c r="C306" s="43">
        <f t="shared" si="53"/>
        <v>2.9427331427966497E-2</v>
      </c>
      <c r="D306" s="44">
        <f>IF(OR($A306="",$B306=""),"",A306*'MPTO_working_2-way'!$G305)</f>
        <v>1.9353233830845769</v>
      </c>
      <c r="E306" s="46">
        <f>IF(OR($A306="",$B306=""),"",B306*'MPTO_working_2-way'!$G305)</f>
        <v>2.0691489361702122</v>
      </c>
      <c r="F306" s="44">
        <f>IF(OR($A306="",$B306=""),"",'MPTO_working_2-way'!D305)</f>
        <v>1.9334834220221038</v>
      </c>
      <c r="G306" s="46">
        <f>IF(OR($A306="",$B306=""),"",'MPTO_working_2-way'!E305)</f>
        <v>2.0712563034422273</v>
      </c>
      <c r="H306" s="44">
        <f>IF(OR($A306="",$B306=""),"",'OddsRatio_working_2-way'!M305)</f>
        <v>1.9334276237142709</v>
      </c>
      <c r="I306" s="44">
        <f>IF(OR($A306="",$B306=""),"",'OddsRatio_working_2-way'!N305)</f>
        <v>2.0713203408538785</v>
      </c>
      <c r="J306" s="44">
        <f>IF('Log_working_2-way'!$D305="","",A306^('Log_working_2-way'!$D305))</f>
        <v>1.9325939690668699</v>
      </c>
      <c r="K306" s="46">
        <f>IF('Log_working_2-way'!$D305="","",B306^('Log_working_2-way'!$D305))</f>
        <v>2.0722780043286777</v>
      </c>
      <c r="L306" s="53">
        <f t="shared" si="54"/>
        <v>0.5167095115681235</v>
      </c>
      <c r="M306" s="53">
        <f t="shared" si="55"/>
        <v>0.48329048843187672</v>
      </c>
      <c r="N306" s="54">
        <v>403</v>
      </c>
      <c r="O306" s="54">
        <f t="shared" si="56"/>
        <v>188.63829787234042</v>
      </c>
      <c r="P306" s="54">
        <f t="shared" si="57"/>
        <v>202.502487562189</v>
      </c>
      <c r="Q306" s="54">
        <f t="shared" si="58"/>
        <v>200.49751243781097</v>
      </c>
      <c r="R306" s="54">
        <f t="shared" si="59"/>
        <v>214.36170212765958</v>
      </c>
      <c r="S306" s="55">
        <f t="shared" si="60"/>
        <v>-11.859214565470552</v>
      </c>
      <c r="T306" s="55">
        <f t="shared" si="51"/>
        <v>-11.85921456547058</v>
      </c>
      <c r="U306" t="s">
        <v>66</v>
      </c>
      <c r="V306" t="s">
        <v>166</v>
      </c>
      <c r="W306" t="s">
        <v>442</v>
      </c>
      <c r="X306" s="38">
        <v>44533</v>
      </c>
      <c r="Y306" s="66"/>
    </row>
    <row r="307" spans="1:25" ht="15" x14ac:dyDescent="0.25">
      <c r="A307">
        <v>2.0299999999999998</v>
      </c>
      <c r="B307">
        <v>1.88</v>
      </c>
      <c r="C307" s="43">
        <f t="shared" si="53"/>
        <v>2.4525731055444977E-2</v>
      </c>
      <c r="D307" s="44">
        <f>IF(OR($A307="",$B307=""),"",A307*'MPTO_working_2-way'!$G306)</f>
        <v>2.0797872340425529</v>
      </c>
      <c r="E307" s="46">
        <f>IF(OR($A307="",$B307=""),"",B307*'MPTO_working_2-way'!$G306)</f>
        <v>1.9261083743842364</v>
      </c>
      <c r="F307" s="44">
        <f>IF(OR($A307="",$B307=""),"",'MPTO_working_2-way'!D306)</f>
        <v>2.0818241326641935</v>
      </c>
      <c r="G307" s="46">
        <f>IF(OR($A307="",$B307=""),"",'MPTO_working_2-way'!E306)</f>
        <v>1.9243646631706333</v>
      </c>
      <c r="H307" s="44">
        <f>IF(OR($A307="",$B307=""),"",'OddsRatio_working_2-way'!M306)</f>
        <v>2.081875475946537</v>
      </c>
      <c r="I307" s="44">
        <f>IF(OR($A307="",$B307=""),"",'OddsRatio_working_2-way'!N306)</f>
        <v>1.9243207949834495</v>
      </c>
      <c r="J307" s="44">
        <f>IF('Log_working_2-way'!$D306="","",A307^('Log_working_2-way'!$D306))</f>
        <v>2.0827972819225606</v>
      </c>
      <c r="K307" s="46">
        <f>IF('Log_working_2-way'!$D306="","",B307^('Log_working_2-way'!$D306))</f>
        <v>1.9235339030630429</v>
      </c>
      <c r="L307" s="53">
        <f t="shared" si="54"/>
        <v>0.4808184143222507</v>
      </c>
      <c r="M307" s="53">
        <f t="shared" si="55"/>
        <v>0.51918158567774941</v>
      </c>
      <c r="N307" s="54">
        <v>404</v>
      </c>
      <c r="O307" s="54">
        <f t="shared" si="56"/>
        <v>204.98522167487681</v>
      </c>
      <c r="P307" s="54">
        <f t="shared" si="57"/>
        <v>189.10638297872339</v>
      </c>
      <c r="Q307" s="54">
        <f t="shared" si="58"/>
        <v>214.89361702127658</v>
      </c>
      <c r="R307" s="54">
        <f t="shared" si="59"/>
        <v>199.01477832512319</v>
      </c>
      <c r="S307" s="55">
        <f t="shared" si="60"/>
        <v>-9.9083953463997716</v>
      </c>
      <c r="T307" s="55">
        <f t="shared" si="51"/>
        <v>-9.9083953463998</v>
      </c>
      <c r="U307" t="s">
        <v>241</v>
      </c>
      <c r="V307" t="s">
        <v>391</v>
      </c>
      <c r="W307" t="s">
        <v>230</v>
      </c>
      <c r="X307" t="s">
        <v>514</v>
      </c>
      <c r="Y307" s="66"/>
    </row>
    <row r="308" spans="1:25" ht="15" x14ac:dyDescent="0.25">
      <c r="A308">
        <v>2.38</v>
      </c>
      <c r="B308">
        <v>1.64</v>
      </c>
      <c r="C308" s="43">
        <f t="shared" si="53"/>
        <v>2.9924164787866303E-2</v>
      </c>
      <c r="D308" s="44">
        <f>IF(OR($A308="",$B308=""),"",A308*'MPTO_working_2-way'!$G307)</f>
        <v>2.4512195121951219</v>
      </c>
      <c r="E308" s="46">
        <f>IF(OR($A308="",$B308=""),"",B308*'MPTO_working_2-way'!$G307)</f>
        <v>1.6890756302521006</v>
      </c>
      <c r="F308" s="44">
        <f>IF(OR($A308="",$B308=""),"",'MPTO_working_2-way'!D307)</f>
        <v>2.4678806272129488</v>
      </c>
      <c r="G308" s="46">
        <f>IF(OR($A308="",$B308=""),"",'MPTO_working_2-way'!E307)</f>
        <v>1.6812543073742245</v>
      </c>
      <c r="H308" s="44">
        <f>IF(OR($A308="",$B308=""),"",'OddsRatio_working_2-way'!M307)</f>
        <v>2.468417515558841</v>
      </c>
      <c r="I308" s="44">
        <f>IF(OR($A308="",$B308=""),"",'OddsRatio_working_2-way'!N307)</f>
        <v>1.6810052246069986</v>
      </c>
      <c r="J308" s="44">
        <f>IF('Log_working_2-way'!$D307="","",A308^('Log_working_2-way'!$D307))</f>
        <v>2.4761029855560022</v>
      </c>
      <c r="K308" s="46">
        <f>IF('Log_working_2-way'!$D307="","",B308^('Log_working_2-way'!$D307))</f>
        <v>1.6774595064065265</v>
      </c>
      <c r="L308" s="53">
        <f t="shared" si="54"/>
        <v>0.40796019900497515</v>
      </c>
      <c r="M308" s="53">
        <f t="shared" si="55"/>
        <v>0.59203980099502496</v>
      </c>
      <c r="N308" s="54">
        <v>405</v>
      </c>
      <c r="O308" s="54">
        <f t="shared" si="56"/>
        <v>234.83193277310923</v>
      </c>
      <c r="P308" s="54">
        <f t="shared" si="57"/>
        <v>158.04878048780483</v>
      </c>
      <c r="Q308" s="54">
        <f t="shared" si="58"/>
        <v>246.95121951219511</v>
      </c>
      <c r="R308" s="54">
        <f t="shared" si="59"/>
        <v>170.16806722689077</v>
      </c>
      <c r="S308" s="55">
        <f t="shared" si="60"/>
        <v>-12.119286739085879</v>
      </c>
      <c r="T308" s="55">
        <f t="shared" si="51"/>
        <v>-12.119286739085936</v>
      </c>
      <c r="U308" t="s">
        <v>265</v>
      </c>
      <c r="V308" t="s">
        <v>388</v>
      </c>
      <c r="W308" t="s">
        <v>230</v>
      </c>
      <c r="X308" t="s">
        <v>514</v>
      </c>
      <c r="Y308" s="66"/>
    </row>
    <row r="309" spans="1:25" ht="15" x14ac:dyDescent="0.25">
      <c r="A309">
        <v>1.38</v>
      </c>
      <c r="B309">
        <v>3.22</v>
      </c>
      <c r="C309" s="43">
        <f t="shared" si="53"/>
        <v>3.5196687370600444E-2</v>
      </c>
      <c r="D309" s="44">
        <f>IF(OR($A309="",$B309=""),"",A309*'MPTO_working_2-way'!$G308)</f>
        <v>1.4285714285714286</v>
      </c>
      <c r="E309" s="46">
        <f>IF(OR($A309="",$B309=""),"",B309*'MPTO_working_2-way'!$G308)</f>
        <v>3.3333333333333335</v>
      </c>
      <c r="F309" s="44">
        <f>IF(OR($A309="",$B309=""),"",'MPTO_working_2-way'!D308)</f>
        <v>1.4143484626647145</v>
      </c>
      <c r="G309" s="46">
        <f>IF(OR($A309="",$B309=""),"",'MPTO_working_2-way'!E308)</f>
        <v>3.4134275618374565</v>
      </c>
      <c r="H309" s="44">
        <f>IF(OR($A309="",$B309=""),"",'OddsRatio_working_2-way'!M308)</f>
        <v>1.413728378493875</v>
      </c>
      <c r="I309" s="44">
        <f>IF(OR($A309="",$B309=""),"",'OddsRatio_working_2-way'!N308)</f>
        <v>3.4170447375168491</v>
      </c>
      <c r="J309" s="44">
        <f>IF('Log_working_2-way'!$D308="","",A309^('Log_working_2-way'!$D308))</f>
        <v>1.407155216801429</v>
      </c>
      <c r="K309" s="46">
        <f>IF('Log_working_2-way'!$D308="","",B309^('Log_working_2-way'!$D308))</f>
        <v>3.4560657919476183</v>
      </c>
      <c r="L309" s="53">
        <f t="shared" si="54"/>
        <v>0.7</v>
      </c>
      <c r="M309" s="53">
        <f t="shared" si="55"/>
        <v>0.3</v>
      </c>
      <c r="N309" s="54">
        <v>406</v>
      </c>
      <c r="O309" s="54">
        <f t="shared" si="56"/>
        <v>111.79710144927536</v>
      </c>
      <c r="P309" s="54">
        <f t="shared" si="57"/>
        <v>279.91304347826087</v>
      </c>
      <c r="Q309" s="54">
        <f t="shared" si="58"/>
        <v>126.08695652173913</v>
      </c>
      <c r="R309" s="54">
        <f t="shared" si="59"/>
        <v>294.20289855072468</v>
      </c>
      <c r="S309" s="55">
        <f t="shared" si="60"/>
        <v>-14.289855072463766</v>
      </c>
      <c r="T309" s="55">
        <f t="shared" si="51"/>
        <v>-14.289855072463808</v>
      </c>
      <c r="U309" t="s">
        <v>267</v>
      </c>
      <c r="V309" t="s">
        <v>225</v>
      </c>
      <c r="W309" t="s">
        <v>230</v>
      </c>
      <c r="X309" t="s">
        <v>514</v>
      </c>
      <c r="Y309" s="66"/>
    </row>
    <row r="310" spans="1:25" ht="15" x14ac:dyDescent="0.25">
      <c r="A310">
        <v>1.66</v>
      </c>
      <c r="B310">
        <v>2.33</v>
      </c>
      <c r="C310" s="43">
        <f t="shared" si="53"/>
        <v>3.1594187910440219E-2</v>
      </c>
      <c r="D310" s="44">
        <f>IF(OR($A310="",$B310=""),"",A310*'MPTO_working_2-way'!$G309)</f>
        <v>1.7124463519313307</v>
      </c>
      <c r="E310" s="46">
        <f>IF(OR($A310="",$B310=""),"",B310*'MPTO_working_2-way'!$G309)</f>
        <v>2.4036144578313259</v>
      </c>
      <c r="F310" s="44">
        <f>IF(OR($A310="",$B310=""),"",'MPTO_working_2-way'!D309)</f>
        <v>1.7047027193794351</v>
      </c>
      <c r="G310" s="46">
        <f>IF(OR($A310="",$B310=""),"",'MPTO_working_2-way'!E309)</f>
        <v>2.4190380886859724</v>
      </c>
      <c r="H310" s="44">
        <f>IF(OR($A310="",$B310=""),"",'OddsRatio_working_2-way'!M309)</f>
        <v>1.7044434693456672</v>
      </c>
      <c r="I310" s="44">
        <f>IF(OR($A310="",$B310=""),"",'OddsRatio_working_2-way'!N309)</f>
        <v>2.4195603245905111</v>
      </c>
      <c r="J310" s="44">
        <f>IF('Log_working_2-way'!$D309="","",A310^('Log_working_2-way'!$D309))</f>
        <v>1.7009310320714472</v>
      </c>
      <c r="K310" s="46">
        <f>IF('Log_working_2-way'!$D309="","",B310^('Log_working_2-way'!$D309))</f>
        <v>2.4266738869367481</v>
      </c>
      <c r="L310" s="53">
        <f t="shared" si="54"/>
        <v>0.58395989974937335</v>
      </c>
      <c r="M310" s="53">
        <f t="shared" si="55"/>
        <v>0.41604010025062649</v>
      </c>
      <c r="N310" s="54">
        <v>407</v>
      </c>
      <c r="O310" s="54">
        <f t="shared" si="56"/>
        <v>161.81927710843374</v>
      </c>
      <c r="P310" s="54">
        <f t="shared" si="57"/>
        <v>232.32188841201719</v>
      </c>
      <c r="Q310" s="54">
        <f t="shared" si="58"/>
        <v>174.67811158798284</v>
      </c>
      <c r="R310" s="54">
        <f t="shared" si="59"/>
        <v>245.18072289156629</v>
      </c>
      <c r="S310" s="55">
        <f t="shared" si="60"/>
        <v>-12.858834479549103</v>
      </c>
      <c r="T310" s="55">
        <f t="shared" si="51"/>
        <v>-12.858834479549103</v>
      </c>
      <c r="U310" t="s">
        <v>390</v>
      </c>
      <c r="V310" t="s">
        <v>268</v>
      </c>
      <c r="W310" t="s">
        <v>230</v>
      </c>
      <c r="X310" t="s">
        <v>514</v>
      </c>
      <c r="Y310" s="66"/>
    </row>
    <row r="311" spans="1:25" ht="15" x14ac:dyDescent="0.25">
      <c r="A311">
        <v>1.58</v>
      </c>
      <c r="B311">
        <v>2.52</v>
      </c>
      <c r="C311" s="43">
        <f t="shared" si="53"/>
        <v>2.9736789230460081E-2</v>
      </c>
      <c r="D311" s="44">
        <f>IF(OR($A311="",$B311=""),"",A311*'MPTO_working_2-way'!$G310)</f>
        <v>1.626984126984127</v>
      </c>
      <c r="E311" s="46">
        <f>IF(OR($A311="",$B311=""),"",B311*'MPTO_working_2-way'!$G310)</f>
        <v>2.5949367088607596</v>
      </c>
      <c r="F311" s="44">
        <f>IF(OR($A311="",$B311=""),"",'MPTO_working_2-way'!D310)</f>
        <v>1.6180104031209364</v>
      </c>
      <c r="G311" s="46">
        <f>IF(OR($A311="",$B311=""),"",'MPTO_working_2-way'!E310)</f>
        <v>2.618095739084692</v>
      </c>
      <c r="H311" s="44">
        <f>IF(OR($A311="",$B311=""),"",'OddsRatio_working_2-way'!M310)</f>
        <v>1.6177207681213428</v>
      </c>
      <c r="I311" s="44">
        <f>IF(OR($A311="",$B311=""),"",'OddsRatio_working_2-way'!N310)</f>
        <v>2.618854426800759</v>
      </c>
      <c r="J311" s="44">
        <f>IF('Log_working_2-way'!$D310="","",A311^('Log_working_2-way'!$D310))</f>
        <v>1.6136452064390807</v>
      </c>
      <c r="K311" s="46">
        <f>IF('Log_working_2-way'!$D310="","",B311^('Log_working_2-way'!$D310))</f>
        <v>2.6296061462010867</v>
      </c>
      <c r="L311" s="53">
        <f t="shared" si="54"/>
        <v>0.61463414634146341</v>
      </c>
      <c r="M311" s="53">
        <f t="shared" si="55"/>
        <v>0.38536585365853659</v>
      </c>
      <c r="N311" s="54">
        <v>408</v>
      </c>
      <c r="O311" s="54">
        <f t="shared" si="56"/>
        <v>149.77215189873417</v>
      </c>
      <c r="P311" s="54">
        <f t="shared" si="57"/>
        <v>246.0952380952381</v>
      </c>
      <c r="Q311" s="54">
        <f t="shared" si="58"/>
        <v>161.9047619047619</v>
      </c>
      <c r="R311" s="54">
        <f t="shared" si="59"/>
        <v>258.22784810126581</v>
      </c>
      <c r="S311" s="55">
        <f t="shared" si="60"/>
        <v>-12.132610006027733</v>
      </c>
      <c r="T311" s="55">
        <f t="shared" si="51"/>
        <v>-12.132610006027704</v>
      </c>
      <c r="U311" t="s">
        <v>261</v>
      </c>
      <c r="V311" t="s">
        <v>264</v>
      </c>
      <c r="W311" t="s">
        <v>230</v>
      </c>
      <c r="X311" t="s">
        <v>514</v>
      </c>
      <c r="Y311" s="66"/>
    </row>
    <row r="312" spans="1:25" ht="15" x14ac:dyDescent="0.25">
      <c r="A312">
        <v>1.81</v>
      </c>
      <c r="B312">
        <v>2.0699999999999998</v>
      </c>
      <c r="C312" s="43">
        <f t="shared" si="53"/>
        <v>3.5577975284917462E-2</v>
      </c>
      <c r="D312" s="44">
        <f>IF(OR($A312="",$B312=""),"",A312*'MPTO_working_2-way'!$G311)</f>
        <v>1.8743961352657006</v>
      </c>
      <c r="E312" s="46">
        <f>IF(OR($A312="",$B312=""),"",B312*'MPTO_working_2-way'!$G311)</f>
        <v>2.1436464088397789</v>
      </c>
      <c r="F312" s="44">
        <f>IF(OR($A312="",$B312=""),"",'MPTO_working_2-way'!D311)</f>
        <v>1.8702173858786533</v>
      </c>
      <c r="G312" s="46">
        <f>IF(OR($A312="",$B312=""),"",'MPTO_working_2-way'!E311)</f>
        <v>2.1491381535549374</v>
      </c>
      <c r="H312" s="44">
        <f>IF(OR($A312="",$B312=""),"",'OddsRatio_working_2-way'!M311)</f>
        <v>1.8700628401410975</v>
      </c>
      <c r="I312" s="44">
        <f>IF(OR($A312="",$B312=""),"",'OddsRatio_working_2-way'!N311)</f>
        <v>2.1493422703098441</v>
      </c>
      <c r="J312" s="44">
        <f>IF('Log_working_2-way'!$D311="","",A312^('Log_working_2-way'!$D311))</f>
        <v>1.8681622223592078</v>
      </c>
      <c r="K312" s="46">
        <f>IF('Log_working_2-way'!$D311="","",B312^('Log_working_2-way'!$D311))</f>
        <v>2.1518584594506485</v>
      </c>
      <c r="L312" s="53">
        <f t="shared" si="54"/>
        <v>0.53350515463917525</v>
      </c>
      <c r="M312" s="53">
        <f t="shared" si="55"/>
        <v>0.46649484536082475</v>
      </c>
      <c r="N312" s="54">
        <v>409</v>
      </c>
      <c r="O312" s="54">
        <f t="shared" si="56"/>
        <v>183.03314917127076</v>
      </c>
      <c r="P312" s="54">
        <f t="shared" si="57"/>
        <v>211.41545893719803</v>
      </c>
      <c r="Q312" s="54">
        <f t="shared" si="58"/>
        <v>197.58454106280195</v>
      </c>
      <c r="R312" s="54">
        <f t="shared" si="59"/>
        <v>225.96685082872929</v>
      </c>
      <c r="S312" s="55">
        <f t="shared" si="60"/>
        <v>-14.551391891531182</v>
      </c>
      <c r="T312" s="55">
        <f t="shared" si="51"/>
        <v>-14.551391891531267</v>
      </c>
      <c r="U312" t="s">
        <v>276</v>
      </c>
      <c r="V312" t="s">
        <v>242</v>
      </c>
      <c r="W312" t="s">
        <v>231</v>
      </c>
      <c r="X312" t="s">
        <v>514</v>
      </c>
      <c r="Y312" s="66"/>
    </row>
    <row r="313" spans="1:25" ht="15" x14ac:dyDescent="0.25">
      <c r="A313">
        <v>1.94</v>
      </c>
      <c r="B313">
        <v>1.94</v>
      </c>
      <c r="C313" s="43">
        <f t="shared" si="53"/>
        <v>3.0927835051546504E-2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2.0000000000000004</v>
      </c>
      <c r="I313" s="44">
        <f>IF(OR($A313="",$B313=""),"",'OddsRatio_working_2-way'!N312)</f>
        <v>2.0000000000000004</v>
      </c>
      <c r="J313" s="44">
        <f>IF('Log_working_2-way'!$D312="","",A313^('Log_working_2-way'!$D312))</f>
        <v>1.9999999999999891</v>
      </c>
      <c r="K313" s="46">
        <f>IF('Log_working_2-way'!$D312="","",B313^('Log_working_2-way'!$D312))</f>
        <v>1.9999999999999891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198.65979381443299</v>
      </c>
      <c r="P313" s="54">
        <f t="shared" si="57"/>
        <v>198.65979381443299</v>
      </c>
      <c r="Q313" s="54">
        <f t="shared" si="58"/>
        <v>211.34020618556704</v>
      </c>
      <c r="R313" s="54">
        <f t="shared" si="59"/>
        <v>211.34020618556704</v>
      </c>
      <c r="S313" s="55">
        <f t="shared" si="60"/>
        <v>-12.680412371134054</v>
      </c>
      <c r="T313" s="55">
        <f t="shared" si="51"/>
        <v>-12.680412371134054</v>
      </c>
      <c r="U313" t="s">
        <v>228</v>
      </c>
      <c r="V313" t="s">
        <v>244</v>
      </c>
      <c r="W313" t="s">
        <v>231</v>
      </c>
      <c r="X313" t="s">
        <v>514</v>
      </c>
      <c r="Y313" s="66"/>
    </row>
    <row r="314" spans="1:25" ht="15" x14ac:dyDescent="0.25">
      <c r="A314">
        <v>1.82</v>
      </c>
      <c r="B314">
        <v>2.08</v>
      </c>
      <c r="C314" s="43">
        <f t="shared" si="53"/>
        <v>3.0219780219780112E-2</v>
      </c>
      <c r="D314" s="44">
        <f>IF(OR($A314="",$B314=""),"",A314*'MPTO_working_2-way'!$G313)</f>
        <v>1.8749999999999998</v>
      </c>
      <c r="E314" s="46">
        <f>IF(OR($A314="",$B314=""),"",B314*'MPTO_working_2-way'!$G313)</f>
        <v>2.1428571428571428</v>
      </c>
      <c r="F314" s="44">
        <f>IF(OR($A314="",$B314=""),"",'MPTO_working_2-way'!D313)</f>
        <v>1.8714652956298199</v>
      </c>
      <c r="G314" s="46">
        <f>IF(OR($A314="",$B314=""),"",'MPTO_working_2-way'!E313)</f>
        <v>2.1474926253687316</v>
      </c>
      <c r="H314" s="44">
        <f>IF(OR($A314="",$B314=""),"",'OddsRatio_working_2-way'!M313)</f>
        <v>1.8713548411865626</v>
      </c>
      <c r="I314" s="44">
        <f>IF(OR($A314="",$B314=""),"",'OddsRatio_working_2-way'!N313)</f>
        <v>2.1476380835140083</v>
      </c>
      <c r="J314" s="44">
        <f>IF('Log_working_2-way'!$D313="","",A314^('Log_working_2-way'!$D313))</f>
        <v>1.8697536002386808</v>
      </c>
      <c r="K314" s="46">
        <f>IF('Log_working_2-way'!$D313="","",B314^('Log_working_2-way'!$D313))</f>
        <v>2.1497509176455911</v>
      </c>
      <c r="L314" s="53">
        <f t="shared" si="54"/>
        <v>0.53333333333333344</v>
      </c>
      <c r="M314" s="53">
        <f t="shared" si="55"/>
        <v>0.46666666666666667</v>
      </c>
      <c r="N314" s="54">
        <v>411</v>
      </c>
      <c r="O314" s="54">
        <f t="shared" si="56"/>
        <v>185.17582417582415</v>
      </c>
      <c r="P314" s="54">
        <f t="shared" si="57"/>
        <v>213.40384615384613</v>
      </c>
      <c r="Q314" s="54">
        <f t="shared" si="58"/>
        <v>197.59615384615384</v>
      </c>
      <c r="R314" s="54">
        <f t="shared" si="59"/>
        <v>225.8241758241758</v>
      </c>
      <c r="S314" s="55">
        <f t="shared" si="60"/>
        <v>-12.420329670329693</v>
      </c>
      <c r="T314" s="55">
        <f t="shared" si="51"/>
        <v>-12.420329670329664</v>
      </c>
      <c r="U314" t="s">
        <v>138</v>
      </c>
      <c r="V314" t="s">
        <v>35</v>
      </c>
      <c r="W314" t="s">
        <v>443</v>
      </c>
      <c r="X314" t="s">
        <v>514</v>
      </c>
      <c r="Y314" s="66"/>
    </row>
    <row r="315" spans="1:25" s="50" customFormat="1" ht="15" x14ac:dyDescent="0.25">
      <c r="A315">
        <v>2.5</v>
      </c>
      <c r="B315">
        <v>1.59</v>
      </c>
      <c r="C315" s="43">
        <f t="shared" si="53"/>
        <v>2.8930817610062887E-2</v>
      </c>
      <c r="D315" s="44">
        <f>IF(OR($A315="",$B315=""),"",A315*'MPTO_working_2-way'!$G314)</f>
        <v>2.5723270440251573</v>
      </c>
      <c r="E315" s="46">
        <f>IF(OR($A315="",$B315=""),"",B315*'MPTO_working_2-way'!$G314)</f>
        <v>1.6360000000000001</v>
      </c>
      <c r="F315" s="44">
        <f>IF(OR($A315="",$B315=""),"",'MPTO_working_2-way'!D314)</f>
        <v>2.5938009787928222</v>
      </c>
      <c r="G315" s="46">
        <f>IF(OR($A315="",$B315=""),"",'MPTO_working_2-way'!E314)</f>
        <v>1.6274309109518936</v>
      </c>
      <c r="H315" s="44">
        <f>IF(OR($A315="",$B315=""),"",'OddsRatio_working_2-way'!M314)</f>
        <v>2.594482010358202</v>
      </c>
      <c r="I315" s="44">
        <f>IF(OR($A315="",$B315=""),"",'OddsRatio_working_2-way'!N314)</f>
        <v>1.6271629240742262</v>
      </c>
      <c r="J315" s="44">
        <f>IF('Log_working_2-way'!$D314="","",A315^('Log_working_2-way'!$D314))</f>
        <v>2.6044302729451743</v>
      </c>
      <c r="K315" s="46">
        <f>IF('Log_working_2-way'!$D314="","",B315^('Log_working_2-way'!$D314))</f>
        <v>1.6232742032249983</v>
      </c>
      <c r="L315" s="53">
        <f t="shared" si="54"/>
        <v>0.38875305623471879</v>
      </c>
      <c r="M315" s="53">
        <f t="shared" si="55"/>
        <v>0.6112469437652811</v>
      </c>
      <c r="N315" s="54">
        <v>412</v>
      </c>
      <c r="O315" s="54">
        <f t="shared" si="56"/>
        <v>247.20000000000002</v>
      </c>
      <c r="P315" s="54">
        <f t="shared" si="57"/>
        <v>152.88050314465411</v>
      </c>
      <c r="Q315" s="54">
        <f t="shared" si="58"/>
        <v>259.11949685534591</v>
      </c>
      <c r="R315" s="54">
        <f t="shared" si="59"/>
        <v>164.8</v>
      </c>
      <c r="S315" s="55">
        <f t="shared" si="60"/>
        <v>-11.919496855345898</v>
      </c>
      <c r="T315" s="55">
        <f t="shared" si="60"/>
        <v>-11.919496855345898</v>
      </c>
      <c r="U315" t="s">
        <v>34</v>
      </c>
      <c r="V315" t="s">
        <v>78</v>
      </c>
      <c r="W315" t="s">
        <v>443</v>
      </c>
      <c r="X315" t="s">
        <v>514</v>
      </c>
      <c r="Y315" s="66"/>
    </row>
    <row r="316" spans="1:25" ht="15" x14ac:dyDescent="0.25">
      <c r="A316">
        <v>2.17</v>
      </c>
      <c r="B316">
        <v>1.76</v>
      </c>
      <c r="C316" s="43">
        <f t="shared" si="53"/>
        <v>2.9011311269375728E-2</v>
      </c>
      <c r="D316" s="44">
        <f>IF(OR($A316="",$B316=""),"",A316*'MPTO_working_2-way'!$G315)</f>
        <v>2.2329545454545454</v>
      </c>
      <c r="E316" s="46">
        <f>IF(OR($A316="",$B316=""),"",B316*'MPTO_working_2-way'!$G315)</f>
        <v>1.8110599078341012</v>
      </c>
      <c r="F316" s="44">
        <f>IF(OR($A316="",$B316=""),"",'MPTO_working_2-way'!D315)</f>
        <v>2.2405256365129644</v>
      </c>
      <c r="G316" s="46">
        <f>IF(OR($A316="",$B316=""),"",'MPTO_working_2-way'!E315)</f>
        <v>1.8061099025820484</v>
      </c>
      <c r="H316" s="44">
        <f>IF(OR($A316="",$B316=""),"",'OddsRatio_working_2-way'!M315)</f>
        <v>2.2407552878027661</v>
      </c>
      <c r="I316" s="44">
        <f>IF(OR($A316="",$B316=""),"",'OddsRatio_working_2-way'!N315)</f>
        <v>1.8059606997693183</v>
      </c>
      <c r="J316" s="44">
        <f>IF('Log_working_2-way'!$D315="","",A316^('Log_working_2-way'!$D315))</f>
        <v>2.2442129030289037</v>
      </c>
      <c r="K316" s="46">
        <f>IF('Log_working_2-way'!$D315="","",B316^('Log_working_2-way'!$D315))</f>
        <v>1.8037209689479914</v>
      </c>
      <c r="L316" s="53">
        <f t="shared" si="54"/>
        <v>0.44783715012722647</v>
      </c>
      <c r="M316" s="53">
        <f t="shared" si="55"/>
        <v>0.55216284987277364</v>
      </c>
      <c r="N316" s="54">
        <v>413</v>
      </c>
      <c r="O316" s="54">
        <f t="shared" si="56"/>
        <v>222.67741935483866</v>
      </c>
      <c r="P316" s="54">
        <f t="shared" si="57"/>
        <v>178.34090909090909</v>
      </c>
      <c r="Q316" s="54">
        <f t="shared" si="58"/>
        <v>234.65909090909093</v>
      </c>
      <c r="R316" s="54">
        <f t="shared" si="59"/>
        <v>190.32258064516128</v>
      </c>
      <c r="S316" s="55">
        <f t="shared" si="60"/>
        <v>-11.981671554252273</v>
      </c>
      <c r="T316" s="55">
        <f t="shared" si="60"/>
        <v>-11.981671554252188</v>
      </c>
      <c r="U316" t="s">
        <v>134</v>
      </c>
      <c r="V316" t="s">
        <v>73</v>
      </c>
      <c r="W316" t="s">
        <v>443</v>
      </c>
      <c r="X316" t="s">
        <v>514</v>
      </c>
      <c r="Y316" s="66"/>
    </row>
    <row r="317" spans="1:25" ht="15" x14ac:dyDescent="0.25">
      <c r="A317">
        <v>1.83</v>
      </c>
      <c r="B317">
        <v>2.06</v>
      </c>
      <c r="C317" s="43">
        <f t="shared" si="53"/>
        <v>3.1884980635577431E-2</v>
      </c>
      <c r="D317" s="44">
        <f>IF(OR($A317="",$B317=""),"",A317*'MPTO_working_2-way'!$G316)</f>
        <v>1.8883495145631068</v>
      </c>
      <c r="E317" s="46">
        <f>IF(OR($A317="",$B317=""),"",B317*'MPTO_working_2-way'!$G316)</f>
        <v>2.1256830601092895</v>
      </c>
      <c r="F317" s="44">
        <f>IF(OR($A317="",$B317=""),"",'MPTO_working_2-way'!D316)</f>
        <v>1.8849942497124856</v>
      </c>
      <c r="G317" s="46">
        <f>IF(OR($A317="",$B317=""),"",'MPTO_working_2-way'!E316)</f>
        <v>2.1299508446804905</v>
      </c>
      <c r="H317" s="44">
        <f>IF(OR($A317="",$B317=""),"",'OddsRatio_working_2-way'!M316)</f>
        <v>1.8848835335367746</v>
      </c>
      <c r="I317" s="44">
        <f>IF(OR($A317="",$B317=""),"",'OddsRatio_working_2-way'!N316)</f>
        <v>2.1300922235529893</v>
      </c>
      <c r="J317" s="44">
        <f>IF('Log_working_2-way'!$D316="","",A317^('Log_working_2-way'!$D316))</f>
        <v>1.8833614398916756</v>
      </c>
      <c r="K317" s="46">
        <f>IF('Log_working_2-way'!$D316="","",B317^('Log_working_2-way'!$D316))</f>
        <v>2.1320394516231058</v>
      </c>
      <c r="L317" s="53">
        <f t="shared" si="54"/>
        <v>0.5295629820051414</v>
      </c>
      <c r="M317" s="53">
        <f t="shared" si="55"/>
        <v>0.47043701799485865</v>
      </c>
      <c r="N317" s="54">
        <v>414</v>
      </c>
      <c r="O317" s="54">
        <f t="shared" si="56"/>
        <v>187.77049180327867</v>
      </c>
      <c r="P317" s="54">
        <f t="shared" si="57"/>
        <v>213.02912621359226</v>
      </c>
      <c r="Q317" s="54">
        <f t="shared" si="58"/>
        <v>200.97087378640776</v>
      </c>
      <c r="R317" s="54">
        <f t="shared" si="59"/>
        <v>226.2295081967213</v>
      </c>
      <c r="S317" s="55">
        <f t="shared" si="60"/>
        <v>-13.200381983129091</v>
      </c>
      <c r="T317" s="55">
        <f t="shared" si="60"/>
        <v>-13.200381983129034</v>
      </c>
      <c r="U317" t="s">
        <v>41</v>
      </c>
      <c r="V317" t="s">
        <v>68</v>
      </c>
      <c r="W317" t="s">
        <v>443</v>
      </c>
      <c r="X317" t="s">
        <v>514</v>
      </c>
      <c r="Y317" s="66"/>
    </row>
    <row r="318" spans="1:25" ht="15" x14ac:dyDescent="0.25">
      <c r="A318">
        <v>2.39</v>
      </c>
      <c r="B318">
        <v>1.63</v>
      </c>
      <c r="C318" s="43">
        <f t="shared" si="53"/>
        <v>3.19069743563416E-2</v>
      </c>
      <c r="D318" s="44">
        <f>IF(OR($A318="",$B318=""),"",A318*'MPTO_working_2-way'!$G317)</f>
        <v>2.4662576687116564</v>
      </c>
      <c r="E318" s="46">
        <f>IF(OR($A318="",$B318=""),"",B318*'MPTO_working_2-way'!$G317)</f>
        <v>1.6820083682008367</v>
      </c>
      <c r="F318" s="44">
        <f>IF(OR($A318="",$B318=""),"",'MPTO_working_2-way'!D317)</f>
        <v>2.4847402493861024</v>
      </c>
      <c r="G318" s="46">
        <f>IF(OR($A318="",$B318=""),"",'MPTO_working_2-way'!E317)</f>
        <v>1.6735184827201064</v>
      </c>
      <c r="H318" s="44">
        <f>IF(OR($A318="",$B318=""),"",'OddsRatio_working_2-way'!M317)</f>
        <v>2.4853784724268779</v>
      </c>
      <c r="I318" s="44">
        <f>IF(OR($A318="",$B318=""),"",'OddsRatio_working_2-way'!N317)</f>
        <v>1.6732290918193764</v>
      </c>
      <c r="J318" s="44">
        <f>IF('Log_working_2-way'!$D317="","",A318^('Log_working_2-way'!$D317))</f>
        <v>2.4939306210789667</v>
      </c>
      <c r="K318" s="46">
        <f>IF('Log_working_2-way'!$D317="","",B318^('Log_working_2-way'!$D317))</f>
        <v>1.6693751275261461</v>
      </c>
      <c r="L318" s="53">
        <f t="shared" si="54"/>
        <v>0.40547263681592038</v>
      </c>
      <c r="M318" s="53">
        <f t="shared" si="55"/>
        <v>0.59452736318407962</v>
      </c>
      <c r="N318" s="54">
        <v>415</v>
      </c>
      <c r="O318" s="54">
        <f t="shared" si="56"/>
        <v>241.35983263598325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173.64016736401672</v>
      </c>
      <c r="S318" s="55">
        <f t="shared" si="60"/>
        <v>-13.241394357881774</v>
      </c>
      <c r="T318" s="55">
        <f t="shared" si="60"/>
        <v>-13.241394357881802</v>
      </c>
      <c r="U318" t="s">
        <v>44</v>
      </c>
      <c r="V318" t="s">
        <v>81</v>
      </c>
      <c r="W318" t="s">
        <v>433</v>
      </c>
      <c r="X318" t="s">
        <v>514</v>
      </c>
      <c r="Y318" s="66"/>
    </row>
    <row r="319" spans="1:25" ht="15" x14ac:dyDescent="0.25">
      <c r="A319">
        <v>2.5299999999999998</v>
      </c>
      <c r="B319">
        <v>1.56</v>
      </c>
      <c r="C319" s="43">
        <f t="shared" si="53"/>
        <v>3.6282558021688338E-2</v>
      </c>
      <c r="D319" s="44">
        <f>IF(OR($A319="",$B319=""),"",A319*'MPTO_working_2-way'!$G318)</f>
        <v>2.6217948717948714</v>
      </c>
      <c r="E319" s="46">
        <f>IF(OR($A319="",$B319=""),"",B319*'MPTO_working_2-way'!$G318)</f>
        <v>1.6166007905138338</v>
      </c>
      <c r="F319" s="44">
        <f>IF(OR($A319="",$B319=""),"",'MPTO_working_2-way'!D318)</f>
        <v>2.6517065305025525</v>
      </c>
      <c r="G319" s="46">
        <f>IF(OR($A319="",$B319=""),"",'MPTO_working_2-way'!E318)</f>
        <v>1.6054344288968434</v>
      </c>
      <c r="H319" s="44">
        <f>IF(OR($A319="",$B319=""),"",'OddsRatio_working_2-way'!M318)</f>
        <v>2.6529194950580188</v>
      </c>
      <c r="I319" s="44">
        <f>IF(OR($A319="",$B319=""),"",'OddsRatio_working_2-way'!N318)</f>
        <v>1.6049901419820203</v>
      </c>
      <c r="J319" s="44">
        <f>IF('Log_working_2-way'!$D318="","",A319^('Log_working_2-way'!$D318))</f>
        <v>2.6669477843763532</v>
      </c>
      <c r="K319" s="46">
        <f>IF('Log_working_2-way'!$D318="","",B319^('Log_working_2-way'!$D318))</f>
        <v>1.59989881469138</v>
      </c>
      <c r="L319" s="53">
        <f t="shared" si="54"/>
        <v>0.38141809290953549</v>
      </c>
      <c r="M319" s="53">
        <f t="shared" si="55"/>
        <v>0.61858190709046468</v>
      </c>
      <c r="N319" s="54">
        <v>416</v>
      </c>
      <c r="O319" s="54">
        <f t="shared" si="56"/>
        <v>251.57312252964431</v>
      </c>
      <c r="P319" s="54">
        <f t="shared" si="57"/>
        <v>149.33333333333334</v>
      </c>
      <c r="Q319" s="54">
        <f t="shared" si="58"/>
        <v>266.66666666666663</v>
      </c>
      <c r="R319" s="54">
        <f t="shared" si="59"/>
        <v>164.42687747035575</v>
      </c>
      <c r="S319" s="55">
        <f t="shared" si="60"/>
        <v>-15.09354413702232</v>
      </c>
      <c r="T319" s="55">
        <f t="shared" si="60"/>
        <v>-15.093544137022405</v>
      </c>
      <c r="U319" t="s">
        <v>80</v>
      </c>
      <c r="V319" t="s">
        <v>82</v>
      </c>
      <c r="W319" t="s">
        <v>433</v>
      </c>
      <c r="X319" t="s">
        <v>514</v>
      </c>
      <c r="Y319" s="66"/>
    </row>
    <row r="320" spans="1:25" ht="15" x14ac:dyDescent="0.25">
      <c r="A320">
        <v>2.2000000000000002</v>
      </c>
      <c r="B320">
        <v>1.72</v>
      </c>
      <c r="C320" s="43">
        <f t="shared" si="53"/>
        <v>3.5940803382663811E-2</v>
      </c>
      <c r="D320" s="44">
        <f>IF(OR($A320="",$B320=""),"",A320*'MPTO_working_2-way'!$G319)</f>
        <v>2.2790697674418605</v>
      </c>
      <c r="E320" s="46">
        <f>IF(OR($A320="",$B320=""),"",B320*'MPTO_working_2-way'!$G319)</f>
        <v>1.7818181818181817</v>
      </c>
      <c r="F320" s="44">
        <f>IF(OR($A320="",$B320=""),"",'MPTO_working_2-way'!D319)</f>
        <v>2.2905569007263922</v>
      </c>
      <c r="G320" s="46">
        <f>IF(OR($A320="",$B320=""),"",'MPTO_working_2-way'!E319)</f>
        <v>1.7748592870544089</v>
      </c>
      <c r="H320" s="44">
        <f>IF(OR($A320="",$B320=""),"",'OddsRatio_working_2-way'!M319)</f>
        <v>2.2909944487358058</v>
      </c>
      <c r="I320" s="44">
        <f>IF(OR($A320="",$B320=""),"",'OddsRatio_working_2-way'!N319)</f>
        <v>1.7745966692414832</v>
      </c>
      <c r="J320" s="44">
        <f>IF('Log_working_2-way'!$D319="","",A320^('Log_working_2-way'!$D319))</f>
        <v>2.2962889076273294</v>
      </c>
      <c r="K320" s="46">
        <f>IF('Log_working_2-way'!$D319="","",B320^('Log_working_2-way'!$D319))</f>
        <v>1.7714329684655428</v>
      </c>
      <c r="L320" s="53">
        <f t="shared" si="54"/>
        <v>0.43877551020408162</v>
      </c>
      <c r="M320" s="53">
        <f t="shared" si="55"/>
        <v>0.56122448979591844</v>
      </c>
      <c r="N320" s="54">
        <v>417</v>
      </c>
      <c r="O320" s="54">
        <f t="shared" si="56"/>
        <v>227.4545454545455</v>
      </c>
      <c r="P320" s="54">
        <f t="shared" si="57"/>
        <v>174.55813953488374</v>
      </c>
      <c r="Q320" s="54">
        <f t="shared" si="58"/>
        <v>242.44186046511629</v>
      </c>
      <c r="R320" s="54">
        <f t="shared" si="59"/>
        <v>189.54545454545453</v>
      </c>
      <c r="S320" s="55">
        <f t="shared" si="60"/>
        <v>-14.987315010570796</v>
      </c>
      <c r="T320" s="55">
        <f t="shared" si="60"/>
        <v>-14.987315010570796</v>
      </c>
      <c r="U320" t="s">
        <v>132</v>
      </c>
      <c r="V320" t="s">
        <v>45</v>
      </c>
      <c r="W320" t="s">
        <v>433</v>
      </c>
      <c r="X320" t="s">
        <v>514</v>
      </c>
      <c r="Y320" s="66"/>
    </row>
    <row r="321" spans="1:25" s="50" customFormat="1" ht="15" x14ac:dyDescent="0.25">
      <c r="A321">
        <v>2.38</v>
      </c>
      <c r="B321">
        <v>1.63</v>
      </c>
      <c r="C321" s="43">
        <f t="shared" si="53"/>
        <v>3.3664999742228252E-2</v>
      </c>
      <c r="D321" s="44">
        <f>IF(OR($A321="",$B321=""),"",A321*'MPTO_working_2-way'!$G320)</f>
        <v>2.4601226993865031</v>
      </c>
      <c r="E321" s="46">
        <f>IF(OR($A321="",$B321=""),"",B321*'MPTO_working_2-way'!$G320)</f>
        <v>1.6848739495798319</v>
      </c>
      <c r="F321" s="44">
        <f>IF(OR($A321="",$B321=""),"",'MPTO_working_2-way'!D320)</f>
        <v>2.4793251102447753</v>
      </c>
      <c r="G321" s="46">
        <f>IF(OR($A321="",$B321=""),"",'MPTO_working_2-way'!E320)</f>
        <v>1.6759839288028686</v>
      </c>
      <c r="H321" s="44">
        <f>IF(OR($A321="",$B321=""),"",'OddsRatio_working_2-way'!M320)</f>
        <v>2.4800257398019103</v>
      </c>
      <c r="I321" s="44">
        <f>IF(OR($A321="",$B321=""),"",'OddsRatio_working_2-way'!N320)</f>
        <v>1.6756639246921761</v>
      </c>
      <c r="J321" s="44">
        <f>IF('Log_working_2-way'!$D320="","",A321^('Log_working_2-way'!$D320))</f>
        <v>2.4889275111820632</v>
      </c>
      <c r="K321" s="46">
        <f>IF('Log_working_2-way'!$D320="","",B321^('Log_working_2-way'!$D320))</f>
        <v>1.6716243688761041</v>
      </c>
      <c r="L321" s="53">
        <f t="shared" si="54"/>
        <v>0.40648379052369077</v>
      </c>
      <c r="M321" s="53">
        <f t="shared" si="55"/>
        <v>0.59351620947630923</v>
      </c>
      <c r="N321" s="54">
        <v>418</v>
      </c>
      <c r="O321" s="54">
        <f t="shared" si="56"/>
        <v>242.36974789915962</v>
      </c>
      <c r="P321" s="54">
        <f t="shared" si="57"/>
        <v>161.55828220858891</v>
      </c>
      <c r="Q321" s="54">
        <f t="shared" si="58"/>
        <v>256.44171779141107</v>
      </c>
      <c r="R321" s="54">
        <f t="shared" si="59"/>
        <v>175.63025210084035</v>
      </c>
      <c r="S321" s="55">
        <f t="shared" si="60"/>
        <v>-14.071969892251445</v>
      </c>
      <c r="T321" s="55">
        <f t="shared" si="60"/>
        <v>-14.071969892251445</v>
      </c>
      <c r="U321" t="s">
        <v>48</v>
      </c>
      <c r="V321" t="s">
        <v>36</v>
      </c>
      <c r="W321" t="s">
        <v>433</v>
      </c>
      <c r="X321" t="s">
        <v>514</v>
      </c>
      <c r="Y321" s="66"/>
    </row>
    <row r="322" spans="1:25" ht="15" x14ac:dyDescent="0.25">
      <c r="A322">
        <v>2.75</v>
      </c>
      <c r="B322">
        <v>1.49</v>
      </c>
      <c r="C322" s="43">
        <f t="shared" si="53"/>
        <v>3.4777303233679113E-2</v>
      </c>
      <c r="D322" s="44">
        <f>IF(OR($A322="",$B322=""),"",A322*'MPTO_working_2-way'!$G321)</f>
        <v>2.8456375838926178</v>
      </c>
      <c r="E322" s="46">
        <f>IF(OR($A322="",$B322=""),"",B322*'MPTO_working_2-way'!$G321)</f>
        <v>1.541818181818182</v>
      </c>
      <c r="F322" s="44">
        <f>IF(OR($A322="",$B322=""),"",'MPTO_working_2-way'!D321)</f>
        <v>2.8881057268722468</v>
      </c>
      <c r="G322" s="46">
        <f>IF(OR($A322="",$B322=""),"",'MPTO_working_2-way'!E321)</f>
        <v>1.5296313579094729</v>
      </c>
      <c r="H322" s="44">
        <f>IF(OR($A322="",$B322=""),"",'OddsRatio_working_2-way'!M321)</f>
        <v>2.8898223650461352</v>
      </c>
      <c r="I322" s="44">
        <f>IF(OR($A322="",$B322=""),"",'OddsRatio_working_2-way'!N321)</f>
        <v>1.5291502622129183</v>
      </c>
      <c r="J322" s="44">
        <f>IF('Log_working_2-way'!$D321="","",A322^('Log_working_2-way'!$D321))</f>
        <v>2.9099387548526887</v>
      </c>
      <c r="K322" s="46">
        <f>IF('Log_working_2-way'!$D321="","",B322^('Log_working_2-way'!$D321))</f>
        <v>1.523576998193785</v>
      </c>
      <c r="L322" s="53">
        <f t="shared" si="54"/>
        <v>0.35141509433962259</v>
      </c>
      <c r="M322" s="53">
        <f t="shared" si="55"/>
        <v>0.6485849056603773</v>
      </c>
      <c r="N322" s="54">
        <v>419</v>
      </c>
      <c r="O322" s="54">
        <f t="shared" si="56"/>
        <v>266.63636363636363</v>
      </c>
      <c r="P322" s="54">
        <f t="shared" si="57"/>
        <v>137.79194630872479</v>
      </c>
      <c r="Q322" s="54">
        <f t="shared" si="58"/>
        <v>281.20805369127515</v>
      </c>
      <c r="R322" s="54">
        <f t="shared" si="59"/>
        <v>152.36363636363637</v>
      </c>
      <c r="S322" s="55">
        <f t="shared" si="60"/>
        <v>-14.571690054911528</v>
      </c>
      <c r="T322" s="55">
        <f t="shared" si="60"/>
        <v>-14.571690054911585</v>
      </c>
      <c r="U322" t="s">
        <v>79</v>
      </c>
      <c r="V322" t="s">
        <v>76</v>
      </c>
      <c r="W322" t="s">
        <v>433</v>
      </c>
      <c r="X322" t="s">
        <v>514</v>
      </c>
      <c r="Y322" s="66"/>
    </row>
    <row r="323" spans="1:25" ht="15" x14ac:dyDescent="0.25">
      <c r="A323">
        <v>2.54</v>
      </c>
      <c r="B323">
        <v>1.56</v>
      </c>
      <c r="C323" s="43">
        <f t="shared" si="53"/>
        <v>3.4726428427215739E-2</v>
      </c>
      <c r="D323" s="44">
        <f>IF(OR($A323="",$B323=""),"",A323*'MPTO_working_2-way'!$G322)</f>
        <v>2.6282051282051282</v>
      </c>
      <c r="E323" s="46">
        <f>IF(OR($A323="",$B323=""),"",B323*'MPTO_working_2-way'!$G322)</f>
        <v>1.6141732283464567</v>
      </c>
      <c r="F323" s="44">
        <f>IF(OR($A323="",$B323=""),"",'MPTO_working_2-way'!D322)</f>
        <v>2.6571888412017164</v>
      </c>
      <c r="G323" s="46">
        <f>IF(OR($A323="",$B323=""),"",'MPTO_working_2-way'!E322)</f>
        <v>1.6034315312398835</v>
      </c>
      <c r="H323" s="44">
        <f>IF(OR($A323="",$B323=""),"",'OddsRatio_working_2-way'!M322)</f>
        <v>2.6583123951776999</v>
      </c>
      <c r="I323" s="44">
        <f>IF(OR($A323="",$B323=""),"",'OddsRatio_working_2-way'!N322)</f>
        <v>1.6030226891555273</v>
      </c>
      <c r="J323" s="44">
        <f>IF('Log_working_2-way'!$D322="","",A323^('Log_working_2-way'!$D322))</f>
        <v>2.6718812542297234</v>
      </c>
      <c r="K323" s="46">
        <f>IF('Log_working_2-way'!$D322="","",B323^('Log_working_2-way'!$D322))</f>
        <v>1.5981286036134053</v>
      </c>
      <c r="L323" s="53">
        <f t="shared" si="54"/>
        <v>0.38048780487804879</v>
      </c>
      <c r="M323" s="53">
        <f t="shared" si="55"/>
        <v>0.61951219512195121</v>
      </c>
      <c r="N323" s="54">
        <v>420</v>
      </c>
      <c r="O323" s="54">
        <f t="shared" si="56"/>
        <v>254.64566929133855</v>
      </c>
      <c r="P323" s="54">
        <f t="shared" si="57"/>
        <v>150.76923076923077</v>
      </c>
      <c r="Q323" s="54">
        <f t="shared" si="58"/>
        <v>269.23076923076923</v>
      </c>
      <c r="R323" s="54">
        <f t="shared" si="59"/>
        <v>165.35433070866139</v>
      </c>
      <c r="S323" s="55">
        <f t="shared" si="60"/>
        <v>-14.585099939430677</v>
      </c>
      <c r="T323" s="55">
        <f t="shared" si="60"/>
        <v>-14.58509993943062</v>
      </c>
      <c r="U323" t="s">
        <v>77</v>
      </c>
      <c r="V323" t="s">
        <v>139</v>
      </c>
      <c r="W323" t="s">
        <v>433</v>
      </c>
      <c r="X323" t="s">
        <v>514</v>
      </c>
      <c r="Y323" s="66"/>
    </row>
    <row r="324" spans="1:25" ht="15" x14ac:dyDescent="0.25">
      <c r="A324">
        <v>2.62</v>
      </c>
      <c r="B324">
        <v>1.53</v>
      </c>
      <c r="C324" s="43">
        <f t="shared" si="53"/>
        <v>3.5274160554807032E-2</v>
      </c>
      <c r="D324" s="44">
        <f>IF(OR($A324="",$B324=""),"",A324*'MPTO_working_2-way'!$G323)</f>
        <v>2.7124183006535945</v>
      </c>
      <c r="E324" s="46">
        <f>IF(OR($A324="",$B324=""),"",B324*'MPTO_working_2-way'!$G323)</f>
        <v>1.5839694656488548</v>
      </c>
      <c r="F324" s="44">
        <f>IF(OR($A324="",$B324=""),"",'MPTO_working_2-way'!D323)</f>
        <v>2.7469334612485432</v>
      </c>
      <c r="G324" s="46">
        <f>IF(OR($A324="",$B324=""),"",'MPTO_working_2-way'!E323)</f>
        <v>1.5724316479033458</v>
      </c>
      <c r="H324" s="44">
        <f>IF(OR($A324="",$B324=""),"",'OddsRatio_working_2-way'!M323)</f>
        <v>2.7483145522430754</v>
      </c>
      <c r="I324" s="44">
        <f>IF(OR($A324="",$B324=""),"",'OddsRatio_working_2-way'!N323)</f>
        <v>1.5719794522770554</v>
      </c>
      <c r="J324" s="44">
        <f>IF('Log_working_2-way'!$D323="","",A324^('Log_working_2-way'!$D323))</f>
        <v>2.7645578219093752</v>
      </c>
      <c r="K324" s="46">
        <f>IF('Log_working_2-way'!$D323="","",B324^('Log_working_2-way'!$D323))</f>
        <v>1.5667142145094044</v>
      </c>
      <c r="L324" s="53">
        <f t="shared" si="54"/>
        <v>0.36867469879518078</v>
      </c>
      <c r="M324" s="53">
        <f t="shared" si="55"/>
        <v>0.63132530120481933</v>
      </c>
      <c r="N324" s="54">
        <v>421</v>
      </c>
      <c r="O324" s="54">
        <f t="shared" si="56"/>
        <v>260.3129770992366</v>
      </c>
      <c r="P324" s="54">
        <f t="shared" si="57"/>
        <v>145.83660130718954</v>
      </c>
      <c r="Q324" s="54">
        <f t="shared" si="58"/>
        <v>275.16339869281046</v>
      </c>
      <c r="R324" s="54">
        <f t="shared" si="59"/>
        <v>160.68702290076334</v>
      </c>
      <c r="S324" s="55">
        <f t="shared" si="60"/>
        <v>-14.850421593573856</v>
      </c>
      <c r="T324" s="55">
        <f t="shared" si="60"/>
        <v>-14.850421593573799</v>
      </c>
      <c r="U324" t="s">
        <v>278</v>
      </c>
      <c r="V324" t="s">
        <v>46</v>
      </c>
      <c r="W324" t="s">
        <v>433</v>
      </c>
      <c r="X324" t="s">
        <v>514</v>
      </c>
      <c r="Y324" s="66"/>
    </row>
    <row r="325" spans="1:25" ht="15" x14ac:dyDescent="0.25">
      <c r="A325">
        <v>1.97</v>
      </c>
      <c r="B325">
        <v>1.92</v>
      </c>
      <c r="C325" s="43">
        <f t="shared" si="53"/>
        <v>2.844754653130277E-2</v>
      </c>
      <c r="D325" s="44">
        <f>IF(OR($A325="",$B325=""),"",A325*'MPTO_working_2-way'!$G324)</f>
        <v>2.0260416666666665</v>
      </c>
      <c r="E325" s="46">
        <f>IF(OR($A325="",$B325=""),"",B325*'MPTO_working_2-way'!$G324)</f>
        <v>1.9746192893401013</v>
      </c>
      <c r="F325" s="44">
        <f>IF(OR($A325="",$B325=""),"",'MPTO_working_2-way'!D324)</f>
        <v>2.0267924123888115</v>
      </c>
      <c r="G325" s="46">
        <f>IF(OR($A325="",$B325=""),"",'MPTO_working_2-way'!E324)</f>
        <v>1.9739066903246005</v>
      </c>
      <c r="H325" s="44">
        <f>IF(OR($A325="",$B325=""),"",'OddsRatio_working_2-way'!M324)</f>
        <v>2.0268144068364817</v>
      </c>
      <c r="I325" s="44">
        <f>IF(OR($A325="",$B325=""),"",'OddsRatio_working_2-way'!N324)</f>
        <v>1.9738858291644976</v>
      </c>
      <c r="J325" s="44">
        <f>IF('Log_working_2-way'!$D324="","",A325^('Log_working_2-way'!$D324))</f>
        <v>2.0271548987306875</v>
      </c>
      <c r="K325" s="46">
        <f>IF('Log_working_2-way'!$D324="","",B325^('Log_working_2-way'!$D324))</f>
        <v>1.9735629954505829</v>
      </c>
      <c r="L325" s="53">
        <f t="shared" si="54"/>
        <v>0.49357326478149105</v>
      </c>
      <c r="M325" s="53">
        <f t="shared" si="55"/>
        <v>0.50642673521850901</v>
      </c>
      <c r="N325" s="54">
        <v>422</v>
      </c>
      <c r="O325" s="54">
        <f t="shared" si="56"/>
        <v>207.78680203045687</v>
      </c>
      <c r="P325" s="54">
        <f t="shared" si="57"/>
        <v>202.20833333333334</v>
      </c>
      <c r="Q325" s="54">
        <f t="shared" si="58"/>
        <v>219.79166666666669</v>
      </c>
      <c r="R325" s="54">
        <f t="shared" si="59"/>
        <v>214.21319796954313</v>
      </c>
      <c r="S325" s="55">
        <f t="shared" si="60"/>
        <v>-12.004864636209817</v>
      </c>
      <c r="T325" s="55">
        <f t="shared" si="60"/>
        <v>-12.004864636209788</v>
      </c>
      <c r="U325" t="s">
        <v>85</v>
      </c>
      <c r="V325" t="s">
        <v>47</v>
      </c>
      <c r="W325" t="s">
        <v>433</v>
      </c>
      <c r="X325" t="s">
        <v>514</v>
      </c>
      <c r="Y325" s="66"/>
    </row>
    <row r="326" spans="1:25" ht="15" x14ac:dyDescent="0.25">
      <c r="A326">
        <v>2.13</v>
      </c>
      <c r="B326">
        <v>1.77</v>
      </c>
      <c r="C326" s="43">
        <f t="shared" si="53"/>
        <v>3.4455319487546765E-2</v>
      </c>
      <c r="D326" s="44">
        <f>IF(OR($A326="",$B326=""),"",A326*'MPTO_working_2-way'!$G325)</f>
        <v>2.2033898305084745</v>
      </c>
      <c r="E326" s="46">
        <f>IF(OR($A326="",$B326=""),"",B326*'MPTO_working_2-way'!$G325)</f>
        <v>1.8309859154929577</v>
      </c>
      <c r="F326" s="44">
        <f>IF(OR($A326="",$B326=""),"",'MPTO_working_2-way'!D325)</f>
        <v>2.2111375032990233</v>
      </c>
      <c r="G326" s="46">
        <f>IF(OR($A326="",$B326=""),"",'MPTO_working_2-way'!E325)</f>
        <v>1.8256700806275876</v>
      </c>
      <c r="H326" s="44">
        <f>IF(OR($A326="",$B326=""),"",'OddsRatio_working_2-way'!M325)</f>
        <v>2.2114175446692466</v>
      </c>
      <c r="I326" s="44">
        <f>IF(OR($A326="",$B326=""),"",'OddsRatio_working_2-way'!N325)</f>
        <v>1.8254792118542653</v>
      </c>
      <c r="J326" s="44">
        <f>IF('Log_working_2-way'!$D325="","",A326^('Log_working_2-way'!$D325))</f>
        <v>2.2149715784230573</v>
      </c>
      <c r="K326" s="46">
        <f>IF('Log_working_2-way'!$D325="","",B326^('Log_working_2-way'!$D325))</f>
        <v>1.8230645208160881</v>
      </c>
      <c r="L326" s="53">
        <f t="shared" si="54"/>
        <v>0.45384615384615384</v>
      </c>
      <c r="M326" s="53">
        <f t="shared" si="55"/>
        <v>0.5461538461538461</v>
      </c>
      <c r="N326" s="54">
        <v>423</v>
      </c>
      <c r="O326" s="54">
        <f t="shared" si="56"/>
        <v>224.40845070422534</v>
      </c>
      <c r="P326" s="54">
        <f t="shared" si="57"/>
        <v>184.0169491525424</v>
      </c>
      <c r="Q326" s="54">
        <f t="shared" si="58"/>
        <v>238.98305084745763</v>
      </c>
      <c r="R326" s="54">
        <f t="shared" si="59"/>
        <v>198.59154929577466</v>
      </c>
      <c r="S326" s="55">
        <f t="shared" si="60"/>
        <v>-14.574600143232288</v>
      </c>
      <c r="T326" s="55">
        <f t="shared" si="60"/>
        <v>-14.57460014323226</v>
      </c>
      <c r="U326" t="s">
        <v>277</v>
      </c>
      <c r="V326" t="s">
        <v>87</v>
      </c>
      <c r="W326" t="s">
        <v>433</v>
      </c>
      <c r="X326" t="s">
        <v>514</v>
      </c>
      <c r="Y326" s="66"/>
    </row>
    <row r="327" spans="1:25" ht="15" x14ac:dyDescent="0.25">
      <c r="A327">
        <v>1.99</v>
      </c>
      <c r="B327">
        <v>1.87</v>
      </c>
      <c r="C327" s="43">
        <f t="shared" si="53"/>
        <v>3.7271921102840277E-2</v>
      </c>
      <c r="D327" s="44">
        <f>IF(OR($A327="",$B327=""),"",A327*'MPTO_working_2-way'!$G326)</f>
        <v>2.0641711229946522</v>
      </c>
      <c r="E327" s="46">
        <f>IF(OR($A327="",$B327=""),"",B327*'MPTO_working_2-way'!$G326)</f>
        <v>1.9396984924623115</v>
      </c>
      <c r="F327" s="44">
        <f>IF(OR($A327="",$B327=""),"",'MPTO_working_2-way'!D326)</f>
        <v>2.06664260128287</v>
      </c>
      <c r="G327" s="46">
        <f>IF(OR($A327="",$B327=""),"",'MPTO_working_2-way'!E326)</f>
        <v>1.937521151693437</v>
      </c>
      <c r="H327" s="44">
        <f>IF(OR($A327="",$B327=""),"",'OddsRatio_working_2-way'!M326)</f>
        <v>2.0667385033281396</v>
      </c>
      <c r="I327" s="44">
        <f>IF(OR($A327="",$B327=""),"",'OddsRatio_working_2-way'!N326)</f>
        <v>1.9374368665610926</v>
      </c>
      <c r="J327" s="44">
        <f>IF('Log_working_2-way'!$D326="","",A327^('Log_working_2-way'!$D326))</f>
        <v>2.067869472921922</v>
      </c>
      <c r="K327" s="46">
        <f>IF('Log_working_2-way'!$D326="","",B327^('Log_working_2-way'!$D326))</f>
        <v>1.9364440368013198</v>
      </c>
      <c r="L327" s="53">
        <f t="shared" si="54"/>
        <v>0.48445595854922285</v>
      </c>
      <c r="M327" s="53">
        <f t="shared" si="55"/>
        <v>0.51554404145077726</v>
      </c>
      <c r="N327" s="54">
        <v>424</v>
      </c>
      <c r="O327" s="54">
        <f t="shared" si="56"/>
        <v>210.93467336683415</v>
      </c>
      <c r="P327" s="54">
        <f t="shared" si="57"/>
        <v>197.26203208556146</v>
      </c>
      <c r="Q327" s="54">
        <f t="shared" si="58"/>
        <v>226.73796791443846</v>
      </c>
      <c r="R327" s="54">
        <f t="shared" si="59"/>
        <v>213.0653266331658</v>
      </c>
      <c r="S327" s="55">
        <f t="shared" si="60"/>
        <v>-15.80329454760431</v>
      </c>
      <c r="T327" s="55">
        <f t="shared" si="60"/>
        <v>-15.803294547604338</v>
      </c>
      <c r="U327" t="s">
        <v>287</v>
      </c>
      <c r="V327" t="s">
        <v>281</v>
      </c>
      <c r="W327" t="s">
        <v>444</v>
      </c>
      <c r="X327" t="s">
        <v>514</v>
      </c>
      <c r="Y327" s="66"/>
    </row>
    <row r="328" spans="1:25" ht="15" x14ac:dyDescent="0.25">
      <c r="A328">
        <v>2.2400000000000002</v>
      </c>
      <c r="B328">
        <v>1.68</v>
      </c>
      <c r="C328" s="43">
        <f t="shared" si="53"/>
        <v>4.1666666666666519E-2</v>
      </c>
      <c r="D328" s="44">
        <f>IF(OR($A328="",$B328=""),"",A328*'MPTO_working_2-way'!$G327)</f>
        <v>2.333333333333333</v>
      </c>
      <c r="E328" s="46">
        <f>IF(OR($A328="",$B328=""),"",B328*'MPTO_working_2-way'!$G327)</f>
        <v>1.7499999999999998</v>
      </c>
      <c r="F328" s="44">
        <f>IF(OR($A328="",$B328=""),"",'MPTO_working_2-way'!D327)</f>
        <v>2.3496503496503496</v>
      </c>
      <c r="G328" s="46">
        <f>IF(OR($A328="",$B328=""),"",'MPTO_working_2-way'!E327)</f>
        <v>1.7409326424870464</v>
      </c>
      <c r="H328" s="44">
        <f>IF(OR($A328="",$B328=""),"",'OddsRatio_working_2-way'!M327)</f>
        <v>2.3503812097939996</v>
      </c>
      <c r="I328" s="44">
        <f>IF(OR($A328="",$B328=""),"",'OddsRatio_working_2-way'!N327)</f>
        <v>1.7405316311773544</v>
      </c>
      <c r="J328" s="44">
        <f>IF('Log_working_2-way'!$D327="","",A328^('Log_working_2-way'!$D327))</f>
        <v>2.357969334439959</v>
      </c>
      <c r="K328" s="46">
        <f>IF('Log_working_2-way'!$D327="","",B328^('Log_working_2-way'!$D327))</f>
        <v>1.7363936538464513</v>
      </c>
      <c r="L328" s="53">
        <f t="shared" si="54"/>
        <v>0.4285714285714286</v>
      </c>
      <c r="M328" s="53">
        <f t="shared" si="55"/>
        <v>0.57142857142857151</v>
      </c>
      <c r="N328" s="54">
        <v>425</v>
      </c>
      <c r="O328" s="54">
        <f t="shared" si="56"/>
        <v>235.26785714285717</v>
      </c>
      <c r="P328" s="54">
        <f t="shared" si="57"/>
        <v>172.02380952380952</v>
      </c>
      <c r="Q328" s="54">
        <f t="shared" si="58"/>
        <v>252.97619047619048</v>
      </c>
      <c r="R328" s="54">
        <f t="shared" si="59"/>
        <v>189.73214285714283</v>
      </c>
      <c r="S328" s="55">
        <f t="shared" si="60"/>
        <v>-17.708333333333314</v>
      </c>
      <c r="T328" s="55">
        <f t="shared" si="60"/>
        <v>-17.708333333333314</v>
      </c>
      <c r="U328" t="s">
        <v>451</v>
      </c>
      <c r="V328" t="s">
        <v>291</v>
      </c>
      <c r="W328" t="s">
        <v>444</v>
      </c>
      <c r="X328" t="s">
        <v>514</v>
      </c>
      <c r="Y328" s="66"/>
    </row>
    <row r="329" spans="1:25" ht="15" x14ac:dyDescent="0.25">
      <c r="A329">
        <v>1.87</v>
      </c>
      <c r="B329">
        <v>1.99</v>
      </c>
      <c r="C329" s="43">
        <f t="shared" si="53"/>
        <v>3.7271921102840277E-2</v>
      </c>
      <c r="D329" s="44">
        <f>IF(OR($A329="",$B329=""),"",A329*'MPTO_working_2-way'!$G328)</f>
        <v>1.9396984924623115</v>
      </c>
      <c r="E329" s="46">
        <f>IF(OR($A329="",$B329=""),"",B329*'MPTO_working_2-way'!$G328)</f>
        <v>2.0641711229946522</v>
      </c>
      <c r="F329" s="44">
        <f>IF(OR($A329="",$B329=""),"",'MPTO_working_2-way'!D328)</f>
        <v>1.937521151693437</v>
      </c>
      <c r="G329" s="46">
        <f>IF(OR($A329="",$B329=""),"",'MPTO_working_2-way'!E328)</f>
        <v>2.06664260128287</v>
      </c>
      <c r="H329" s="44">
        <f>IF(OR($A329="",$B329=""),"",'OddsRatio_working_2-way'!M328)</f>
        <v>1.9374368665610926</v>
      </c>
      <c r="I329" s="44">
        <f>IF(OR($A329="",$B329=""),"",'OddsRatio_working_2-way'!N328)</f>
        <v>2.0667385033281396</v>
      </c>
      <c r="J329" s="44">
        <f>IF('Log_working_2-way'!$D328="","",A329^('Log_working_2-way'!$D328))</f>
        <v>1.9364440368013198</v>
      </c>
      <c r="K329" s="46">
        <f>IF('Log_working_2-way'!$D328="","",B329^('Log_working_2-way'!$D328))</f>
        <v>2.067869472921922</v>
      </c>
      <c r="L329" s="53">
        <f t="shared" si="54"/>
        <v>0.51554404145077726</v>
      </c>
      <c r="M329" s="53">
        <f t="shared" si="55"/>
        <v>0.48445595854922285</v>
      </c>
      <c r="N329" s="54">
        <v>426</v>
      </c>
      <c r="O329" s="54">
        <f t="shared" si="56"/>
        <v>198.19251336898392</v>
      </c>
      <c r="P329" s="54">
        <f t="shared" si="57"/>
        <v>211.92964824120602</v>
      </c>
      <c r="Q329" s="54">
        <f t="shared" si="58"/>
        <v>214.07035175879395</v>
      </c>
      <c r="R329" s="54">
        <f t="shared" si="59"/>
        <v>227.80748663101602</v>
      </c>
      <c r="S329" s="55">
        <f t="shared" si="60"/>
        <v>-15.877838389810023</v>
      </c>
      <c r="T329" s="55">
        <f t="shared" si="60"/>
        <v>-15.877838389809995</v>
      </c>
      <c r="U329" t="s">
        <v>284</v>
      </c>
      <c r="V329" t="s">
        <v>282</v>
      </c>
      <c r="W329" t="s">
        <v>444</v>
      </c>
      <c r="X329" t="s">
        <v>514</v>
      </c>
      <c r="Y329" s="66"/>
    </row>
    <row r="330" spans="1:25" ht="15" x14ac:dyDescent="0.25">
      <c r="A330">
        <v>2.13</v>
      </c>
      <c r="B330">
        <v>1.75</v>
      </c>
      <c r="C330" s="43">
        <f t="shared" si="53"/>
        <v>4.091213950368866E-2</v>
      </c>
      <c r="D330" s="44">
        <f>IF(OR($A330="",$B330=""),"",A330*'MPTO_working_2-way'!$G329)</f>
        <v>2.2171428571428566</v>
      </c>
      <c r="E330" s="46">
        <f>IF(OR($A330="",$B330=""),"",B330*'MPTO_working_2-way'!$G329)</f>
        <v>1.821596244131455</v>
      </c>
      <c r="F330" s="44">
        <f>IF(OR($A330="",$B330=""),"",'MPTO_working_2-way'!D329)</f>
        <v>2.2270351008215079</v>
      </c>
      <c r="G330" s="46">
        <f>IF(OR($A330="",$B330=""),"",'MPTO_working_2-way'!E329)</f>
        <v>1.8149726110772972</v>
      </c>
      <c r="H330" s="44">
        <f>IF(OR($A330="",$B330=""),"",'OddsRatio_working_2-way'!M329)</f>
        <v>2.2274635093014643</v>
      </c>
      <c r="I330" s="44">
        <f>IF(OR($A330="",$B330=""),"",'OddsRatio_working_2-way'!N329)</f>
        <v>1.814688169890353</v>
      </c>
      <c r="J330" s="44">
        <f>IF('Log_working_2-way'!$D329="","",A330^('Log_working_2-way'!$D329))</f>
        <v>2.2320342511460129</v>
      </c>
      <c r="K330" s="46">
        <f>IF('Log_working_2-way'!$D329="","",B330^('Log_working_2-way'!$D329))</f>
        <v>1.8116657463618295</v>
      </c>
      <c r="L330" s="53">
        <f t="shared" si="54"/>
        <v>0.45103092783505166</v>
      </c>
      <c r="M330" s="53">
        <f t="shared" si="55"/>
        <v>0.54896907216494861</v>
      </c>
      <c r="N330" s="54">
        <v>427</v>
      </c>
      <c r="O330" s="54">
        <f t="shared" si="56"/>
        <v>226.53051643192487</v>
      </c>
      <c r="P330" s="54">
        <f t="shared" si="57"/>
        <v>183</v>
      </c>
      <c r="Q330" s="54">
        <f t="shared" si="58"/>
        <v>244</v>
      </c>
      <c r="R330" s="54">
        <f t="shared" si="59"/>
        <v>200.46948356807511</v>
      </c>
      <c r="S330" s="55">
        <f t="shared" si="60"/>
        <v>-17.469483568075134</v>
      </c>
      <c r="T330" s="55">
        <f t="shared" si="60"/>
        <v>-17.469483568075105</v>
      </c>
      <c r="U330" t="s">
        <v>43</v>
      </c>
      <c r="V330" t="s">
        <v>294</v>
      </c>
      <c r="W330" t="s">
        <v>444</v>
      </c>
      <c r="X330" t="s">
        <v>514</v>
      </c>
      <c r="Y330" s="66"/>
    </row>
    <row r="331" spans="1:25" ht="15" x14ac:dyDescent="0.25">
      <c r="A331">
        <v>1.93</v>
      </c>
      <c r="B331">
        <v>1.93</v>
      </c>
      <c r="C331" s="43">
        <f t="shared" si="53"/>
        <v>3.62694300518136E-2</v>
      </c>
      <c r="D331" s="44">
        <f>IF(OR($A331="",$B331=""),"",A331*'MPTO_working_2-way'!$G330)</f>
        <v>2</v>
      </c>
      <c r="E331" s="46">
        <f>IF(OR($A331="",$B331=""),"",B331*'MPTO_working_2-way'!$G330)</f>
        <v>2</v>
      </c>
      <c r="F331" s="44">
        <f>IF(OR($A331="",$B331=""),"",'MPTO_working_2-way'!D330)</f>
        <v>2.0000000000000004</v>
      </c>
      <c r="G331" s="46">
        <f>IF(OR($A331="",$B331=""),"",'MPTO_working_2-way'!E330)</f>
        <v>2.0000000000000004</v>
      </c>
      <c r="H331" s="44">
        <f>IF(OR($A331="",$B331=""),"",'OddsRatio_working_2-way'!M330)</f>
        <v>2</v>
      </c>
      <c r="I331" s="44">
        <f>IF(OR($A331="",$B331=""),"",'OddsRatio_working_2-way'!N330)</f>
        <v>2</v>
      </c>
      <c r="J331" s="44">
        <f>IF('Log_working_2-way'!$D330="","",A331^('Log_working_2-way'!$D330))</f>
        <v>1.9999999999999618</v>
      </c>
      <c r="K331" s="46">
        <f>IF('Log_working_2-way'!$D330="","",B331^('Log_working_2-way'!$D330))</f>
        <v>1.9999999999999618</v>
      </c>
      <c r="L331" s="53">
        <f t="shared" si="54"/>
        <v>0.5</v>
      </c>
      <c r="M331" s="53">
        <f t="shared" si="55"/>
        <v>0.5</v>
      </c>
      <c r="N331" s="54">
        <v>428</v>
      </c>
      <c r="O331" s="54">
        <f t="shared" si="56"/>
        <v>206.23834196891193</v>
      </c>
      <c r="P331" s="54">
        <f t="shared" si="57"/>
        <v>206.23834196891193</v>
      </c>
      <c r="Q331" s="54">
        <f t="shared" si="58"/>
        <v>221.7616580310881</v>
      </c>
      <c r="R331" s="54">
        <f t="shared" si="59"/>
        <v>221.7616580310881</v>
      </c>
      <c r="S331" s="55">
        <f t="shared" si="60"/>
        <v>-15.523316062176178</v>
      </c>
      <c r="T331" s="55">
        <f t="shared" si="60"/>
        <v>-15.523316062176178</v>
      </c>
      <c r="U331" t="s">
        <v>467</v>
      </c>
      <c r="V331" t="s">
        <v>455</v>
      </c>
      <c r="W331" t="s">
        <v>444</v>
      </c>
      <c r="X331" t="s">
        <v>514</v>
      </c>
      <c r="Y331" s="66"/>
    </row>
    <row r="332" spans="1:25" ht="15" x14ac:dyDescent="0.25">
      <c r="A332">
        <v>1.93</v>
      </c>
      <c r="B332">
        <v>1.92</v>
      </c>
      <c r="C332" s="43">
        <f t="shared" si="53"/>
        <v>3.8968048359240282E-2</v>
      </c>
      <c r="D332" s="44">
        <f>IF(OR($A332="",$B332=""),"",A332*'MPTO_working_2-way'!$G331)</f>
        <v>2.0052083333333335</v>
      </c>
      <c r="E332" s="46">
        <f>IF(OR($A332="",$B332=""),"",B332*'MPTO_working_2-way'!$G331)</f>
        <v>1.9948186528497414</v>
      </c>
      <c r="F332" s="44">
        <f>IF(OR($A332="",$B332=""),"",'MPTO_working_2-way'!D331)</f>
        <v>2.0054118411083453</v>
      </c>
      <c r="G332" s="46">
        <f>IF(OR($A332="",$B332=""),"",'MPTO_working_2-way'!E331)</f>
        <v>1.9946172892668752</v>
      </c>
      <c r="H332" s="44">
        <f>IF(OR($A332="",$B332=""),"",'OddsRatio_working_2-way'!M331)</f>
        <v>2.0054200938997546</v>
      </c>
      <c r="I332" s="44">
        <f>IF(OR($A332="",$B332=""),"",'OddsRatio_working_2-way'!N331)</f>
        <v>1.9946091251481448</v>
      </c>
      <c r="J332" s="44">
        <f>IF('Log_working_2-way'!$D331="","",A332^('Log_working_2-way'!$D331))</f>
        <v>2.0055131845379748</v>
      </c>
      <c r="K332" s="46">
        <f>IF('Log_working_2-way'!$D331="","",B332^('Log_working_2-way'!$D331))</f>
        <v>1.9945170440100763</v>
      </c>
      <c r="L332" s="53">
        <f t="shared" si="54"/>
        <v>0.49870129870129865</v>
      </c>
      <c r="M332" s="53">
        <f t="shared" si="55"/>
        <v>0.50129870129870124</v>
      </c>
      <c r="N332" s="54">
        <v>429</v>
      </c>
      <c r="O332" s="54">
        <f t="shared" si="56"/>
        <v>206.72020725388606</v>
      </c>
      <c r="P332" s="54">
        <f t="shared" si="57"/>
        <v>205.5625</v>
      </c>
      <c r="Q332" s="54">
        <f t="shared" si="58"/>
        <v>223.43750000000003</v>
      </c>
      <c r="R332" s="54">
        <f t="shared" si="59"/>
        <v>222.27979274611403</v>
      </c>
      <c r="S332" s="55">
        <f t="shared" si="60"/>
        <v>-16.717292746113969</v>
      </c>
      <c r="T332" s="55">
        <f t="shared" si="60"/>
        <v>-16.717292746114026</v>
      </c>
      <c r="U332" t="s">
        <v>289</v>
      </c>
      <c r="V332" t="s">
        <v>290</v>
      </c>
      <c r="W332" t="s">
        <v>444</v>
      </c>
      <c r="X332" t="s">
        <v>514</v>
      </c>
      <c r="Y332" s="66"/>
    </row>
    <row r="333" spans="1:25" ht="15" x14ac:dyDescent="0.25">
      <c r="A333">
        <v>2.02</v>
      </c>
      <c r="B333">
        <v>1.83</v>
      </c>
      <c r="C333" s="43">
        <f t="shared" si="53"/>
        <v>4.1497592382188975E-2</v>
      </c>
      <c r="D333" s="44">
        <f>IF(OR($A333="",$B333=""),"",A333*'MPTO_working_2-way'!$G332)</f>
        <v>2.1038251366120218</v>
      </c>
      <c r="E333" s="46">
        <f>IF(OR($A333="",$B333=""),"",B333*'MPTO_working_2-way'!$G332)</f>
        <v>1.9059405940594059</v>
      </c>
      <c r="F333" s="44">
        <f>IF(OR($A333="",$B333=""),"",'MPTO_working_2-way'!D332)</f>
        <v>2.1083670792220381</v>
      </c>
      <c r="G333" s="46">
        <f>IF(OR($A333="",$B333=""),"",'MPTO_working_2-way'!E332)</f>
        <v>1.9022281685792208</v>
      </c>
      <c r="H333" s="44">
        <f>IF(OR($A333="",$B333=""),"",'OddsRatio_working_2-way'!M332)</f>
        <v>2.1085646858215363</v>
      </c>
      <c r="I333" s="44">
        <f>IF(OR($A333="",$B333=""),"",'OddsRatio_working_2-way'!N332)</f>
        <v>1.9020673423841918</v>
      </c>
      <c r="J333" s="44">
        <f>IF('Log_working_2-way'!$D332="","",A333^('Log_working_2-way'!$D332))</f>
        <v>2.1106543395875321</v>
      </c>
      <c r="K333" s="46">
        <f>IF('Log_working_2-way'!$D332="","",B333^('Log_working_2-way'!$D332))</f>
        <v>1.9003701370951678</v>
      </c>
      <c r="L333" s="53">
        <f t="shared" si="54"/>
        <v>0.47532467532467537</v>
      </c>
      <c r="M333" s="53">
        <f t="shared" si="55"/>
        <v>0.52467532467532474</v>
      </c>
      <c r="N333" s="54">
        <v>430</v>
      </c>
      <c r="O333" s="54">
        <f t="shared" si="56"/>
        <v>217.12871287128715</v>
      </c>
      <c r="P333" s="54">
        <f t="shared" si="57"/>
        <v>195.02732240437155</v>
      </c>
      <c r="Q333" s="54">
        <f t="shared" si="58"/>
        <v>234.9726775956284</v>
      </c>
      <c r="R333" s="54">
        <f t="shared" si="59"/>
        <v>212.87128712871288</v>
      </c>
      <c r="S333" s="55">
        <f t="shared" si="60"/>
        <v>-17.843964724341248</v>
      </c>
      <c r="T333" s="55">
        <f t="shared" si="60"/>
        <v>-17.843964724341333</v>
      </c>
      <c r="U333" t="s">
        <v>83</v>
      </c>
      <c r="V333" t="s">
        <v>466</v>
      </c>
      <c r="W333" t="s">
        <v>444</v>
      </c>
      <c r="X333" t="s">
        <v>514</v>
      </c>
      <c r="Y333" s="66"/>
    </row>
    <row r="334" spans="1:25" ht="15" x14ac:dyDescent="0.25">
      <c r="A334">
        <v>1.97</v>
      </c>
      <c r="B334">
        <v>1.88</v>
      </c>
      <c r="C334" s="43">
        <f t="shared" si="53"/>
        <v>3.9529106814990778E-2</v>
      </c>
      <c r="D334" s="44">
        <f>IF(OR($A334="",$B334=""),"",A334*'MPTO_working_2-way'!$G333)</f>
        <v>2.0478723404255317</v>
      </c>
      <c r="E334" s="46">
        <f>IF(OR($A334="",$B334=""),"",B334*'MPTO_working_2-way'!$G333)</f>
        <v>1.9543147208121825</v>
      </c>
      <c r="F334" s="44">
        <f>IF(OR($A334="",$B334=""),"",'MPTO_working_2-way'!D333)</f>
        <v>2.049811822005756</v>
      </c>
      <c r="G334" s="46">
        <f>IF(OR($A334="",$B334=""),"",'MPTO_working_2-way'!E333)</f>
        <v>1.9525516659637281</v>
      </c>
      <c r="H334" s="44">
        <f>IF(OR($A334="",$B334=""),"",'OddsRatio_working_2-way'!M333)</f>
        <v>2.049891769313736</v>
      </c>
      <c r="I334" s="44">
        <f>IF(OR($A334="",$B334=""),"",'OddsRatio_working_2-way'!N333)</f>
        <v>1.9524791309238021</v>
      </c>
      <c r="J334" s="44">
        <f>IF('Log_working_2-way'!$D333="","",A334^('Log_working_2-way'!$D333))</f>
        <v>2.0507806142198279</v>
      </c>
      <c r="K334" s="46">
        <f>IF('Log_working_2-way'!$D333="","",B334^('Log_working_2-way'!$D333))</f>
        <v>1.9516734382679068</v>
      </c>
      <c r="L334" s="53">
        <f t="shared" si="54"/>
        <v>0.48831168831168836</v>
      </c>
      <c r="M334" s="53">
        <f t="shared" si="55"/>
        <v>0.51168831168831175</v>
      </c>
      <c r="N334" s="54">
        <v>431</v>
      </c>
      <c r="O334" s="54">
        <f t="shared" si="56"/>
        <v>212.21827411167507</v>
      </c>
      <c r="P334" s="54">
        <f t="shared" si="57"/>
        <v>201.7446808510638</v>
      </c>
      <c r="Q334" s="54">
        <f t="shared" si="58"/>
        <v>229.25531914893617</v>
      </c>
      <c r="R334" s="54">
        <f t="shared" si="59"/>
        <v>218.78172588832487</v>
      </c>
      <c r="S334" s="55">
        <f t="shared" si="60"/>
        <v>-17.037045037261095</v>
      </c>
      <c r="T334" s="55">
        <f t="shared" si="60"/>
        <v>-17.037045037261066</v>
      </c>
      <c r="U334" t="s">
        <v>286</v>
      </c>
      <c r="V334" t="s">
        <v>292</v>
      </c>
      <c r="W334" t="s">
        <v>444</v>
      </c>
      <c r="X334" t="s">
        <v>514</v>
      </c>
      <c r="Y334" s="66"/>
    </row>
    <row r="335" spans="1:25" ht="15" x14ac:dyDescent="0.25">
      <c r="A335">
        <v>1.84</v>
      </c>
      <c r="B335">
        <v>2.02</v>
      </c>
      <c r="C335" s="43">
        <f t="shared" si="53"/>
        <v>3.8527765820060234E-2</v>
      </c>
      <c r="D335" s="44">
        <f>IF(OR($A335="",$B335=""),"",A335*'MPTO_working_2-way'!$G334)</f>
        <v>1.9108910891089108</v>
      </c>
      <c r="E335" s="46">
        <f>IF(OR($A335="",$B335=""),"",B335*'MPTO_working_2-way'!$G334)</f>
        <v>2.0978260869565215</v>
      </c>
      <c r="F335" s="44">
        <f>IF(OR($A335="",$B335=""),"",'MPTO_working_2-way'!D334)</f>
        <v>1.9076165058509547</v>
      </c>
      <c r="G335" s="46">
        <f>IF(OR($A335="",$B335=""),"",'MPTO_working_2-way'!E334)</f>
        <v>2.1017869260348339</v>
      </c>
      <c r="H335" s="44">
        <f>IF(OR($A335="",$B335=""),"",'OddsRatio_working_2-way'!M334)</f>
        <v>1.9074852129730298</v>
      </c>
      <c r="I335" s="44">
        <f>IF(OR($A335="",$B335=""),"",'OddsRatio_working_2-way'!N334)</f>
        <v>2.1019463300386789</v>
      </c>
      <c r="J335" s="44">
        <f>IF('Log_working_2-way'!$D334="","",A335^('Log_working_2-way'!$D334))</f>
        <v>1.9059915032763037</v>
      </c>
      <c r="K335" s="46">
        <f>IF('Log_working_2-way'!$D334="","",B335^('Log_working_2-way'!$D334))</f>
        <v>2.1037631107837189</v>
      </c>
      <c r="L335" s="53">
        <f t="shared" si="54"/>
        <v>0.52331606217616577</v>
      </c>
      <c r="M335" s="53">
        <f t="shared" si="55"/>
        <v>0.47668393782383423</v>
      </c>
      <c r="N335" s="54">
        <v>432</v>
      </c>
      <c r="O335" s="54">
        <f t="shared" si="56"/>
        <v>197.21739130434781</v>
      </c>
      <c r="P335" s="54">
        <f t="shared" si="57"/>
        <v>218.13861386138612</v>
      </c>
      <c r="Q335" s="54">
        <f t="shared" si="58"/>
        <v>213.86138613861385</v>
      </c>
      <c r="R335" s="54">
        <f t="shared" si="59"/>
        <v>234.78260869565216</v>
      </c>
      <c r="S335" s="55">
        <f t="shared" si="60"/>
        <v>-16.643994834266039</v>
      </c>
      <c r="T335" s="55">
        <f t="shared" si="60"/>
        <v>-16.643994834266039</v>
      </c>
      <c r="U335" t="s">
        <v>288</v>
      </c>
      <c r="V335" t="s">
        <v>285</v>
      </c>
      <c r="W335" t="s">
        <v>444</v>
      </c>
      <c r="X335" t="s">
        <v>514</v>
      </c>
      <c r="Y335" s="66"/>
    </row>
    <row r="336" spans="1:25" ht="15" x14ac:dyDescent="0.25">
      <c r="A336">
        <v>1.76</v>
      </c>
      <c r="B336">
        <v>2.1</v>
      </c>
      <c r="C336" s="43">
        <f t="shared" si="53"/>
        <v>4.4372294372294396E-2</v>
      </c>
      <c r="D336" s="44">
        <f>IF(OR($A336="",$B336=""),"",A336*'MPTO_working_2-way'!$G335)</f>
        <v>1.8380952380952382</v>
      </c>
      <c r="E336" s="46">
        <f>IF(OR($A336="",$B336=""),"",B336*'MPTO_working_2-way'!$G335)</f>
        <v>2.1931818181818183</v>
      </c>
      <c r="F336" s="44">
        <f>IF(OR($A336="",$B336=""),"",'MPTO_working_2-way'!D335)</f>
        <v>1.8315163528245788</v>
      </c>
      <c r="G336" s="46">
        <f>IF(OR($A336="",$B336=""),"",'MPTO_working_2-way'!E335)</f>
        <v>2.2026221692491061</v>
      </c>
      <c r="H336" s="44">
        <f>IF(OR($A336="",$B336=""),"",'OddsRatio_working_2-way'!M335)</f>
        <v>1.8312094145936331</v>
      </c>
      <c r="I336" s="44">
        <f>IF(OR($A336="",$B336=""),"",'OddsRatio_working_2-way'!N335)</f>
        <v>2.2030662579644695</v>
      </c>
      <c r="J336" s="44">
        <f>IF('Log_working_2-way'!$D335="","",A336^('Log_working_2-way'!$D335))</f>
        <v>1.8281992138966479</v>
      </c>
      <c r="K336" s="46">
        <f>IF('Log_working_2-way'!$D335="","",B336^('Log_working_2-way'!$D335))</f>
        <v>2.2074389630178586</v>
      </c>
      <c r="L336" s="53">
        <f t="shared" si="54"/>
        <v>0.54404145077720201</v>
      </c>
      <c r="M336" s="53">
        <f t="shared" si="55"/>
        <v>0.45595854922279788</v>
      </c>
      <c r="N336" s="54">
        <v>433</v>
      </c>
      <c r="O336" s="54">
        <f t="shared" si="56"/>
        <v>186.97727272727278</v>
      </c>
      <c r="P336" s="54">
        <f t="shared" si="57"/>
        <v>226.80952380952382</v>
      </c>
      <c r="Q336" s="54">
        <f t="shared" si="58"/>
        <v>206.19047619047618</v>
      </c>
      <c r="R336" s="54">
        <f t="shared" si="59"/>
        <v>246.02272727272728</v>
      </c>
      <c r="S336" s="55">
        <f t="shared" si="60"/>
        <v>-19.213203463203399</v>
      </c>
      <c r="T336" s="55">
        <f t="shared" si="60"/>
        <v>-19.213203463203456</v>
      </c>
      <c r="U336" t="s">
        <v>283</v>
      </c>
      <c r="V336" t="s">
        <v>293</v>
      </c>
      <c r="W336" t="s">
        <v>444</v>
      </c>
      <c r="X336" t="s">
        <v>514</v>
      </c>
      <c r="Y336" s="66"/>
    </row>
    <row r="337" spans="1:25" ht="15" x14ac:dyDescent="0.25">
      <c r="A337">
        <v>2.23</v>
      </c>
      <c r="B337">
        <v>1.68</v>
      </c>
      <c r="C337" s="43">
        <f t="shared" si="53"/>
        <v>4.3668588511637907E-2</v>
      </c>
      <c r="D337" s="44">
        <f>IF(OR($A337="",$B337=""),"",A337*'MPTO_working_2-way'!$G336)</f>
        <v>2.3273809523809526</v>
      </c>
      <c r="E337" s="46">
        <f>IF(OR($A337="",$B337=""),"",B337*'MPTO_working_2-way'!$G336)</f>
        <v>1.7533632286995515</v>
      </c>
      <c r="F337" s="44">
        <f>IF(OR($A337="",$B337=""),"",'MPTO_working_2-way'!D336)</f>
        <v>2.3441371542985863</v>
      </c>
      <c r="G337" s="46">
        <f>IF(OR($A337="",$B337=""),"",'MPTO_working_2-way'!E336)</f>
        <v>1.7439716972348942</v>
      </c>
      <c r="H337" s="44">
        <f>IF(OR($A337="",$B337=""),"",'OddsRatio_working_2-way'!M336)</f>
        <v>2.3449251017851385</v>
      </c>
      <c r="I337" s="44">
        <f>IF(OR($A337="",$B337=""),"",'OddsRatio_working_2-way'!N336)</f>
        <v>1.743535828629182</v>
      </c>
      <c r="J337" s="44">
        <f>IF('Log_working_2-way'!$D336="","",A337^('Log_working_2-way'!$D336))</f>
        <v>2.3527328444015367</v>
      </c>
      <c r="K337" s="46">
        <f>IF('Log_working_2-way'!$D336="","",B337^('Log_working_2-way'!$D336))</f>
        <v>1.7392442669948964</v>
      </c>
      <c r="L337" s="53">
        <f t="shared" si="54"/>
        <v>0.42966751918158563</v>
      </c>
      <c r="M337" s="53">
        <f t="shared" si="55"/>
        <v>0.57033248081841437</v>
      </c>
      <c r="N337" s="54">
        <v>434</v>
      </c>
      <c r="O337" s="54">
        <f t="shared" si="56"/>
        <v>239.38116591928249</v>
      </c>
      <c r="P337" s="54">
        <f t="shared" si="57"/>
        <v>175.66666666666666</v>
      </c>
      <c r="Q337" s="54">
        <f t="shared" si="58"/>
        <v>258.33333333333331</v>
      </c>
      <c r="R337" s="54">
        <f t="shared" si="59"/>
        <v>194.61883408071751</v>
      </c>
      <c r="S337" s="55">
        <f t="shared" si="60"/>
        <v>-18.95216741405082</v>
      </c>
      <c r="T337" s="55">
        <f t="shared" si="60"/>
        <v>-18.952167414050848</v>
      </c>
      <c r="U337" t="s">
        <v>468</v>
      </c>
      <c r="V337" t="s">
        <v>246</v>
      </c>
      <c r="W337" t="s">
        <v>439</v>
      </c>
      <c r="X337" t="s">
        <v>514</v>
      </c>
      <c r="Y337" s="66"/>
    </row>
    <row r="338" spans="1:25" ht="15" x14ac:dyDescent="0.25">
      <c r="A338">
        <v>2.11</v>
      </c>
      <c r="B338">
        <v>1.76</v>
      </c>
      <c r="C338" s="43">
        <f t="shared" si="53"/>
        <v>4.2115467470917878E-2</v>
      </c>
      <c r="D338" s="44">
        <f>IF(OR($A338="",$B338=""),"",A338*'MPTO_working_2-way'!$G337)</f>
        <v>2.1988636363636367</v>
      </c>
      <c r="E338" s="46">
        <f>IF(OR($A338="",$B338=""),"",B338*'MPTO_working_2-way'!$G337)</f>
        <v>1.8341232227488156</v>
      </c>
      <c r="F338" s="44">
        <f>IF(OR($A338="",$B338=""),"",'MPTO_working_2-way'!D337)</f>
        <v>2.208110357949816</v>
      </c>
      <c r="G338" s="46">
        <f>IF(OR($A338="",$B338=""),"",'MPTO_working_2-way'!E337)</f>
        <v>1.8277389506841228</v>
      </c>
      <c r="H338" s="44">
        <f>IF(OR($A338="",$B338=""),"",'OddsRatio_working_2-way'!M337)</f>
        <v>2.208522368758425</v>
      </c>
      <c r="I338" s="44">
        <f>IF(OR($A338="",$B338=""),"",'OddsRatio_working_2-way'!N337)</f>
        <v>1.82745675698775</v>
      </c>
      <c r="J338" s="44">
        <f>IF('Log_working_2-way'!$D337="","",A338^('Log_working_2-way'!$D337))</f>
        <v>2.2127965940954506</v>
      </c>
      <c r="K338" s="46">
        <f>IF('Log_working_2-way'!$D337="","",B338^('Log_working_2-way'!$D337))</f>
        <v>1.8245405741311078</v>
      </c>
      <c r="L338" s="53">
        <f t="shared" si="54"/>
        <v>0.4547803617571059</v>
      </c>
      <c r="M338" s="53">
        <f t="shared" si="55"/>
        <v>0.54521963824289399</v>
      </c>
      <c r="N338" s="54">
        <v>435</v>
      </c>
      <c r="O338" s="54">
        <f t="shared" si="56"/>
        <v>228.83886255924168</v>
      </c>
      <c r="P338" s="54">
        <f t="shared" si="57"/>
        <v>187.84090909090912</v>
      </c>
      <c r="Q338" s="54">
        <f t="shared" si="58"/>
        <v>247.15909090909093</v>
      </c>
      <c r="R338" s="54">
        <f t="shared" si="59"/>
        <v>206.1611374407583</v>
      </c>
      <c r="S338" s="55">
        <f t="shared" si="60"/>
        <v>-18.320228349849259</v>
      </c>
      <c r="T338" s="55">
        <f t="shared" si="60"/>
        <v>-18.320228349849174</v>
      </c>
      <c r="U338" t="s">
        <v>461</v>
      </c>
      <c r="V338" t="s">
        <v>297</v>
      </c>
      <c r="W338" t="s">
        <v>439</v>
      </c>
      <c r="X338" t="s">
        <v>514</v>
      </c>
      <c r="Y338" s="66"/>
    </row>
    <row r="339" spans="1:25" ht="15" x14ac:dyDescent="0.25">
      <c r="A339">
        <v>2.09</v>
      </c>
      <c r="B339">
        <v>1.78</v>
      </c>
      <c r="C339" s="43">
        <f t="shared" si="53"/>
        <v>4.0266652330519959E-2</v>
      </c>
      <c r="D339" s="44">
        <f>IF(OR($A339="",$B339=""),"",A339*'MPTO_working_2-way'!$G338)</f>
        <v>2.1741573033707864</v>
      </c>
      <c r="E339" s="46">
        <f>IF(OR($A339="",$B339=""),"",B339*'MPTO_working_2-way'!$G338)</f>
        <v>1.8516746411483256</v>
      </c>
      <c r="F339" s="44">
        <f>IF(OR($A339="",$B339=""),"",'MPTO_working_2-way'!D338)</f>
        <v>2.1818075186206087</v>
      </c>
      <c r="G339" s="46">
        <f>IF(OR($A339="",$B339=""),"",'MPTO_working_2-way'!E338)</f>
        <v>1.8461614808198106</v>
      </c>
      <c r="H339" s="44">
        <f>IF(OR($A339="",$B339=""),"",'OddsRatio_working_2-way'!M338)</f>
        <v>2.1821319289469754</v>
      </c>
      <c r="I339" s="44">
        <f>IF(OR($A339="",$B339=""),"",'OddsRatio_working_2-way'!N338)</f>
        <v>1.8459292702556338</v>
      </c>
      <c r="J339" s="44">
        <f>IF('Log_working_2-way'!$D338="","",A339^('Log_working_2-way'!$D338))</f>
        <v>2.1856576768529026</v>
      </c>
      <c r="K339" s="46">
        <f>IF('Log_working_2-way'!$D338="","",B339^('Log_working_2-way'!$D338))</f>
        <v>1.8434137605840082</v>
      </c>
      <c r="L339" s="53">
        <f t="shared" si="54"/>
        <v>0.4599483204134367</v>
      </c>
      <c r="M339" s="53">
        <f t="shared" si="55"/>
        <v>0.54005167958656319</v>
      </c>
      <c r="N339" s="54">
        <v>436</v>
      </c>
      <c r="O339" s="54">
        <f t="shared" si="56"/>
        <v>227.38755980861242</v>
      </c>
      <c r="P339" s="54">
        <f t="shared" si="57"/>
        <v>191.05617977528092</v>
      </c>
      <c r="Q339" s="54">
        <f t="shared" si="58"/>
        <v>244.9438202247191</v>
      </c>
      <c r="R339" s="54">
        <f t="shared" si="59"/>
        <v>208.61244019138758</v>
      </c>
      <c r="S339" s="55">
        <f t="shared" si="60"/>
        <v>-17.556260416106682</v>
      </c>
      <c r="T339" s="55">
        <f t="shared" si="60"/>
        <v>-17.556260416106653</v>
      </c>
      <c r="U339" t="s">
        <v>459</v>
      </c>
      <c r="V339" t="s">
        <v>307</v>
      </c>
      <c r="W339" t="s">
        <v>439</v>
      </c>
      <c r="X339" t="s">
        <v>514</v>
      </c>
      <c r="Y339" s="66"/>
    </row>
    <row r="340" spans="1:25" ht="15" x14ac:dyDescent="0.25">
      <c r="A340">
        <v>2.12</v>
      </c>
      <c r="B340">
        <v>1.75</v>
      </c>
      <c r="C340" s="43">
        <f t="shared" si="53"/>
        <v>4.3126684636118462E-2</v>
      </c>
      <c r="D340" s="44">
        <f>IF(OR($A340="",$B340=""),"",A340*'MPTO_working_2-way'!$G339)</f>
        <v>2.2114285714285713</v>
      </c>
      <c r="E340" s="46">
        <f>IF(OR($A340="",$B340=""),"",B340*'MPTO_working_2-way'!$G339)</f>
        <v>1.8254716981132073</v>
      </c>
      <c r="F340" s="44">
        <f>IF(OR($A340="",$B340=""),"",'MPTO_working_2-way'!D339)</f>
        <v>2.2215568862275448</v>
      </c>
      <c r="G340" s="46">
        <f>IF(OR($A340="",$B340=""),"",'MPTO_working_2-way'!E339)</f>
        <v>1.8186274509803919</v>
      </c>
      <c r="H340" s="44">
        <f>IF(OR($A340="",$B340=""),"",'OddsRatio_working_2-way'!M339)</f>
        <v>2.2220201853215569</v>
      </c>
      <c r="I340" s="44">
        <f>IF(OR($A340="",$B340=""),"",'OddsRatio_working_2-way'!N339)</f>
        <v>1.8183170883849711</v>
      </c>
      <c r="J340" s="44">
        <f>IF('Log_working_2-way'!$D339="","",A340^('Log_working_2-way'!$D339))</f>
        <v>2.2267095575120122</v>
      </c>
      <c r="K340" s="46">
        <f>IF('Log_working_2-way'!$D339="","",B340^('Log_working_2-way'!$D339))</f>
        <v>1.8151888879286393</v>
      </c>
      <c r="L340" s="53">
        <f t="shared" si="54"/>
        <v>0.45219638242894061</v>
      </c>
      <c r="M340" s="53">
        <f t="shared" si="55"/>
        <v>0.54780361757105955</v>
      </c>
      <c r="N340" s="54">
        <v>437</v>
      </c>
      <c r="O340" s="54">
        <f t="shared" si="56"/>
        <v>230.8679245283019</v>
      </c>
      <c r="P340" s="54">
        <f t="shared" si="57"/>
        <v>187.28571428571428</v>
      </c>
      <c r="Q340" s="54">
        <f t="shared" si="58"/>
        <v>249.71428571428569</v>
      </c>
      <c r="R340" s="54">
        <f t="shared" si="59"/>
        <v>206.1320754716981</v>
      </c>
      <c r="S340" s="55">
        <f t="shared" si="60"/>
        <v>-18.846361185983795</v>
      </c>
      <c r="T340" s="55">
        <f t="shared" si="60"/>
        <v>-18.846361185983824</v>
      </c>
      <c r="U340" t="s">
        <v>463</v>
      </c>
      <c r="V340" t="s">
        <v>299</v>
      </c>
      <c r="W340" t="s">
        <v>439</v>
      </c>
      <c r="X340" t="s">
        <v>514</v>
      </c>
      <c r="Y340" s="66"/>
    </row>
    <row r="341" spans="1:25" ht="15" x14ac:dyDescent="0.25">
      <c r="A341">
        <v>2.11</v>
      </c>
      <c r="B341">
        <v>1.75</v>
      </c>
      <c r="C341" s="43">
        <f t="shared" si="53"/>
        <v>4.5362220717670931E-2</v>
      </c>
      <c r="D341" s="44">
        <f>IF(OR($A341="",$B341=""),"",A341*'MPTO_working_2-way'!$G340)</f>
        <v>2.2057142857142855</v>
      </c>
      <c r="E341" s="46">
        <f>IF(OR($A341="",$B341=""),"",B341*'MPTO_working_2-way'!$G340)</f>
        <v>1.8293838862559242</v>
      </c>
      <c r="F341" s="44">
        <f>IF(OR($A341="",$B341=""),"",'MPTO_working_2-way'!D340)</f>
        <v>2.2160540135033755</v>
      </c>
      <c r="G341" s="46">
        <f>IF(OR($A341="",$B341=""),"",'MPTO_working_2-way'!E340)</f>
        <v>1.8223318938926589</v>
      </c>
      <c r="H341" s="44">
        <f>IF(OR($A341="",$B341=""),"",'OddsRatio_working_2-way'!M340)</f>
        <v>2.216552506059644</v>
      </c>
      <c r="I341" s="44">
        <f>IF(OR($A341="",$B341=""),"",'OddsRatio_working_2-way'!N340)</f>
        <v>1.8219949365267862</v>
      </c>
      <c r="J341" s="44">
        <f>IF('Log_working_2-way'!$D340="","",A341^('Log_working_2-way'!$D340))</f>
        <v>2.2213495885331906</v>
      </c>
      <c r="K341" s="46">
        <f>IF('Log_working_2-way'!$D340="","",B341^('Log_working_2-way'!$D340))</f>
        <v>1.8187663952959283</v>
      </c>
      <c r="L341" s="53">
        <f t="shared" si="54"/>
        <v>0.45336787564766845</v>
      </c>
      <c r="M341" s="53">
        <f t="shared" si="55"/>
        <v>0.54663212435233155</v>
      </c>
      <c r="N341" s="54">
        <v>438</v>
      </c>
      <c r="O341" s="54">
        <f t="shared" si="56"/>
        <v>230.41706161137438</v>
      </c>
      <c r="P341" s="54">
        <f t="shared" si="57"/>
        <v>187.71428571428569</v>
      </c>
      <c r="Q341" s="54">
        <f t="shared" si="58"/>
        <v>250.28571428571428</v>
      </c>
      <c r="R341" s="54">
        <f t="shared" si="59"/>
        <v>207.58293838862559</v>
      </c>
      <c r="S341" s="55">
        <f t="shared" si="60"/>
        <v>-19.868652674339899</v>
      </c>
      <c r="T341" s="55">
        <f t="shared" si="60"/>
        <v>-19.868652674339899</v>
      </c>
      <c r="U341" t="s">
        <v>456</v>
      </c>
      <c r="V341" t="s">
        <v>460</v>
      </c>
      <c r="W341" t="s">
        <v>439</v>
      </c>
      <c r="X341" t="s">
        <v>514</v>
      </c>
      <c r="Y341" s="66"/>
    </row>
    <row r="342" spans="1:25" ht="15" x14ac:dyDescent="0.25">
      <c r="A342">
        <v>2.0499999999999998</v>
      </c>
      <c r="B342">
        <v>1.81</v>
      </c>
      <c r="C342" s="43">
        <f t="shared" si="53"/>
        <v>4.0291065894084488E-2</v>
      </c>
      <c r="D342" s="44">
        <f>IF(OR($A342="",$B342=""),"",A342*'MPTO_working_2-way'!$G341)</f>
        <v>2.132596685082873</v>
      </c>
      <c r="E342" s="46">
        <f>IF(OR($A342="",$B342=""),"",B342*'MPTO_working_2-way'!$G341)</f>
        <v>1.882926829268293</v>
      </c>
      <c r="F342" s="44">
        <f>IF(OR($A342="",$B342=""),"",'MPTO_working_2-way'!D341)</f>
        <v>2.1383086010661287</v>
      </c>
      <c r="G342" s="46">
        <f>IF(OR($A342="",$B342=""),"",'MPTO_working_2-way'!E341)</f>
        <v>1.8784963928616634</v>
      </c>
      <c r="H342" s="44">
        <f>IF(OR($A342="",$B342=""),"",'OddsRatio_working_2-way'!M341)</f>
        <v>2.1385500851066221</v>
      </c>
      <c r="I342" s="44">
        <f>IF(OR($A342="",$B342=""),"",'OddsRatio_working_2-way'!N341)</f>
        <v>1.8783100656536802</v>
      </c>
      <c r="J342" s="44">
        <f>IF('Log_working_2-way'!$D341="","",A342^('Log_working_2-way'!$D341))</f>
        <v>2.1411780217081708</v>
      </c>
      <c r="K342" s="46">
        <f>IF('Log_working_2-way'!$D341="","",B342^('Log_working_2-way'!$D341))</f>
        <v>1.8762874687184776</v>
      </c>
      <c r="L342" s="53">
        <f t="shared" si="54"/>
        <v>0.4689119170984456</v>
      </c>
      <c r="M342" s="53">
        <f t="shared" si="55"/>
        <v>0.53108808290155429</v>
      </c>
      <c r="N342" s="54">
        <v>439</v>
      </c>
      <c r="O342" s="54">
        <f t="shared" si="56"/>
        <v>224.85365853658536</v>
      </c>
      <c r="P342" s="54">
        <f t="shared" si="57"/>
        <v>196.45856353591162</v>
      </c>
      <c r="Q342" s="54">
        <f t="shared" si="58"/>
        <v>242.54143646408841</v>
      </c>
      <c r="R342" s="54">
        <f t="shared" si="59"/>
        <v>214.14634146341464</v>
      </c>
      <c r="S342" s="55">
        <f t="shared" si="60"/>
        <v>-17.687777927503049</v>
      </c>
      <c r="T342" s="55">
        <f t="shared" si="60"/>
        <v>-17.687777927503021</v>
      </c>
      <c r="U342" t="s">
        <v>302</v>
      </c>
      <c r="V342" t="s">
        <v>462</v>
      </c>
      <c r="W342" t="s">
        <v>439</v>
      </c>
      <c r="X342" t="s">
        <v>514</v>
      </c>
      <c r="Y342" s="66"/>
    </row>
    <row r="343" spans="1:25" ht="15" x14ac:dyDescent="0.25">
      <c r="A343">
        <v>1.94</v>
      </c>
      <c r="B343">
        <v>1.91</v>
      </c>
      <c r="C343" s="43">
        <f t="shared" si="53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4"/>
        <v>0.4961038961038961</v>
      </c>
      <c r="M343" s="53">
        <f t="shared" si="55"/>
        <v>0.50389610389610384</v>
      </c>
      <c r="N343" s="54">
        <v>440</v>
      </c>
      <c r="O343" s="54">
        <f t="shared" si="56"/>
        <v>213.19587628865983</v>
      </c>
      <c r="P343" s="54">
        <f t="shared" si="57"/>
        <v>209.63350785340313</v>
      </c>
      <c r="Q343" s="54">
        <f t="shared" si="58"/>
        <v>230.36649214659687</v>
      </c>
      <c r="R343" s="54">
        <f t="shared" si="59"/>
        <v>226.80412371134022</v>
      </c>
      <c r="S343" s="55">
        <f t="shared" si="60"/>
        <v>-17.170615857937037</v>
      </c>
      <c r="T343" s="55">
        <f t="shared" si="60"/>
        <v>-17.170615857937094</v>
      </c>
      <c r="U343" t="s">
        <v>457</v>
      </c>
      <c r="V343" t="s">
        <v>298</v>
      </c>
      <c r="W343" t="s">
        <v>439</v>
      </c>
      <c r="X343" t="s">
        <v>514</v>
      </c>
      <c r="Y343" s="66"/>
    </row>
    <row r="344" spans="1:25" ht="15" x14ac:dyDescent="0.25">
      <c r="A344">
        <v>2.19</v>
      </c>
      <c r="B344">
        <v>1.7</v>
      </c>
      <c r="C344" s="43">
        <f t="shared" si="53"/>
        <v>4.485629868385721E-2</v>
      </c>
      <c r="D344" s="44">
        <f>IF(OR($A344="",$B344=""),"",A344*'MPTO_working_2-way'!$G343)</f>
        <v>2.2882352941176474</v>
      </c>
      <c r="E344" s="46">
        <f>IF(OR($A344="",$B344=""),"",B344*'MPTO_working_2-way'!$G343)</f>
        <v>1.7762557077625571</v>
      </c>
      <c r="F344" s="44">
        <f>IF(OR($A344="",$B344=""),"",'MPTO_working_2-way'!D343)</f>
        <v>2.3031240334055059</v>
      </c>
      <c r="G344" s="46">
        <f>IF(OR($A344="",$B344=""),"",'MPTO_working_2-way'!E343)</f>
        <v>1.7673866603370521</v>
      </c>
      <c r="H344" s="44">
        <f>IF(OR($A344="",$B344=""),"",'OddsRatio_working_2-way'!M343)</f>
        <v>2.3038404810405297</v>
      </c>
      <c r="I344" s="44">
        <f>IF(OR($A344="",$B344=""),"",'OddsRatio_working_2-way'!N343)</f>
        <v>1.7669649888473706</v>
      </c>
      <c r="J344" s="44">
        <f>IF('Log_working_2-way'!$D343="","",A344^('Log_working_2-way'!$D343))</f>
        <v>2.3107731259333391</v>
      </c>
      <c r="K344" s="46">
        <f>IF('Log_working_2-way'!$D343="","",B344^('Log_working_2-way'!$D343))</f>
        <v>1.7629085310147883</v>
      </c>
      <c r="L344" s="53">
        <f t="shared" si="54"/>
        <v>0.43701799485861176</v>
      </c>
      <c r="M344" s="53">
        <f t="shared" si="55"/>
        <v>0.56298200514138819</v>
      </c>
      <c r="N344" s="54">
        <v>441</v>
      </c>
      <c r="O344" s="54">
        <f t="shared" si="56"/>
        <v>239.63013698630138</v>
      </c>
      <c r="P344" s="54">
        <f t="shared" si="57"/>
        <v>181.58823529411762</v>
      </c>
      <c r="Q344" s="54">
        <f t="shared" si="58"/>
        <v>259.41176470588238</v>
      </c>
      <c r="R344" s="54">
        <f t="shared" si="59"/>
        <v>201.36986301369865</v>
      </c>
      <c r="S344" s="55">
        <f t="shared" si="60"/>
        <v>-19.781627719580996</v>
      </c>
      <c r="T344" s="55">
        <f t="shared" si="60"/>
        <v>-19.781627719581024</v>
      </c>
      <c r="U344" t="s">
        <v>469</v>
      </c>
      <c r="V344" t="s">
        <v>296</v>
      </c>
      <c r="W344" t="s">
        <v>439</v>
      </c>
      <c r="X344" t="s">
        <v>514</v>
      </c>
      <c r="Y344" s="66"/>
    </row>
    <row r="345" spans="1:25" ht="15" x14ac:dyDescent="0.25">
      <c r="A345">
        <v>2.57</v>
      </c>
      <c r="B345">
        <v>1.53</v>
      </c>
      <c r="C345" s="43">
        <f t="shared" si="53"/>
        <v>4.2699829607588891E-2</v>
      </c>
      <c r="D345" s="44">
        <f>IF(OR($A345="",$B345=""),"",A345*'MPTO_working_2-way'!$G344)</f>
        <v>2.6797385620915031</v>
      </c>
      <c r="E345" s="46">
        <f>IF(OR($A345="",$B345=""),"",B345*'MPTO_working_2-way'!$G344)</f>
        <v>1.595330739299611</v>
      </c>
      <c r="F345" s="44">
        <f>IF(OR($A345="",$B345=""),"",'MPTO_working_2-way'!D344)</f>
        <v>2.7192005808927768</v>
      </c>
      <c r="G345" s="46">
        <f>IF(OR($A345="",$B345=""),"",'MPTO_working_2-way'!E344)</f>
        <v>1.5816656945757326</v>
      </c>
      <c r="H345" s="44">
        <f>IF(OR($A345="",$B345=""),"",'OddsRatio_working_2-way'!M344)</f>
        <v>2.7211229331292399</v>
      </c>
      <c r="I345" s="44">
        <f>IF(OR($A345="",$B345=""),"",'OddsRatio_working_2-way'!N344)</f>
        <v>1.5810160220117813</v>
      </c>
      <c r="J345" s="44">
        <f>IF('Log_working_2-way'!$D344="","",A345^('Log_working_2-way'!$D344))</f>
        <v>2.7398584941677284</v>
      </c>
      <c r="K345" s="46">
        <f>IF('Log_working_2-way'!$D344="","",B345^('Log_working_2-way'!$D344))</f>
        <v>1.5747593860945028</v>
      </c>
      <c r="L345" s="53">
        <f t="shared" si="54"/>
        <v>0.37317073170731713</v>
      </c>
      <c r="M345" s="53">
        <f t="shared" si="55"/>
        <v>0.62682926829268293</v>
      </c>
      <c r="N345" s="54">
        <v>442</v>
      </c>
      <c r="O345" s="54">
        <f t="shared" si="56"/>
        <v>270.01556420233459</v>
      </c>
      <c r="P345" s="54">
        <f t="shared" si="57"/>
        <v>153.11111111111111</v>
      </c>
      <c r="Q345" s="54">
        <f t="shared" si="58"/>
        <v>288.88888888888891</v>
      </c>
      <c r="R345" s="54">
        <f t="shared" si="59"/>
        <v>171.98443579766538</v>
      </c>
      <c r="S345" s="55">
        <f t="shared" si="60"/>
        <v>-18.873324686554326</v>
      </c>
      <c r="T345" s="55">
        <f t="shared" si="60"/>
        <v>-18.87332468655427</v>
      </c>
      <c r="U345" t="s">
        <v>305</v>
      </c>
      <c r="V345" t="s">
        <v>301</v>
      </c>
      <c r="W345" t="s">
        <v>439</v>
      </c>
      <c r="X345" t="s">
        <v>514</v>
      </c>
      <c r="Y345" s="66"/>
    </row>
    <row r="346" spans="1:25" ht="15" x14ac:dyDescent="0.25">
      <c r="A346">
        <v>2.36</v>
      </c>
      <c r="B346">
        <v>1.62</v>
      </c>
      <c r="C346" s="43">
        <f t="shared" si="53"/>
        <v>4.1012764176606042E-2</v>
      </c>
      <c r="D346" s="44">
        <f>IF(OR($A346="",$B346=""),"",A346*'MPTO_working_2-way'!$G345)</f>
        <v>2.4567901234567899</v>
      </c>
      <c r="E346" s="46">
        <f>IF(OR($A346="",$B346=""),"",B346*'MPTO_working_2-way'!$G345)</f>
        <v>1.6864406779661019</v>
      </c>
      <c r="F346" s="44">
        <f>IF(OR($A346="",$B346=""),"",'MPTO_working_2-way'!D345)</f>
        <v>2.4800207576543851</v>
      </c>
      <c r="G346" s="46">
        <f>IF(OR($A346="",$B346=""),"",'MPTO_working_2-way'!E345)</f>
        <v>1.6756661991584854</v>
      </c>
      <c r="H346" s="44">
        <f>IF(OR($A346="",$B346=""),"",'OddsRatio_working_2-way'!M345)</f>
        <v>2.4810632623547089</v>
      </c>
      <c r="I346" s="44">
        <f>IF(OR($A346="",$B346=""),"",'OddsRatio_working_2-way'!N345)</f>
        <v>1.6751906048970002</v>
      </c>
      <c r="J346" s="44">
        <f>IF('Log_working_2-way'!$D345="","",A346^('Log_working_2-way'!$D345))</f>
        <v>2.4919285072828607</v>
      </c>
      <c r="K346" s="46">
        <f>IF('Log_working_2-way'!$D345="","",B346^('Log_working_2-way'!$D345))</f>
        <v>1.6702734046022476</v>
      </c>
      <c r="L346" s="53">
        <f t="shared" si="54"/>
        <v>0.40703517587939703</v>
      </c>
      <c r="M346" s="53">
        <f t="shared" si="55"/>
        <v>0.59296482412060292</v>
      </c>
      <c r="N346" s="54">
        <v>443</v>
      </c>
      <c r="O346" s="54">
        <f t="shared" si="56"/>
        <v>255.28813559322037</v>
      </c>
      <c r="P346" s="54">
        <f t="shared" si="57"/>
        <v>169.54320987654324</v>
      </c>
      <c r="Q346" s="54">
        <f t="shared" si="58"/>
        <v>273.45679012345676</v>
      </c>
      <c r="R346" s="54">
        <f t="shared" si="59"/>
        <v>187.71186440677968</v>
      </c>
      <c r="S346" s="55">
        <f t="shared" si="60"/>
        <v>-18.168654530236381</v>
      </c>
      <c r="T346" s="55">
        <f t="shared" si="60"/>
        <v>-18.168654530236438</v>
      </c>
      <c r="U346" t="s">
        <v>300</v>
      </c>
      <c r="V346" t="s">
        <v>245</v>
      </c>
      <c r="W346" t="s">
        <v>439</v>
      </c>
      <c r="X346" t="s">
        <v>514</v>
      </c>
      <c r="Y346" s="66"/>
    </row>
    <row r="347" spans="1:25" ht="15" x14ac:dyDescent="0.25">
      <c r="A347">
        <v>1.51</v>
      </c>
      <c r="B347">
        <v>2.58</v>
      </c>
      <c r="C347" s="43">
        <f t="shared" si="53"/>
        <v>4.9848554853945348E-2</v>
      </c>
      <c r="D347" s="44">
        <f>IF(OR($A347="",$B347=""),"",A347*'MPTO_working_2-way'!$G346)</f>
        <v>1.5852713178294575</v>
      </c>
      <c r="E347" s="46">
        <f>IF(OR($A347="",$B347=""),"",B347*'MPTO_working_2-way'!$G346)</f>
        <v>2.7086092715231791</v>
      </c>
      <c r="F347" s="44">
        <f>IF(OR($A347="",$B347=""),"",'MPTO_working_2-way'!D346)</f>
        <v>1.5690523178541222</v>
      </c>
      <c r="G347" s="46">
        <f>IF(OR($A347="",$B347=""),"",'MPTO_working_2-way'!E346)</f>
        <v>2.7573076650859938</v>
      </c>
      <c r="H347" s="44">
        <f>IF(OR($A347="",$B347=""),"",'OddsRatio_working_2-way'!M346)</f>
        <v>1.5681415405746904</v>
      </c>
      <c r="I347" s="44">
        <f>IF(OR($A347="",$B347=""),"",'OddsRatio_working_2-way'!N346)</f>
        <v>2.7601247727608049</v>
      </c>
      <c r="J347" s="44">
        <f>IF('Log_working_2-way'!$D346="","",A347^('Log_working_2-way'!$D346))</f>
        <v>1.5606856045236128</v>
      </c>
      <c r="K347" s="46">
        <f>IF('Log_working_2-way'!$D346="","",B347^('Log_working_2-way'!$D346))</f>
        <v>2.7835307201199551</v>
      </c>
      <c r="L347" s="53">
        <f t="shared" si="54"/>
        <v>0.63080684596577008</v>
      </c>
      <c r="M347" s="53">
        <f t="shared" si="55"/>
        <v>0.36919315403422981</v>
      </c>
      <c r="N347" s="54">
        <v>444</v>
      </c>
      <c r="O347" s="54">
        <f t="shared" si="56"/>
        <v>149.96026490066231</v>
      </c>
      <c r="P347" s="54">
        <f t="shared" si="57"/>
        <v>271.90697674418601</v>
      </c>
      <c r="Q347" s="54">
        <f t="shared" si="58"/>
        <v>172.09302325581393</v>
      </c>
      <c r="R347" s="54">
        <f t="shared" si="59"/>
        <v>294.03973509933775</v>
      </c>
      <c r="S347" s="55">
        <f t="shared" si="60"/>
        <v>-22.132758355151623</v>
      </c>
      <c r="T347" s="55">
        <f t="shared" si="60"/>
        <v>-22.132758355151736</v>
      </c>
      <c r="U347" t="s">
        <v>318</v>
      </c>
      <c r="V347" t="s">
        <v>308</v>
      </c>
      <c r="W347" t="s">
        <v>445</v>
      </c>
      <c r="X347" t="s">
        <v>514</v>
      </c>
      <c r="Y347" s="66"/>
    </row>
    <row r="348" spans="1:25" ht="15" x14ac:dyDescent="0.25">
      <c r="A348">
        <v>1.99</v>
      </c>
      <c r="B348">
        <v>1.83</v>
      </c>
      <c r="C348" s="43">
        <f t="shared" si="53"/>
        <v>4.8960650245764237E-2</v>
      </c>
      <c r="D348" s="44">
        <f>IF(OR($A348="",$B348=""),"",A348*'MPTO_working_2-way'!$G347)</f>
        <v>2.0874316939890707</v>
      </c>
      <c r="E348" s="46">
        <f>IF(OR($A348="",$B348=""),"",B348*'MPTO_working_2-way'!$G347)</f>
        <v>1.9195979899497486</v>
      </c>
      <c r="F348" s="44">
        <f>IF(OR($A348="",$B348=""),"",'MPTO_working_2-way'!D347)</f>
        <v>2.0919091248528017</v>
      </c>
      <c r="G348" s="46">
        <f>IF(OR($A348="",$B348=""),"",'MPTO_working_2-way'!E347)</f>
        <v>1.9158271299681719</v>
      </c>
      <c r="H348" s="44">
        <f>IF(OR($A348="",$B348=""),"",'OddsRatio_working_2-way'!M347)</f>
        <v>2.092140597330467</v>
      </c>
      <c r="I348" s="44">
        <f>IF(OR($A348="",$B348=""),"",'OddsRatio_working_2-way'!N347)</f>
        <v>1.9156330260447352</v>
      </c>
      <c r="J348" s="44">
        <f>IF('Log_working_2-way'!$D347="","",A348^('Log_working_2-way'!$D347))</f>
        <v>2.0942137432454255</v>
      </c>
      <c r="K348" s="46">
        <f>IF('Log_working_2-way'!$D347="","",B348^('Log_working_2-way'!$D347))</f>
        <v>1.913898227080558</v>
      </c>
      <c r="L348" s="53">
        <f t="shared" si="54"/>
        <v>0.47905759162303674</v>
      </c>
      <c r="M348" s="53">
        <f t="shared" si="55"/>
        <v>0.52094240837696337</v>
      </c>
      <c r="N348" s="54">
        <v>445</v>
      </c>
      <c r="O348" s="54">
        <f t="shared" si="56"/>
        <v>221.38190954773864</v>
      </c>
      <c r="P348" s="54">
        <f t="shared" si="57"/>
        <v>201.83060109289616</v>
      </c>
      <c r="Q348" s="54">
        <f t="shared" si="58"/>
        <v>243.16939890710381</v>
      </c>
      <c r="R348" s="54">
        <f t="shared" si="59"/>
        <v>223.6180904522613</v>
      </c>
      <c r="S348" s="55">
        <f t="shared" si="60"/>
        <v>-21.787489359365168</v>
      </c>
      <c r="T348" s="55">
        <f t="shared" si="60"/>
        <v>-21.787489359365139</v>
      </c>
      <c r="U348" t="s">
        <v>501</v>
      </c>
      <c r="V348" t="s">
        <v>313</v>
      </c>
      <c r="W348" t="s">
        <v>445</v>
      </c>
      <c r="X348" t="s">
        <v>514</v>
      </c>
      <c r="Y348" s="66"/>
    </row>
    <row r="349" spans="1:25" ht="15" x14ac:dyDescent="0.25">
      <c r="A349">
        <v>1.99</v>
      </c>
      <c r="B349">
        <v>1.83</v>
      </c>
      <c r="C349" s="43">
        <f t="shared" si="53"/>
        <v>4.8960650245764237E-2</v>
      </c>
      <c r="D349" s="44">
        <f>IF(OR($A349="",$B349=""),"",A349*'MPTO_working_2-way'!$G348)</f>
        <v>2.0874316939890707</v>
      </c>
      <c r="E349" s="46">
        <f>IF(OR($A349="",$B349=""),"",B349*'MPTO_working_2-way'!$G348)</f>
        <v>1.9195979899497486</v>
      </c>
      <c r="F349" s="44">
        <f>IF(OR($A349="",$B349=""),"",'MPTO_working_2-way'!D348)</f>
        <v>2.0919091248528017</v>
      </c>
      <c r="G349" s="46">
        <f>IF(OR($A349="",$B349=""),"",'MPTO_working_2-way'!E348)</f>
        <v>1.9158271299681719</v>
      </c>
      <c r="H349" s="44">
        <f>IF(OR($A349="",$B349=""),"",'OddsRatio_working_2-way'!M348)</f>
        <v>2.092140597330467</v>
      </c>
      <c r="I349" s="44">
        <f>IF(OR($A349="",$B349=""),"",'OddsRatio_working_2-way'!N348)</f>
        <v>1.9156330260447352</v>
      </c>
      <c r="J349" s="44">
        <f>IF('Log_working_2-way'!$D348="","",A349^('Log_working_2-way'!$D348))</f>
        <v>2.0942137432454255</v>
      </c>
      <c r="K349" s="46">
        <f>IF('Log_working_2-way'!$D348="","",B349^('Log_working_2-way'!$D348))</f>
        <v>1.913898227080558</v>
      </c>
      <c r="L349" s="53">
        <f t="shared" si="54"/>
        <v>0.47905759162303674</v>
      </c>
      <c r="M349" s="53">
        <f t="shared" si="55"/>
        <v>0.52094240837696337</v>
      </c>
      <c r="N349" s="54">
        <v>446</v>
      </c>
      <c r="O349" s="54">
        <f t="shared" si="56"/>
        <v>221.8793969849246</v>
      </c>
      <c r="P349" s="54">
        <f t="shared" si="57"/>
        <v>202.2841530054645</v>
      </c>
      <c r="Q349" s="54">
        <f t="shared" si="58"/>
        <v>243.7158469945355</v>
      </c>
      <c r="R349" s="54">
        <f t="shared" si="59"/>
        <v>224.12060301507535</v>
      </c>
      <c r="S349" s="55">
        <f t="shared" si="60"/>
        <v>-21.8364500096109</v>
      </c>
      <c r="T349" s="55">
        <f t="shared" si="60"/>
        <v>-21.836450009610843</v>
      </c>
      <c r="U349" t="s">
        <v>311</v>
      </c>
      <c r="V349" t="s">
        <v>503</v>
      </c>
      <c r="W349" t="s">
        <v>445</v>
      </c>
      <c r="X349" t="s">
        <v>514</v>
      </c>
      <c r="Y349" s="66"/>
    </row>
    <row r="350" spans="1:25" ht="15" x14ac:dyDescent="0.25">
      <c r="A350">
        <v>1.77</v>
      </c>
      <c r="B350">
        <v>2.0499999999999998</v>
      </c>
      <c r="C350" s="43">
        <f t="shared" si="53"/>
        <v>5.2776629461209978E-2</v>
      </c>
      <c r="D350" s="44">
        <f>IF(OR($A350="",$B350=""),"",A350*'MPTO_working_2-way'!$G349)</f>
        <v>1.8634146341463418</v>
      </c>
      <c r="E350" s="46">
        <f>IF(OR($A350="",$B350=""),"",B350*'MPTO_working_2-way'!$G349)</f>
        <v>2.1581920903954801</v>
      </c>
      <c r="F350" s="44">
        <f>IF(OR($A350="",$B350=""),"",'MPTO_working_2-way'!D349)</f>
        <v>1.8567225278239736</v>
      </c>
      <c r="G350" s="46">
        <f>IF(OR($A350="",$B350=""),"",'MPTO_working_2-way'!E349)</f>
        <v>2.1672390622666868</v>
      </c>
      <c r="H350" s="44">
        <f>IF(OR($A350="",$B350=""),"",'OddsRatio_working_2-way'!M349)</f>
        <v>1.8563488385776756</v>
      </c>
      <c r="I350" s="44">
        <f>IF(OR($A350="",$B350=""),"",'OddsRatio_working_2-way'!N349)</f>
        <v>2.1677484162422846</v>
      </c>
      <c r="J350" s="44">
        <f>IF('Log_working_2-way'!$D349="","",A350^('Log_working_2-way'!$D349))</f>
        <v>1.8532659063659371</v>
      </c>
      <c r="K350" s="46">
        <f>IF('Log_working_2-way'!$D349="","",B350^('Log_working_2-way'!$D349))</f>
        <v>2.1719676041639038</v>
      </c>
      <c r="L350" s="53">
        <f t="shared" si="54"/>
        <v>0.53664921465968574</v>
      </c>
      <c r="M350" s="53">
        <f t="shared" si="55"/>
        <v>0.46335078534031415</v>
      </c>
      <c r="N350" s="54">
        <v>447</v>
      </c>
      <c r="O350" s="54">
        <f t="shared" si="56"/>
        <v>194.4576271186441</v>
      </c>
      <c r="P350" s="54">
        <f t="shared" si="57"/>
        <v>228.95121951219511</v>
      </c>
      <c r="Q350" s="54">
        <f t="shared" si="58"/>
        <v>218.04878048780489</v>
      </c>
      <c r="R350" s="54">
        <f t="shared" si="59"/>
        <v>252.54237288135593</v>
      </c>
      <c r="S350" s="55">
        <f t="shared" si="60"/>
        <v>-23.591153369160793</v>
      </c>
      <c r="T350" s="55">
        <f t="shared" si="60"/>
        <v>-23.591153369160821</v>
      </c>
      <c r="U350" t="s">
        <v>512</v>
      </c>
      <c r="V350" t="s">
        <v>470</v>
      </c>
      <c r="W350" t="s">
        <v>445</v>
      </c>
      <c r="X350" t="s">
        <v>514</v>
      </c>
      <c r="Y350" s="66"/>
    </row>
    <row r="351" spans="1:25" ht="15" x14ac:dyDescent="0.25">
      <c r="A351">
        <v>2.0099999999999998</v>
      </c>
      <c r="B351">
        <v>1.81</v>
      </c>
      <c r="C351" s="43">
        <f t="shared" si="53"/>
        <v>4.999862565624924E-2</v>
      </c>
      <c r="D351" s="44">
        <f>IF(OR($A351="",$B351=""),"",A351*'MPTO_working_2-way'!$G350)</f>
        <v>2.1104972375690609</v>
      </c>
      <c r="E351" s="46">
        <f>IF(OR($A351="",$B351=""),"",B351*'MPTO_working_2-way'!$G350)</f>
        <v>1.9004975124378112</v>
      </c>
      <c r="F351" s="44">
        <f>IF(OR($A351="",$B351=""),"",'MPTO_working_2-way'!D350)</f>
        <v>2.1163433291643639</v>
      </c>
      <c r="G351" s="46">
        <f>IF(OR($A351="",$B351=""),"",'MPTO_working_2-way'!E350)</f>
        <v>1.8957817670201405</v>
      </c>
      <c r="H351" s="44">
        <f>IF(OR($A351="",$B351=""),"",'OddsRatio_working_2-way'!M350)</f>
        <v>2.1166528467912094</v>
      </c>
      <c r="I351" s="44">
        <f>IF(OR($A351="",$B351=""),"",'OddsRatio_working_2-way'!N350)</f>
        <v>1.89553347118899</v>
      </c>
      <c r="J351" s="44">
        <f>IF('Log_working_2-way'!$D350="","",A351^('Log_working_2-way'!$D350))</f>
        <v>2.1193652902976643</v>
      </c>
      <c r="K351" s="46">
        <f>IF('Log_working_2-way'!$D350="","",B351^('Log_working_2-way'!$D350))</f>
        <v>1.893363416452811</v>
      </c>
      <c r="L351" s="53">
        <f t="shared" si="54"/>
        <v>0.47382198952879578</v>
      </c>
      <c r="M351" s="53">
        <f t="shared" si="55"/>
        <v>0.52617801047120416</v>
      </c>
      <c r="N351" s="54">
        <v>448</v>
      </c>
      <c r="O351" s="54">
        <f t="shared" si="56"/>
        <v>225.11442786069651</v>
      </c>
      <c r="P351" s="54">
        <f t="shared" si="57"/>
        <v>200.48618784530387</v>
      </c>
      <c r="Q351" s="54">
        <f t="shared" si="58"/>
        <v>247.51381215469615</v>
      </c>
      <c r="R351" s="54">
        <f t="shared" si="59"/>
        <v>222.88557213930352</v>
      </c>
      <c r="S351" s="55">
        <f t="shared" si="60"/>
        <v>-22.399384293999645</v>
      </c>
      <c r="T351" s="55">
        <f t="shared" si="60"/>
        <v>-22.399384293999645</v>
      </c>
      <c r="U351" t="s">
        <v>316</v>
      </c>
      <c r="V351" t="s">
        <v>310</v>
      </c>
      <c r="W351" t="s">
        <v>445</v>
      </c>
      <c r="X351" t="s">
        <v>514</v>
      </c>
      <c r="Y351" s="66"/>
    </row>
    <row r="352" spans="1:25" ht="15" x14ac:dyDescent="0.25">
      <c r="A352">
        <v>1.92</v>
      </c>
      <c r="B352">
        <v>1.9</v>
      </c>
      <c r="C352" s="43">
        <f t="shared" si="53"/>
        <v>4.7149122807017552E-2</v>
      </c>
      <c r="D352" s="44">
        <f>IF(OR($A352="",$B352=""),"",A352*'MPTO_working_2-way'!$G351)</f>
        <v>2.0105263157894737</v>
      </c>
      <c r="E352" s="46">
        <f>IF(OR($A352="",$B352=""),"",B352*'MPTO_working_2-way'!$G351)</f>
        <v>1.9895833333333333</v>
      </c>
      <c r="F352" s="44">
        <f>IF(OR($A352="",$B352=""),"",'MPTO_working_2-way'!D351)</f>
        <v>2.0110253583241455</v>
      </c>
      <c r="G352" s="46">
        <f>IF(OR($A352="",$B352=""),"",'MPTO_working_2-way'!E351)</f>
        <v>1.9890948745910577</v>
      </c>
      <c r="H352" s="44">
        <f>IF(OR($A352="",$B352=""),"",'OddsRatio_working_2-way'!M351)</f>
        <v>2.0110500592068727</v>
      </c>
      <c r="I352" s="44">
        <f>IF(OR($A352="",$B352=""),"",'OddsRatio_working_2-way'!N351)</f>
        <v>1.9890707100936806</v>
      </c>
      <c r="J352" s="44">
        <f>IF('Log_working_2-way'!$D351="","",A352^('Log_working_2-way'!$D351))</f>
        <v>2.0112800109902316</v>
      </c>
      <c r="K352" s="46">
        <f>IF('Log_working_2-way'!$D351="","",B352^('Log_working_2-way'!$D351))</f>
        <v>1.9888458084128613</v>
      </c>
      <c r="L352" s="53">
        <f t="shared" si="54"/>
        <v>0.49738219895287955</v>
      </c>
      <c r="M352" s="53">
        <f t="shared" si="55"/>
        <v>0.50261780104712039</v>
      </c>
      <c r="N352" s="54">
        <v>449</v>
      </c>
      <c r="O352" s="54">
        <f t="shared" si="56"/>
        <v>215.14583333333331</v>
      </c>
      <c r="P352" s="54">
        <f t="shared" si="57"/>
        <v>212.68421052631572</v>
      </c>
      <c r="Q352" s="54">
        <f t="shared" si="58"/>
        <v>236.31578947368419</v>
      </c>
      <c r="R352" s="54">
        <f t="shared" si="59"/>
        <v>233.85416666666669</v>
      </c>
      <c r="S352" s="55">
        <f t="shared" si="60"/>
        <v>-21.169956140350877</v>
      </c>
      <c r="T352" s="55">
        <f t="shared" si="60"/>
        <v>-21.169956140350962</v>
      </c>
      <c r="U352" t="s">
        <v>312</v>
      </c>
      <c r="V352" t="s">
        <v>315</v>
      </c>
      <c r="W352" t="s">
        <v>445</v>
      </c>
      <c r="X352" t="s">
        <v>514</v>
      </c>
      <c r="Y352" s="66"/>
    </row>
    <row r="353" spans="1:25" ht="15" x14ac:dyDescent="0.25">
      <c r="A353">
        <v>1.89</v>
      </c>
      <c r="B353">
        <v>1.93</v>
      </c>
      <c r="C353" s="43">
        <f t="shared" si="53"/>
        <v>4.7235244126436093E-2</v>
      </c>
      <c r="D353" s="44">
        <f>IF(OR($A353="",$B353=""),"",A353*'MPTO_working_2-way'!$G352)</f>
        <v>1.9792746113989641</v>
      </c>
      <c r="E353" s="46">
        <f>IF(OR($A353="",$B353=""),"",B353*'MPTO_working_2-way'!$G352)</f>
        <v>2.0211640211640214</v>
      </c>
      <c r="F353" s="44">
        <f>IF(OR($A353="",$B353=""),"",'MPTO_working_2-way'!D352)</f>
        <v>1.9783062613553166</v>
      </c>
      <c r="G353" s="46">
        <f>IF(OR($A353="",$B353=""),"",'MPTO_working_2-way'!E352)</f>
        <v>2.0221747928042801</v>
      </c>
      <c r="H353" s="44">
        <f>IF(OR($A353="",$B353=""),"",'OddsRatio_working_2-way'!M352)</f>
        <v>1.9782582722940953</v>
      </c>
      <c r="I353" s="44">
        <f>IF(OR($A353="",$B353=""),"",'OddsRatio_working_2-way'!N352)</f>
        <v>2.0222249362174249</v>
      </c>
      <c r="J353" s="44">
        <f>IF('Log_working_2-way'!$D352="","",A353^('Log_working_2-way'!$D352))</f>
        <v>1.9778125435355127</v>
      </c>
      <c r="K353" s="46">
        <f>IF('Log_working_2-way'!$D352="","",B353^('Log_working_2-way'!$D352))</f>
        <v>2.0226909100425914</v>
      </c>
      <c r="L353" s="53">
        <f t="shared" si="54"/>
        <v>0.50523560209424079</v>
      </c>
      <c r="M353" s="53">
        <f t="shared" si="55"/>
        <v>0.4947643979057591</v>
      </c>
      <c r="N353" s="54">
        <v>450</v>
      </c>
      <c r="O353" s="54">
        <f t="shared" si="56"/>
        <v>211.90476190476193</v>
      </c>
      <c r="P353" s="54">
        <f t="shared" si="57"/>
        <v>216.83937823834199</v>
      </c>
      <c r="Q353" s="54">
        <f t="shared" si="58"/>
        <v>233.16062176165806</v>
      </c>
      <c r="R353" s="54">
        <f t="shared" si="59"/>
        <v>238.09523809523813</v>
      </c>
      <c r="S353" s="55">
        <f t="shared" si="60"/>
        <v>-21.255859856896137</v>
      </c>
      <c r="T353" s="55">
        <f t="shared" si="60"/>
        <v>-21.255859856896137</v>
      </c>
      <c r="U353" t="s">
        <v>317</v>
      </c>
      <c r="V353" t="s">
        <v>500</v>
      </c>
      <c r="W353" t="s">
        <v>445</v>
      </c>
      <c r="X353" t="s">
        <v>514</v>
      </c>
      <c r="Y353" s="66"/>
    </row>
    <row r="354" spans="1:25" ht="15" x14ac:dyDescent="0.25">
      <c r="A354">
        <v>1.92</v>
      </c>
      <c r="B354">
        <v>1.9</v>
      </c>
      <c r="C354" s="43">
        <f t="shared" ref="C354:C417" si="61">IF(OR($A354="",$B354=""),"",(1/A354)+(1/B354)-1)</f>
        <v>4.7149122807017552E-2</v>
      </c>
      <c r="D354" s="44">
        <f>IF(OR($A354="",$B354=""),"",A354*'MPTO_working_2-way'!$G353)</f>
        <v>2.0105263157894737</v>
      </c>
      <c r="E354" s="46">
        <f>IF(OR($A354="",$B354=""),"",B354*'MPTO_working_2-way'!$G353)</f>
        <v>1.9895833333333333</v>
      </c>
      <c r="F354" s="44">
        <f>IF(OR($A354="",$B354=""),"",'MPTO_working_2-way'!D353)</f>
        <v>2.0110253583241455</v>
      </c>
      <c r="G354" s="46">
        <f>IF(OR($A354="",$B354=""),"",'MPTO_working_2-way'!E353)</f>
        <v>1.9890948745910577</v>
      </c>
      <c r="H354" s="44">
        <f>IF(OR($A354="",$B354=""),"",'OddsRatio_working_2-way'!M353)</f>
        <v>2.0110500592068727</v>
      </c>
      <c r="I354" s="44">
        <f>IF(OR($A354="",$B354=""),"",'OddsRatio_working_2-way'!N353)</f>
        <v>1.9890707100936806</v>
      </c>
      <c r="J354" s="44">
        <f>IF('Log_working_2-way'!$D353="","",A354^('Log_working_2-way'!$D353))</f>
        <v>2.0112800109902316</v>
      </c>
      <c r="K354" s="46">
        <f>IF('Log_working_2-way'!$D353="","",B354^('Log_working_2-way'!$D353))</f>
        <v>1.9888458084128613</v>
      </c>
      <c r="L354" s="53">
        <f t="shared" ref="L354:L417" si="62">(1/D354)</f>
        <v>0.49738219895287955</v>
      </c>
      <c r="M354" s="53">
        <f t="shared" ref="M354:M417" si="63">(1/E354)</f>
        <v>0.50261780104712039</v>
      </c>
      <c r="N354" s="54">
        <v>451</v>
      </c>
      <c r="O354" s="54">
        <f t="shared" ref="O354:O417" si="64">(1/A354)*((N354*A354)-N354)</f>
        <v>216.10416666666666</v>
      </c>
      <c r="P354" s="54">
        <f t="shared" ref="P354:P417" si="65">(1/B354)*((N354*B354)-N354)</f>
        <v>213.63157894736841</v>
      </c>
      <c r="Q354" s="54">
        <f t="shared" ref="Q354:Q417" si="66">(1/B354)*N354</f>
        <v>237.36842105263156</v>
      </c>
      <c r="R354" s="54">
        <f t="shared" ref="R354:R417" si="67">(1/A354)*N354</f>
        <v>234.89583333333334</v>
      </c>
      <c r="S354" s="55">
        <f t="shared" ref="S354:T417" si="68">O354-Q354</f>
        <v>-21.264254385964904</v>
      </c>
      <c r="T354" s="55">
        <f t="shared" si="68"/>
        <v>-21.264254385964932</v>
      </c>
      <c r="U354" t="s">
        <v>309</v>
      </c>
      <c r="V354" t="s">
        <v>513</v>
      </c>
      <c r="W354" t="s">
        <v>445</v>
      </c>
      <c r="X354" t="s">
        <v>514</v>
      </c>
      <c r="Y354" s="66"/>
    </row>
    <row r="355" spans="1:25" ht="15" x14ac:dyDescent="0.25">
      <c r="A355">
        <v>2.5299999999999998</v>
      </c>
      <c r="B355">
        <v>1.58</v>
      </c>
      <c r="C355" s="43">
        <f t="shared" si="61"/>
        <v>2.8168309401110703E-2</v>
      </c>
      <c r="D355" s="44">
        <f>IF(OR($A355="",$B355=""),"",A355*'MPTO_working_2-way'!$G354)</f>
        <v>2.6012658227848098</v>
      </c>
      <c r="E355" s="46">
        <f>IF(OR($A355="",$B355=""),"",B355*'MPTO_working_2-way'!$G354)</f>
        <v>1.6245059288537549</v>
      </c>
      <c r="F355" s="44">
        <f>IF(OR($A355="",$B355=""),"",'MPTO_working_2-way'!D354)</f>
        <v>2.6234823127912317</v>
      </c>
      <c r="G355" s="46">
        <f>IF(OR($A355="",$B355=""),"",'MPTO_working_2-way'!E354)</f>
        <v>1.6159598981283099</v>
      </c>
      <c r="H355" s="44">
        <f>IF(OR($A355="",$B355=""),"",'OddsRatio_working_2-way'!M354)</f>
        <v>2.6241708760111284</v>
      </c>
      <c r="I355" s="44">
        <f>IF(OR($A355="",$B355=""),"",'OddsRatio_working_2-way'!N354)</f>
        <v>1.6156987634551996</v>
      </c>
      <c r="J355" s="44">
        <f>IF('Log_working_2-way'!$D354="","",A355^('Log_working_2-way'!$D354))</f>
        <v>2.6344667221475415</v>
      </c>
      <c r="K355" s="46">
        <f>IF('Log_working_2-way'!$D354="","",B355^('Log_working_2-way'!$D354))</f>
        <v>1.6118203487716556</v>
      </c>
      <c r="L355" s="53">
        <f t="shared" si="62"/>
        <v>0.38442822384428227</v>
      </c>
      <c r="M355" s="53">
        <f t="shared" si="63"/>
        <v>0.61557177615571779</v>
      </c>
      <c r="N355" s="54">
        <v>452</v>
      </c>
      <c r="O355" s="54">
        <f t="shared" si="64"/>
        <v>273.34387351778656</v>
      </c>
      <c r="P355" s="54">
        <f t="shared" si="65"/>
        <v>165.92405063291142</v>
      </c>
      <c r="Q355" s="54">
        <f t="shared" si="66"/>
        <v>286.07594936708858</v>
      </c>
      <c r="R355" s="54">
        <f t="shared" si="67"/>
        <v>178.65612648221347</v>
      </c>
      <c r="S355" s="55">
        <f t="shared" si="68"/>
        <v>-12.732075849302021</v>
      </c>
      <c r="T355" s="55">
        <f t="shared" si="68"/>
        <v>-12.732075849302049</v>
      </c>
      <c r="U355" t="s">
        <v>397</v>
      </c>
      <c r="V355" t="s">
        <v>396</v>
      </c>
      <c r="W355" t="s">
        <v>440</v>
      </c>
      <c r="X355" t="s">
        <v>514</v>
      </c>
      <c r="Y355" s="66"/>
    </row>
    <row r="356" spans="1:25" ht="15" x14ac:dyDescent="0.25">
      <c r="A356">
        <v>1.96</v>
      </c>
      <c r="B356">
        <v>1.94</v>
      </c>
      <c r="C356" s="43">
        <f t="shared" si="61"/>
        <v>2.5667999158426325E-2</v>
      </c>
      <c r="D356" s="44">
        <f>IF(OR($A356="",$B356=""),"",A356*'MPTO_working_2-way'!$G355)</f>
        <v>2.0103092783505154</v>
      </c>
      <c r="E356" s="46">
        <f>IF(OR($A356="",$B356=""),"",B356*'MPTO_working_2-way'!$G355)</f>
        <v>1.989795918367347</v>
      </c>
      <c r="F356" s="44">
        <f>IF(OR($A356="",$B356=""),"",'MPTO_working_2-way'!D355)</f>
        <v>2.0105752961082914</v>
      </c>
      <c r="G356" s="46">
        <f>IF(OR($A356="",$B356=""),"",'MPTO_working_2-way'!E355)</f>
        <v>1.9895353704478862</v>
      </c>
      <c r="H356" s="44">
        <f>IF(OR($A356="",$B356=""),"",'OddsRatio_working_2-way'!M355)</f>
        <v>2.0105823052798226</v>
      </c>
      <c r="I356" s="44">
        <f>IF(OR($A356="",$B356=""),"",'OddsRatio_working_2-way'!N355)</f>
        <v>1.9895285072531594</v>
      </c>
      <c r="J356" s="44">
        <f>IF('Log_working_2-way'!$D355="","",A356^('Log_working_2-way'!$D355))</f>
        <v>2.0107026250536491</v>
      </c>
      <c r="K356" s="46">
        <f>IF('Log_working_2-way'!$D355="","",B356^('Log_working_2-way'!$D355))</f>
        <v>1.9894107081664238</v>
      </c>
      <c r="L356" s="53">
        <f t="shared" si="62"/>
        <v>0.49743589743589745</v>
      </c>
      <c r="M356" s="53">
        <f t="shared" si="63"/>
        <v>0.50256410256410255</v>
      </c>
      <c r="N356" s="54">
        <v>453</v>
      </c>
      <c r="O356" s="54">
        <f t="shared" si="64"/>
        <v>221.87755102040816</v>
      </c>
      <c r="P356" s="54">
        <f t="shared" si="65"/>
        <v>219.49484536082474</v>
      </c>
      <c r="Q356" s="54">
        <f t="shared" si="66"/>
        <v>233.50515463917529</v>
      </c>
      <c r="R356" s="54">
        <f t="shared" si="67"/>
        <v>231.12244897959184</v>
      </c>
      <c r="S356" s="55">
        <f t="shared" si="68"/>
        <v>-11.627603618767125</v>
      </c>
      <c r="T356" s="55">
        <f t="shared" si="68"/>
        <v>-11.627603618767097</v>
      </c>
      <c r="U356" t="s">
        <v>321</v>
      </c>
      <c r="V356" t="s">
        <v>399</v>
      </c>
      <c r="W356" t="s">
        <v>440</v>
      </c>
      <c r="X356" t="s">
        <v>514</v>
      </c>
      <c r="Y356" s="66"/>
    </row>
    <row r="357" spans="1:25" ht="15" x14ac:dyDescent="0.25">
      <c r="A357">
        <v>2.2200000000000002</v>
      </c>
      <c r="B357">
        <v>1.69</v>
      </c>
      <c r="C357" s="43">
        <f t="shared" si="61"/>
        <v>4.2166426781811372E-2</v>
      </c>
      <c r="D357" s="44">
        <f>IF(OR($A357="",$B357=""),"",A357*'MPTO_working_2-way'!$G356)</f>
        <v>2.3136094674556213</v>
      </c>
      <c r="E357" s="46">
        <f>IF(OR($A357="",$B357=""),"",B357*'MPTO_working_2-way'!$G356)</f>
        <v>1.7612612612612613</v>
      </c>
      <c r="F357" s="44">
        <f>IF(OR($A357="",$B357=""),"",'MPTO_working_2-way'!D356)</f>
        <v>2.3290086287168665</v>
      </c>
      <c r="G357" s="46">
        <f>IF(OR($A357="",$B357=""),"",'MPTO_working_2-way'!E356)</f>
        <v>1.7524405623803074</v>
      </c>
      <c r="H357" s="44">
        <f>IF(OR($A357="",$B357=""),"",'OddsRatio_working_2-way'!M356)</f>
        <v>2.3297052086943877</v>
      </c>
      <c r="I357" s="44">
        <f>IF(OR($A357="",$B357=""),"",'OddsRatio_working_2-way'!N356)</f>
        <v>1.7520463885238748</v>
      </c>
      <c r="J357" s="44">
        <f>IF('Log_working_2-way'!$D356="","",A357^('Log_working_2-way'!$D356))</f>
        <v>2.3368633562786214</v>
      </c>
      <c r="K357" s="46">
        <f>IF('Log_working_2-way'!$D356="","",B357^('Log_working_2-way'!$D356))</f>
        <v>1.7480196052222718</v>
      </c>
      <c r="L357" s="53">
        <f t="shared" si="62"/>
        <v>0.43222506393861893</v>
      </c>
      <c r="M357" s="53">
        <f t="shared" si="63"/>
        <v>0.56777493606138107</v>
      </c>
      <c r="N357" s="54">
        <v>454</v>
      </c>
      <c r="O357" s="54">
        <f t="shared" si="64"/>
        <v>249.4954954954955</v>
      </c>
      <c r="P357" s="54">
        <f t="shared" si="65"/>
        <v>185.36094674556213</v>
      </c>
      <c r="Q357" s="54">
        <f t="shared" si="66"/>
        <v>268.6390532544379</v>
      </c>
      <c r="R357" s="54">
        <f t="shared" si="67"/>
        <v>204.5045045045045</v>
      </c>
      <c r="S357" s="55">
        <f t="shared" si="68"/>
        <v>-19.143557758942393</v>
      </c>
      <c r="T357" s="55">
        <f t="shared" si="68"/>
        <v>-19.143557758942364</v>
      </c>
      <c r="U357" t="s">
        <v>326</v>
      </c>
      <c r="V357" t="s">
        <v>336</v>
      </c>
      <c r="W357" t="s">
        <v>446</v>
      </c>
      <c r="X357" t="s">
        <v>514</v>
      </c>
      <c r="Y357" s="66"/>
    </row>
    <row r="358" spans="1:25" ht="15" x14ac:dyDescent="0.25">
      <c r="A358">
        <v>2.46</v>
      </c>
      <c r="B358">
        <v>1.57</v>
      </c>
      <c r="C358" s="43">
        <f t="shared" si="61"/>
        <v>4.3446740199886147E-2</v>
      </c>
      <c r="D358" s="44">
        <f>IF(OR($A358="",$B358=""),"",A358*'MPTO_working_2-way'!$G357)</f>
        <v>2.5668789808917198</v>
      </c>
      <c r="E358" s="46">
        <f>IF(OR($A358="",$B358=""),"",B358*'MPTO_working_2-way'!$G357)</f>
        <v>1.6382113821138213</v>
      </c>
      <c r="F358" s="44">
        <f>IF(OR($A358="",$B358=""),"",'MPTO_working_2-way'!D357)</f>
        <v>2.5988829823026718</v>
      </c>
      <c r="G358" s="46">
        <f>IF(OR($A358="",$B358=""),"",'MPTO_working_2-way'!E357)</f>
        <v>1.6254366398720594</v>
      </c>
      <c r="H358" s="44">
        <f>IF(OR($A358="",$B358=""),"",'OddsRatio_working_2-way'!M357)</f>
        <v>2.6004385363930509</v>
      </c>
      <c r="I358" s="44">
        <f>IF(OR($A358="",$B358=""),"",'OddsRatio_working_2-way'!N357)</f>
        <v>1.6248287436603006</v>
      </c>
      <c r="J358" s="44">
        <f>IF('Log_working_2-way'!$D357="","",A358^('Log_working_2-way'!$D357))</f>
        <v>2.6155477368379438</v>
      </c>
      <c r="K358" s="46">
        <f>IF('Log_working_2-way'!$D357="","",B358^('Log_working_2-way'!$D357))</f>
        <v>1.6189851139629738</v>
      </c>
      <c r="L358" s="53">
        <f t="shared" si="62"/>
        <v>0.38957816377171217</v>
      </c>
      <c r="M358" s="53">
        <f t="shared" si="63"/>
        <v>0.61042183622828772</v>
      </c>
      <c r="N358" s="54">
        <v>455</v>
      </c>
      <c r="O358" s="54">
        <f t="shared" si="64"/>
        <v>270.04065040650403</v>
      </c>
      <c r="P358" s="54">
        <f t="shared" si="65"/>
        <v>165.19108280254778</v>
      </c>
      <c r="Q358" s="54">
        <f t="shared" si="66"/>
        <v>289.80891719745222</v>
      </c>
      <c r="R358" s="54">
        <f t="shared" si="67"/>
        <v>184.95934959349594</v>
      </c>
      <c r="S358" s="55">
        <f t="shared" si="68"/>
        <v>-19.768266790948189</v>
      </c>
      <c r="T358" s="55">
        <f t="shared" si="68"/>
        <v>-19.768266790948161</v>
      </c>
      <c r="U358" t="s">
        <v>327</v>
      </c>
      <c r="V358" t="s">
        <v>333</v>
      </c>
      <c r="W358" t="s">
        <v>446</v>
      </c>
      <c r="X358" t="s">
        <v>514</v>
      </c>
      <c r="Y358" s="66"/>
    </row>
    <row r="359" spans="1:25" ht="15" x14ac:dyDescent="0.25">
      <c r="A359">
        <v>2.34</v>
      </c>
      <c r="B359">
        <v>1.62</v>
      </c>
      <c r="C359" s="43">
        <f t="shared" si="61"/>
        <v>4.4634377967711192E-2</v>
      </c>
      <c r="D359" s="44">
        <f>IF(OR($A359="",$B359=""),"",A359*'MPTO_working_2-way'!$G358)</f>
        <v>2.4444444444444442</v>
      </c>
      <c r="E359" s="46">
        <f>IF(OR($A359="",$B359=""),"",B359*'MPTO_working_2-way'!$G358)</f>
        <v>1.6923076923076923</v>
      </c>
      <c r="F359" s="44">
        <f>IF(OR($A359="",$B359=""),"",'MPTO_working_2-way'!D358)</f>
        <v>2.4689331770222736</v>
      </c>
      <c r="G359" s="46">
        <f>IF(OR($A359="",$B359=""),"",'MPTO_working_2-way'!E358)</f>
        <v>1.6807661612130886</v>
      </c>
      <c r="H359" s="44">
        <f>IF(OR($A359="",$B359=""),"",'OddsRatio_working_2-way'!M358)</f>
        <v>2.4701327567878497</v>
      </c>
      <c r="I359" s="44">
        <f>IF(OR($A359="",$B359=""),"",'OddsRatio_working_2-way'!N358)</f>
        <v>1.6802106785137814</v>
      </c>
      <c r="J359" s="44">
        <f>IF('Log_working_2-way'!$D358="","",A359^('Log_working_2-way'!$D358))</f>
        <v>2.4816301059671568</v>
      </c>
      <c r="K359" s="46">
        <f>IF('Log_working_2-way'!$D358="","",B359^('Log_working_2-way'!$D358))</f>
        <v>1.6749322897610397</v>
      </c>
      <c r="L359" s="53">
        <f t="shared" si="62"/>
        <v>0.40909090909090912</v>
      </c>
      <c r="M359" s="53">
        <f t="shared" si="63"/>
        <v>0.59090909090909094</v>
      </c>
      <c r="N359" s="54">
        <v>456</v>
      </c>
      <c r="O359" s="54">
        <f t="shared" si="64"/>
        <v>261.12820512820514</v>
      </c>
      <c r="P359" s="54">
        <f t="shared" si="65"/>
        <v>174.51851851851853</v>
      </c>
      <c r="Q359" s="54">
        <f t="shared" si="66"/>
        <v>281.48148148148147</v>
      </c>
      <c r="R359" s="54">
        <f t="shared" si="67"/>
        <v>194.87179487179489</v>
      </c>
      <c r="S359" s="55">
        <f t="shared" si="68"/>
        <v>-20.353276353276328</v>
      </c>
      <c r="T359" s="55">
        <f t="shared" si="68"/>
        <v>-20.353276353276357</v>
      </c>
      <c r="U359" t="s">
        <v>342</v>
      </c>
      <c r="V359" t="s">
        <v>337</v>
      </c>
      <c r="W359" t="s">
        <v>446</v>
      </c>
      <c r="X359" t="s">
        <v>514</v>
      </c>
      <c r="Y359" s="66"/>
    </row>
    <row r="360" spans="1:25" ht="15" x14ac:dyDescent="0.25">
      <c r="A360">
        <v>2.2200000000000002</v>
      </c>
      <c r="B360">
        <v>1.69</v>
      </c>
      <c r="C360" s="43">
        <f t="shared" si="61"/>
        <v>4.2166426781811372E-2</v>
      </c>
      <c r="D360" s="44">
        <f>IF(OR($A360="",$B360=""),"",A360*'MPTO_working_2-way'!$G359)</f>
        <v>2.3136094674556213</v>
      </c>
      <c r="E360" s="46">
        <f>IF(OR($A360="",$B360=""),"",B360*'MPTO_working_2-way'!$G359)</f>
        <v>1.7612612612612613</v>
      </c>
      <c r="F360" s="44">
        <f>IF(OR($A360="",$B360=""),"",'MPTO_working_2-way'!D359)</f>
        <v>2.3290086287168665</v>
      </c>
      <c r="G360" s="46">
        <f>IF(OR($A360="",$B360=""),"",'MPTO_working_2-way'!E359)</f>
        <v>1.7524405623803074</v>
      </c>
      <c r="H360" s="44">
        <f>IF(OR($A360="",$B360=""),"",'OddsRatio_working_2-way'!M359)</f>
        <v>2.3297052086943877</v>
      </c>
      <c r="I360" s="44">
        <f>IF(OR($A360="",$B360=""),"",'OddsRatio_working_2-way'!N359)</f>
        <v>1.7520463885238748</v>
      </c>
      <c r="J360" s="44">
        <f>IF('Log_working_2-way'!$D359="","",A360^('Log_working_2-way'!$D359))</f>
        <v>2.3368633562786214</v>
      </c>
      <c r="K360" s="46">
        <f>IF('Log_working_2-way'!$D359="","",B360^('Log_working_2-way'!$D359))</f>
        <v>1.7480196052222718</v>
      </c>
      <c r="L360" s="53">
        <f t="shared" si="62"/>
        <v>0.43222506393861893</v>
      </c>
      <c r="M360" s="53">
        <f t="shared" si="63"/>
        <v>0.56777493606138107</v>
      </c>
      <c r="N360" s="54">
        <v>457</v>
      </c>
      <c r="O360" s="54">
        <f t="shared" si="64"/>
        <v>251.14414414414415</v>
      </c>
      <c r="P360" s="54">
        <f t="shared" si="65"/>
        <v>186.585798816568</v>
      </c>
      <c r="Q360" s="54">
        <f t="shared" si="66"/>
        <v>270.41420118343194</v>
      </c>
      <c r="R360" s="54">
        <f t="shared" si="67"/>
        <v>205.85585585585582</v>
      </c>
      <c r="S360" s="55">
        <f t="shared" si="68"/>
        <v>-19.270057039287792</v>
      </c>
      <c r="T360" s="55">
        <f t="shared" si="68"/>
        <v>-19.270057039287821</v>
      </c>
      <c r="U360" t="s">
        <v>328</v>
      </c>
      <c r="V360" t="s">
        <v>334</v>
      </c>
      <c r="W360" t="s">
        <v>446</v>
      </c>
      <c r="X360" t="s">
        <v>514</v>
      </c>
      <c r="Y360" s="66"/>
    </row>
    <row r="361" spans="1:25" ht="15" x14ac:dyDescent="0.25">
      <c r="A361">
        <v>2.2599999999999998</v>
      </c>
      <c r="B361">
        <v>1.66</v>
      </c>
      <c r="C361" s="43">
        <f t="shared" si="61"/>
        <v>4.4887514660411743E-2</v>
      </c>
      <c r="D361" s="44">
        <f>IF(OR($A361="",$B361=""),"",A361*'MPTO_working_2-way'!$G360)</f>
        <v>2.3614457831325302</v>
      </c>
      <c r="E361" s="46">
        <f>IF(OR($A361="",$B361=""),"",B361*'MPTO_working_2-way'!$G360)</f>
        <v>1.7345132743362834</v>
      </c>
      <c r="F361" s="44">
        <f>IF(OR($A361="",$B361=""),"",'MPTO_working_2-way'!D360)</f>
        <v>2.3807589795659352</v>
      </c>
      <c r="G361" s="46">
        <f>IF(OR($A361="",$B361=""),"",'MPTO_working_2-way'!E360)</f>
        <v>1.7242393602353159</v>
      </c>
      <c r="H361" s="44">
        <f>IF(OR($A361="",$B361=""),"",'OddsRatio_working_2-way'!M360)</f>
        <v>2.3816985594155153</v>
      </c>
      <c r="I361" s="44">
        <f>IF(OR($A361="",$B361=""),"",'OddsRatio_working_2-way'!N360)</f>
        <v>1.7237468644557461</v>
      </c>
      <c r="J361" s="44">
        <f>IF('Log_working_2-way'!$D360="","",A361^('Log_working_2-way'!$D360))</f>
        <v>2.3907268876280061</v>
      </c>
      <c r="K361" s="46">
        <f>IF('Log_working_2-way'!$D360="","",B361^('Log_working_2-way'!$D360))</f>
        <v>1.7190484407078408</v>
      </c>
      <c r="L361" s="53">
        <f t="shared" si="62"/>
        <v>0.42346938775510201</v>
      </c>
      <c r="M361" s="53">
        <f t="shared" si="63"/>
        <v>0.57653061224489788</v>
      </c>
      <c r="N361" s="54">
        <v>458</v>
      </c>
      <c r="O361" s="54">
        <f t="shared" si="64"/>
        <v>255.34513274336283</v>
      </c>
      <c r="P361" s="54">
        <f t="shared" si="65"/>
        <v>182.09638554216866</v>
      </c>
      <c r="Q361" s="54">
        <f t="shared" si="66"/>
        <v>275.90361445783134</v>
      </c>
      <c r="R361" s="54">
        <f t="shared" si="67"/>
        <v>202.65486725663717</v>
      </c>
      <c r="S361" s="55">
        <f t="shared" si="68"/>
        <v>-20.558481714468513</v>
      </c>
      <c r="T361" s="55">
        <f t="shared" si="68"/>
        <v>-20.558481714468513</v>
      </c>
      <c r="U361" t="s">
        <v>339</v>
      </c>
      <c r="V361" t="s">
        <v>341</v>
      </c>
      <c r="W361" t="s">
        <v>446</v>
      </c>
      <c r="X361" t="s">
        <v>514</v>
      </c>
      <c r="Y361" s="66"/>
    </row>
    <row r="362" spans="1:25" ht="15" x14ac:dyDescent="0.25">
      <c r="A362">
        <v>2.15</v>
      </c>
      <c r="B362">
        <v>1.73</v>
      </c>
      <c r="C362" s="43">
        <f t="shared" si="61"/>
        <v>4.3150961150692391E-2</v>
      </c>
      <c r="D362" s="44">
        <f>IF(OR($A362="",$B362=""),"",A362*'MPTO_working_2-way'!$G361)</f>
        <v>2.2427745664739884</v>
      </c>
      <c r="E362" s="46">
        <f>IF(OR($A362="",$B362=""),"",B362*'MPTO_working_2-way'!$G361)</f>
        <v>1.8046511627906978</v>
      </c>
      <c r="F362" s="44">
        <f>IF(OR($A362="",$B362=""),"",'MPTO_working_2-way'!D361)</f>
        <v>2.2545840278830127</v>
      </c>
      <c r="G362" s="46">
        <f>IF(OR($A362="",$B362=""),"",'MPTO_working_2-way'!E361)</f>
        <v>1.7970769416596208</v>
      </c>
      <c r="H362" s="44">
        <f>IF(OR($A362="",$B362=""),"",'OddsRatio_working_2-way'!M361)</f>
        <v>2.2551264740070716</v>
      </c>
      <c r="I362" s="44">
        <f>IF(OR($A362="",$B362=""),"",'OddsRatio_working_2-way'!N361)</f>
        <v>1.7967324574131842</v>
      </c>
      <c r="J362" s="44">
        <f>IF('Log_working_2-way'!$D361="","",A362^('Log_working_2-way'!$D361))</f>
        <v>2.2606025771636125</v>
      </c>
      <c r="K362" s="46">
        <f>IF('Log_working_2-way'!$D361="","",B362^('Log_working_2-way'!$D361))</f>
        <v>1.7932714228219797</v>
      </c>
      <c r="L362" s="53">
        <f t="shared" si="62"/>
        <v>0.44587628865979384</v>
      </c>
      <c r="M362" s="53">
        <f t="shared" si="63"/>
        <v>0.5541237113402061</v>
      </c>
      <c r="N362" s="54">
        <v>459</v>
      </c>
      <c r="O362" s="54">
        <f t="shared" si="64"/>
        <v>245.51162790697668</v>
      </c>
      <c r="P362" s="54">
        <f t="shared" si="65"/>
        <v>193.68208092485546</v>
      </c>
      <c r="Q362" s="54">
        <f t="shared" si="66"/>
        <v>265.31791907514452</v>
      </c>
      <c r="R362" s="54">
        <f t="shared" si="67"/>
        <v>213.48837209302326</v>
      </c>
      <c r="S362" s="55">
        <f t="shared" si="68"/>
        <v>-19.806291168167832</v>
      </c>
      <c r="T362" s="55">
        <f t="shared" si="68"/>
        <v>-19.806291168167803</v>
      </c>
      <c r="U362" t="s">
        <v>340</v>
      </c>
      <c r="V362" t="s">
        <v>330</v>
      </c>
      <c r="W362" t="s">
        <v>446</v>
      </c>
      <c r="X362" t="s">
        <v>514</v>
      </c>
      <c r="Y362" s="66"/>
    </row>
    <row r="363" spans="1:25" ht="15" x14ac:dyDescent="0.25">
      <c r="A363">
        <v>1.76</v>
      </c>
      <c r="B363">
        <v>2.1</v>
      </c>
      <c r="C363" s="43">
        <f t="shared" si="61"/>
        <v>4.4372294372294396E-2</v>
      </c>
      <c r="D363" s="44">
        <f>IF(OR($A363="",$B363=""),"",A363*'MPTO_working_2-way'!$G362)</f>
        <v>1.8380952380952382</v>
      </c>
      <c r="E363" s="46">
        <f>IF(OR($A363="",$B363=""),"",B363*'MPTO_working_2-way'!$G362)</f>
        <v>2.1931818181818183</v>
      </c>
      <c r="F363" s="44">
        <f>IF(OR($A363="",$B363=""),"",'MPTO_working_2-way'!D362)</f>
        <v>1.8315163528245788</v>
      </c>
      <c r="G363" s="46">
        <f>IF(OR($A363="",$B363=""),"",'MPTO_working_2-way'!E362)</f>
        <v>2.2026221692491061</v>
      </c>
      <c r="H363" s="44">
        <f>IF(OR($A363="",$B363=""),"",'OddsRatio_working_2-way'!M362)</f>
        <v>1.8312094145936331</v>
      </c>
      <c r="I363" s="44">
        <f>IF(OR($A363="",$B363=""),"",'OddsRatio_working_2-way'!N362)</f>
        <v>2.2030662579644695</v>
      </c>
      <c r="J363" s="44">
        <f>IF('Log_working_2-way'!$D362="","",A363^('Log_working_2-way'!$D362))</f>
        <v>1.8281992138966479</v>
      </c>
      <c r="K363" s="46">
        <f>IF('Log_working_2-way'!$D362="","",B363^('Log_working_2-way'!$D362))</f>
        <v>2.2074389630178586</v>
      </c>
      <c r="L363" s="53">
        <f t="shared" si="62"/>
        <v>0.54404145077720201</v>
      </c>
      <c r="M363" s="53">
        <f t="shared" si="63"/>
        <v>0.45595854922279788</v>
      </c>
      <c r="N363" s="54">
        <v>460</v>
      </c>
      <c r="O363" s="54">
        <f t="shared" si="64"/>
        <v>198.63636363636365</v>
      </c>
      <c r="P363" s="54">
        <f t="shared" si="65"/>
        <v>240.95238095238093</v>
      </c>
      <c r="Q363" s="54">
        <f t="shared" si="66"/>
        <v>219.04761904761904</v>
      </c>
      <c r="R363" s="54">
        <f t="shared" si="67"/>
        <v>261.36363636363637</v>
      </c>
      <c r="S363" s="55">
        <f t="shared" si="68"/>
        <v>-20.411255411255382</v>
      </c>
      <c r="T363" s="55">
        <f t="shared" si="68"/>
        <v>-20.411255411255439</v>
      </c>
      <c r="U363" t="s">
        <v>323</v>
      </c>
      <c r="V363" t="s">
        <v>331</v>
      </c>
      <c r="W363" t="s">
        <v>446</v>
      </c>
      <c r="X363" t="s">
        <v>514</v>
      </c>
      <c r="Y363" s="66"/>
    </row>
    <row r="364" spans="1:25" ht="15" x14ac:dyDescent="0.25">
      <c r="A364">
        <v>1.93</v>
      </c>
      <c r="B364">
        <v>1.93</v>
      </c>
      <c r="C364" s="43">
        <f t="shared" si="61"/>
        <v>3.62694300518136E-2</v>
      </c>
      <c r="D364" s="44">
        <f>IF(OR($A364="",$B364=""),"",A364*'MPTO_working_2-way'!$G363)</f>
        <v>2</v>
      </c>
      <c r="E364" s="46">
        <f>IF(OR($A364="",$B364=""),"",B364*'MPTO_working_2-way'!$G363)</f>
        <v>2</v>
      </c>
      <c r="F364" s="44">
        <f>IF(OR($A364="",$B364=""),"",'MPTO_working_2-way'!D363)</f>
        <v>2.0000000000000004</v>
      </c>
      <c r="G364" s="46">
        <f>IF(OR($A364="",$B364=""),"",'MPTO_working_2-way'!E363)</f>
        <v>2.0000000000000004</v>
      </c>
      <c r="H364" s="44">
        <f>IF(OR($A364="",$B364=""),"",'OddsRatio_working_2-way'!M363)</f>
        <v>2</v>
      </c>
      <c r="I364" s="44">
        <f>IF(OR($A364="",$B364=""),"",'OddsRatio_working_2-way'!N363)</f>
        <v>2</v>
      </c>
      <c r="J364" s="44">
        <f>IF('Log_working_2-way'!$D363="","",A364^('Log_working_2-way'!$D363))</f>
        <v>1.9999999999999618</v>
      </c>
      <c r="K364" s="46">
        <f>IF('Log_working_2-way'!$D363="","",B364^('Log_working_2-way'!$D363))</f>
        <v>1.9999999999999618</v>
      </c>
      <c r="L364" s="53">
        <f t="shared" si="62"/>
        <v>0.5</v>
      </c>
      <c r="M364" s="53">
        <f t="shared" si="63"/>
        <v>0.5</v>
      </c>
      <c r="N364" s="54">
        <v>461</v>
      </c>
      <c r="O364" s="54">
        <f t="shared" si="64"/>
        <v>222.13989637305704</v>
      </c>
      <c r="P364" s="54">
        <f t="shared" si="65"/>
        <v>222.13989637305704</v>
      </c>
      <c r="Q364" s="54">
        <f t="shared" si="66"/>
        <v>238.86010362694304</v>
      </c>
      <c r="R364" s="54">
        <f t="shared" si="67"/>
        <v>238.86010362694304</v>
      </c>
      <c r="S364" s="55">
        <f t="shared" si="68"/>
        <v>-16.720207253886002</v>
      </c>
      <c r="T364" s="55">
        <f t="shared" si="68"/>
        <v>-16.720207253886002</v>
      </c>
      <c r="U364" t="s">
        <v>325</v>
      </c>
      <c r="V364" t="s">
        <v>335</v>
      </c>
      <c r="W364" t="s">
        <v>446</v>
      </c>
      <c r="X364" t="s">
        <v>514</v>
      </c>
      <c r="Y364" s="66"/>
    </row>
    <row r="365" spans="1:25" ht="15" x14ac:dyDescent="0.25">
      <c r="A365">
        <v>1.92</v>
      </c>
      <c r="B365">
        <v>1.98</v>
      </c>
      <c r="C365" s="43">
        <f t="shared" si="61"/>
        <v>2.5883838383838453E-2</v>
      </c>
      <c r="D365" s="44">
        <f>IF(OR($A365="",$B365=""),"",A365*'MPTO_working_2-way'!$G364)</f>
        <v>1.9696969696969697</v>
      </c>
      <c r="E365" s="46">
        <f>IF(OR($A365="",$B365=""),"",B365*'MPTO_working_2-way'!$G364)</f>
        <v>2.03125</v>
      </c>
      <c r="F365" s="44">
        <f>IF(OR($A365="",$B365=""),"",'MPTO_working_2-way'!D364)</f>
        <v>1.968924798011187</v>
      </c>
      <c r="G365" s="46">
        <f>IF(OR($A365="",$B365=""),"",'MPTO_working_2-way'!E364)</f>
        <v>2.0320718409236691</v>
      </c>
      <c r="H365" s="44">
        <f>IF(OR($A365="",$B365=""),"",'OddsRatio_working_2-way'!M364)</f>
        <v>1.9689042833036094</v>
      </c>
      <c r="I365" s="44">
        <f>IF(OR($A365="",$B365=""),"",'OddsRatio_working_2-way'!N364)</f>
        <v>2.0320936930842795</v>
      </c>
      <c r="J365" s="44">
        <f>IF('Log_working_2-way'!$D364="","",A365^('Log_working_2-way'!$D364))</f>
        <v>1.9685552294594053</v>
      </c>
      <c r="K365" s="46">
        <f>IF('Log_working_2-way'!$D364="","",B365^('Log_working_2-way'!$D364))</f>
        <v>2.0324656453077439</v>
      </c>
      <c r="L365" s="53">
        <f t="shared" si="62"/>
        <v>0.50769230769230766</v>
      </c>
      <c r="M365" s="53">
        <f t="shared" si="63"/>
        <v>0.49230769230769234</v>
      </c>
      <c r="N365" s="54">
        <v>462</v>
      </c>
      <c r="O365" s="54">
        <f t="shared" si="64"/>
        <v>221.375</v>
      </c>
      <c r="P365" s="54">
        <f t="shared" si="65"/>
        <v>228.66666666666669</v>
      </c>
      <c r="Q365" s="54">
        <f t="shared" si="66"/>
        <v>233.33333333333334</v>
      </c>
      <c r="R365" s="54">
        <f t="shared" si="67"/>
        <v>240.62500000000003</v>
      </c>
      <c r="S365" s="55">
        <f t="shared" si="68"/>
        <v>-11.958333333333343</v>
      </c>
      <c r="T365" s="55">
        <f t="shared" si="68"/>
        <v>-11.958333333333343</v>
      </c>
      <c r="U365" t="s">
        <v>101</v>
      </c>
      <c r="V365" t="s">
        <v>142</v>
      </c>
      <c r="W365" t="s">
        <v>441</v>
      </c>
      <c r="X365" t="s">
        <v>514</v>
      </c>
      <c r="Y365" s="66"/>
    </row>
    <row r="366" spans="1:25" ht="15" x14ac:dyDescent="0.25">
      <c r="A366">
        <v>2.17</v>
      </c>
      <c r="B366">
        <v>1.76</v>
      </c>
      <c r="C366" s="43">
        <f t="shared" si="61"/>
        <v>2.9011311269375728E-2</v>
      </c>
      <c r="D366" s="44">
        <f>IF(OR($A366="",$B366=""),"",A366*'MPTO_working_2-way'!$G365)</f>
        <v>2.2329545454545454</v>
      </c>
      <c r="E366" s="46">
        <f>IF(OR($A366="",$B366=""),"",B366*'MPTO_working_2-way'!$G365)</f>
        <v>1.8110599078341012</v>
      </c>
      <c r="F366" s="44">
        <f>IF(OR($A366="",$B366=""),"",'MPTO_working_2-way'!D365)</f>
        <v>2.2405256365129644</v>
      </c>
      <c r="G366" s="46">
        <f>IF(OR($A366="",$B366=""),"",'MPTO_working_2-way'!E365)</f>
        <v>1.8061099025820484</v>
      </c>
      <c r="H366" s="44">
        <f>IF(OR($A366="",$B366=""),"",'OddsRatio_working_2-way'!M365)</f>
        <v>2.2407552878027661</v>
      </c>
      <c r="I366" s="44">
        <f>IF(OR($A366="",$B366=""),"",'OddsRatio_working_2-way'!N365)</f>
        <v>1.8059606997693183</v>
      </c>
      <c r="J366" s="44">
        <f>IF('Log_working_2-way'!$D365="","",A366^('Log_working_2-way'!$D365))</f>
        <v>2.2442129030289037</v>
      </c>
      <c r="K366" s="46">
        <f>IF('Log_working_2-way'!$D365="","",B366^('Log_working_2-way'!$D365))</f>
        <v>1.8037209689479914</v>
      </c>
      <c r="L366" s="53">
        <f t="shared" si="62"/>
        <v>0.44783715012722647</v>
      </c>
      <c r="M366" s="53">
        <f t="shared" si="63"/>
        <v>0.55216284987277364</v>
      </c>
      <c r="N366" s="54">
        <v>463</v>
      </c>
      <c r="O366" s="54">
        <f t="shared" si="64"/>
        <v>249.63594470046078</v>
      </c>
      <c r="P366" s="54">
        <f t="shared" si="65"/>
        <v>199.93181818181819</v>
      </c>
      <c r="Q366" s="54">
        <f t="shared" si="66"/>
        <v>263.06818181818187</v>
      </c>
      <c r="R366" s="54">
        <f t="shared" si="67"/>
        <v>213.36405529953916</v>
      </c>
      <c r="S366" s="55">
        <f t="shared" si="68"/>
        <v>-13.432237117721087</v>
      </c>
      <c r="T366" s="55">
        <f t="shared" si="68"/>
        <v>-13.432237117720973</v>
      </c>
      <c r="U366" t="s">
        <v>347</v>
      </c>
      <c r="V366" t="s">
        <v>94</v>
      </c>
      <c r="W366" t="s">
        <v>441</v>
      </c>
      <c r="X366" t="s">
        <v>514</v>
      </c>
      <c r="Y366" s="66"/>
    </row>
    <row r="367" spans="1:25" ht="15" x14ac:dyDescent="0.25">
      <c r="A367">
        <v>2.6</v>
      </c>
      <c r="B367">
        <v>1.55</v>
      </c>
      <c r="C367" s="43">
        <f t="shared" si="61"/>
        <v>2.9776674937965097E-2</v>
      </c>
      <c r="D367" s="44">
        <f>IF(OR($A367="",$B367=""),"",A367*'MPTO_working_2-way'!$G366)</f>
        <v>2.6774193548387095</v>
      </c>
      <c r="E367" s="46">
        <f>IF(OR($A367="",$B367=""),"",B367*'MPTO_working_2-way'!$G366)</f>
        <v>1.596153846153846</v>
      </c>
      <c r="F367" s="44">
        <f>IF(OR($A367="",$B367=""),"",'MPTO_working_2-way'!D366)</f>
        <v>2.7046979865771807</v>
      </c>
      <c r="G367" s="46">
        <f>IF(OR($A367="",$B367=""),"",'MPTO_working_2-way'!E366)</f>
        <v>1.5866141732283463</v>
      </c>
      <c r="H367" s="44">
        <f>IF(OR($A367="",$B367=""),"",'OddsRatio_working_2-way'!M366)</f>
        <v>2.7056057308448831</v>
      </c>
      <c r="I367" s="44">
        <f>IF(OR($A367="",$B367=""),"",'OddsRatio_working_2-way'!N366)</f>
        <v>1.5863019699779282</v>
      </c>
      <c r="J367" s="44">
        <f>IF('Log_working_2-way'!$D366="","",A367^('Log_working_2-way'!$D366))</f>
        <v>2.7183212498277745</v>
      </c>
      <c r="K367" s="46">
        <f>IF('Log_working_2-way'!$D366="","",B367^('Log_working_2-way'!$D366))</f>
        <v>1.5819633552807311</v>
      </c>
      <c r="L367" s="53">
        <f t="shared" si="62"/>
        <v>0.37349397590361449</v>
      </c>
      <c r="M367" s="53">
        <f t="shared" si="63"/>
        <v>0.62650602409638556</v>
      </c>
      <c r="N367" s="54">
        <v>464</v>
      </c>
      <c r="O367" s="54">
        <f t="shared" si="64"/>
        <v>285.53846153846155</v>
      </c>
      <c r="P367" s="54">
        <f t="shared" si="65"/>
        <v>164.64516129032262</v>
      </c>
      <c r="Q367" s="54">
        <f t="shared" si="66"/>
        <v>299.35483870967744</v>
      </c>
      <c r="R367" s="54">
        <f t="shared" si="67"/>
        <v>178.46153846153845</v>
      </c>
      <c r="S367" s="55">
        <f t="shared" si="68"/>
        <v>-13.81637717121589</v>
      </c>
      <c r="T367" s="55">
        <f t="shared" si="68"/>
        <v>-13.816377171215834</v>
      </c>
      <c r="U367" t="s">
        <v>96</v>
      </c>
      <c r="V367" t="s">
        <v>141</v>
      </c>
      <c r="W367" t="s">
        <v>441</v>
      </c>
      <c r="X367" t="s">
        <v>514</v>
      </c>
      <c r="Y367" s="66"/>
    </row>
    <row r="368" spans="1:25" ht="15" x14ac:dyDescent="0.25">
      <c r="A368">
        <v>2.27</v>
      </c>
      <c r="B368">
        <v>1.68</v>
      </c>
      <c r="C368" s="43">
        <f t="shared" si="61"/>
        <v>3.5766729599328695E-2</v>
      </c>
      <c r="D368" s="44">
        <f>IF(OR($A368="",$B368=""),"",A368*'MPTO_working_2-way'!$G367)</f>
        <v>2.3511904761904763</v>
      </c>
      <c r="E368" s="46">
        <f>IF(OR($A368="",$B368=""),"",B368*'MPTO_working_2-way'!$G367)</f>
        <v>1.7400881057268722</v>
      </c>
      <c r="F368" s="44">
        <f>IF(OR($A368="",$B368=""),"",'MPTO_working_2-way'!D367)</f>
        <v>2.3660503784588656</v>
      </c>
      <c r="G368" s="46">
        <f>IF(OR($A368="",$B368=""),"",'MPTO_working_2-way'!E367)</f>
        <v>1.7320374239258789</v>
      </c>
      <c r="H368" s="44">
        <f>IF(OR($A368="",$B368=""),"",'OddsRatio_working_2-way'!M367)</f>
        <v>2.3666188418222287</v>
      </c>
      <c r="I368" s="44">
        <f>IF(OR($A368="",$B368=""),"",'OddsRatio_working_2-way'!N367)</f>
        <v>1.7317329231804059</v>
      </c>
      <c r="J368" s="44">
        <f>IF('Log_working_2-way'!$D367="","",A368^('Log_working_2-way'!$D367))</f>
        <v>2.37348902776783</v>
      </c>
      <c r="K368" s="46">
        <f>IF('Log_working_2-way'!$D367="","",B368^('Log_working_2-way'!$D367))</f>
        <v>1.72807279838637</v>
      </c>
      <c r="L368" s="53">
        <f t="shared" si="62"/>
        <v>0.42531645569620252</v>
      </c>
      <c r="M368" s="53">
        <f t="shared" si="63"/>
        <v>0.57468354430379742</v>
      </c>
      <c r="N368" s="54">
        <v>465</v>
      </c>
      <c r="O368" s="54">
        <f t="shared" si="64"/>
        <v>260.15418502202641</v>
      </c>
      <c r="P368" s="54">
        <f t="shared" si="65"/>
        <v>188.21428571428567</v>
      </c>
      <c r="Q368" s="54">
        <f t="shared" si="66"/>
        <v>276.78571428571428</v>
      </c>
      <c r="R368" s="54">
        <f t="shared" si="67"/>
        <v>204.84581497797356</v>
      </c>
      <c r="S368" s="55">
        <f t="shared" si="68"/>
        <v>-16.631529263687867</v>
      </c>
      <c r="T368" s="55">
        <f t="shared" si="68"/>
        <v>-16.631529263687895</v>
      </c>
      <c r="U368" t="s">
        <v>348</v>
      </c>
      <c r="V368" t="s">
        <v>250</v>
      </c>
      <c r="W368" t="s">
        <v>434</v>
      </c>
      <c r="X368" t="s">
        <v>514</v>
      </c>
      <c r="Y368" s="66"/>
    </row>
    <row r="369" spans="1:25" ht="15" x14ac:dyDescent="0.25">
      <c r="A369">
        <v>2.0299999999999998</v>
      </c>
      <c r="B369">
        <v>1.86</v>
      </c>
      <c r="C369" s="43">
        <f t="shared" si="61"/>
        <v>3.0245246040574214E-2</v>
      </c>
      <c r="D369" s="44">
        <f>IF(OR($A369="",$B369=""),"",A369*'MPTO_working_2-way'!$G368)</f>
        <v>2.0913978494623655</v>
      </c>
      <c r="E369" s="46">
        <f>IF(OR($A369="",$B369=""),"",B369*'MPTO_working_2-way'!$G368)</f>
        <v>1.9162561576354682</v>
      </c>
      <c r="F369" s="44">
        <f>IF(OR($A369="",$B369=""),"",'MPTO_working_2-way'!D368)</f>
        <v>2.0942925287037548</v>
      </c>
      <c r="G369" s="46">
        <f>IF(OR($A369="",$B369=""),"",'MPTO_working_2-way'!E368)</f>
        <v>1.9138324294186226</v>
      </c>
      <c r="H369" s="44">
        <f>IF(OR($A369="",$B369=""),"",'OddsRatio_working_2-way'!M368)</f>
        <v>2.0943831224048783</v>
      </c>
      <c r="I369" s="44">
        <f>IF(OR($A369="",$B369=""),"",'OddsRatio_working_2-way'!N368)</f>
        <v>1.9137567818137824</v>
      </c>
      <c r="J369" s="44">
        <f>IF('Log_working_2-way'!$D368="","",A369^('Log_working_2-way'!$D368))</f>
        <v>2.0957003958101184</v>
      </c>
      <c r="K369" s="46">
        <f>IF('Log_working_2-way'!$D368="","",B369^('Log_working_2-way'!$D368))</f>
        <v>1.9126582447390832</v>
      </c>
      <c r="L369" s="53">
        <f t="shared" si="62"/>
        <v>0.47814910025706941</v>
      </c>
      <c r="M369" s="53">
        <f t="shared" si="63"/>
        <v>0.52185089974293053</v>
      </c>
      <c r="N369" s="54">
        <v>466</v>
      </c>
      <c r="O369" s="54">
        <f t="shared" si="64"/>
        <v>236.44334975369458</v>
      </c>
      <c r="P369" s="54">
        <f t="shared" si="65"/>
        <v>215.46236559139783</v>
      </c>
      <c r="Q369" s="54">
        <f t="shared" si="66"/>
        <v>250.53763440860214</v>
      </c>
      <c r="R369" s="54">
        <f t="shared" si="67"/>
        <v>229.55665024630545</v>
      </c>
      <c r="S369" s="55">
        <f t="shared" si="68"/>
        <v>-14.094284654907568</v>
      </c>
      <c r="T369" s="55">
        <f t="shared" si="68"/>
        <v>-14.094284654907625</v>
      </c>
      <c r="U369" t="s">
        <v>419</v>
      </c>
      <c r="V369" t="s">
        <v>355</v>
      </c>
      <c r="W369" t="s">
        <v>434</v>
      </c>
      <c r="X369" t="s">
        <v>514</v>
      </c>
      <c r="Y369" s="66"/>
    </row>
    <row r="370" spans="1:25" ht="15" x14ac:dyDescent="0.25">
      <c r="A370">
        <v>2.27</v>
      </c>
      <c r="B370">
        <v>1.68</v>
      </c>
      <c r="C370" s="43">
        <f t="shared" si="61"/>
        <v>3.5766729599328695E-2</v>
      </c>
      <c r="D370" s="44">
        <f>IF(OR($A370="",$B370=""),"",A370*'MPTO_working_2-way'!$G369)</f>
        <v>2.3511904761904763</v>
      </c>
      <c r="E370" s="46">
        <f>IF(OR($A370="",$B370=""),"",B370*'MPTO_working_2-way'!$G369)</f>
        <v>1.7400881057268722</v>
      </c>
      <c r="F370" s="44">
        <f>IF(OR($A370="",$B370=""),"",'MPTO_working_2-way'!D369)</f>
        <v>2.3660503784588656</v>
      </c>
      <c r="G370" s="46">
        <f>IF(OR($A370="",$B370=""),"",'MPTO_working_2-way'!E369)</f>
        <v>1.7320374239258789</v>
      </c>
      <c r="H370" s="44">
        <f>IF(OR($A370="",$B370=""),"",'OddsRatio_working_2-way'!M369)</f>
        <v>2.3666188418222287</v>
      </c>
      <c r="I370" s="44">
        <f>IF(OR($A370="",$B370=""),"",'OddsRatio_working_2-way'!N369)</f>
        <v>1.7317329231804059</v>
      </c>
      <c r="J370" s="44">
        <f>IF('Log_working_2-way'!$D369="","",A370^('Log_working_2-way'!$D369))</f>
        <v>2.37348902776783</v>
      </c>
      <c r="K370" s="46">
        <f>IF('Log_working_2-way'!$D369="","",B370^('Log_working_2-way'!$D369))</f>
        <v>1.72807279838637</v>
      </c>
      <c r="L370" s="53">
        <f t="shared" si="62"/>
        <v>0.42531645569620252</v>
      </c>
      <c r="M370" s="53">
        <f t="shared" si="63"/>
        <v>0.57468354430379742</v>
      </c>
      <c r="N370" s="54">
        <v>467</v>
      </c>
      <c r="O370" s="54">
        <f t="shared" si="64"/>
        <v>261.27312775330392</v>
      </c>
      <c r="P370" s="54">
        <f t="shared" si="65"/>
        <v>189.02380952380949</v>
      </c>
      <c r="Q370" s="54">
        <f t="shared" si="66"/>
        <v>277.97619047619048</v>
      </c>
      <c r="R370" s="54">
        <f t="shared" si="67"/>
        <v>205.72687224669602</v>
      </c>
      <c r="S370" s="55">
        <f t="shared" si="68"/>
        <v>-16.703062722886557</v>
      </c>
      <c r="T370" s="55">
        <f t="shared" si="68"/>
        <v>-16.703062722886528</v>
      </c>
      <c r="U370" t="s">
        <v>350</v>
      </c>
      <c r="V370" t="s">
        <v>105</v>
      </c>
      <c r="W370" t="s">
        <v>434</v>
      </c>
      <c r="X370" t="s">
        <v>514</v>
      </c>
      <c r="Y370" s="66"/>
    </row>
    <row r="371" spans="1:25" ht="15" x14ac:dyDescent="0.25">
      <c r="A371">
        <v>2.19</v>
      </c>
      <c r="B371">
        <v>1.74</v>
      </c>
      <c r="C371" s="43">
        <f t="shared" si="61"/>
        <v>3.1333648244370904E-2</v>
      </c>
      <c r="D371" s="44">
        <f>IF(OR($A371="",$B371=""),"",A371*'MPTO_working_2-way'!$G370)</f>
        <v>2.2586206896551722</v>
      </c>
      <c r="E371" s="46">
        <f>IF(OR($A371="",$B371=""),"",B371*'MPTO_working_2-way'!$G370)</f>
        <v>1.7945205479452053</v>
      </c>
      <c r="F371" s="44">
        <f>IF(OR($A371="",$B371=""),"",'MPTO_working_2-way'!D370)</f>
        <v>2.2678093197643276</v>
      </c>
      <c r="G371" s="46">
        <f>IF(OR($A371="",$B371=""),"",'MPTO_working_2-way'!E370)</f>
        <v>1.7887621461765948</v>
      </c>
      <c r="H371" s="44">
        <f>IF(OR($A371="",$B371=""),"",'OddsRatio_working_2-way'!M370)</f>
        <v>2.2681120250624973</v>
      </c>
      <c r="I371" s="44">
        <f>IF(OR($A371="",$B371=""),"",'OddsRatio_working_2-way'!N370)</f>
        <v>1.7885738643245783</v>
      </c>
      <c r="J371" s="44">
        <f>IF('Log_working_2-way'!$D370="","",A371^('Log_working_2-way'!$D370))</f>
        <v>2.2723226675973618</v>
      </c>
      <c r="K371" s="46">
        <f>IF('Log_working_2-way'!$D370="","",B371^('Log_working_2-way'!$D370))</f>
        <v>1.7859641468844982</v>
      </c>
      <c r="L371" s="53">
        <f t="shared" si="62"/>
        <v>0.44274809160305351</v>
      </c>
      <c r="M371" s="53">
        <f t="shared" si="63"/>
        <v>0.5572519083969466</v>
      </c>
      <c r="N371" s="54">
        <v>468</v>
      </c>
      <c r="O371" s="54">
        <f t="shared" si="64"/>
        <v>254.30136986301375</v>
      </c>
      <c r="P371" s="54">
        <f t="shared" si="65"/>
        <v>199.0344827586207</v>
      </c>
      <c r="Q371" s="54">
        <f t="shared" si="66"/>
        <v>268.9655172413793</v>
      </c>
      <c r="R371" s="54">
        <f t="shared" si="67"/>
        <v>213.69863013698631</v>
      </c>
      <c r="S371" s="55">
        <f t="shared" si="68"/>
        <v>-14.664147378365556</v>
      </c>
      <c r="T371" s="55">
        <f t="shared" si="68"/>
        <v>-14.664147378365612</v>
      </c>
      <c r="U371" t="s">
        <v>50</v>
      </c>
      <c r="V371" t="s">
        <v>415</v>
      </c>
      <c r="W371" t="s">
        <v>434</v>
      </c>
      <c r="X371" t="s">
        <v>514</v>
      </c>
      <c r="Y371" s="66"/>
    </row>
    <row r="372" spans="1:25" ht="15" x14ac:dyDescent="0.25">
      <c r="A372">
        <v>2.2200000000000002</v>
      </c>
      <c r="B372">
        <v>1.71</v>
      </c>
      <c r="C372" s="43">
        <f t="shared" si="61"/>
        <v>3.5245772087877381E-2</v>
      </c>
      <c r="D372" s="44">
        <f>IF(OR($A372="",$B372=""),"",A372*'MPTO_working_2-way'!$G371)</f>
        <v>2.2982456140350882</v>
      </c>
      <c r="E372" s="46">
        <f>IF(OR($A372="",$B372=""),"",B372*'MPTO_working_2-way'!$G371)</f>
        <v>1.7702702702702702</v>
      </c>
      <c r="F372" s="44">
        <f>IF(OR($A372="",$B372=""),"",'MPTO_working_2-way'!D371)</f>
        <v>2.3103888990323171</v>
      </c>
      <c r="G372" s="46">
        <f>IF(OR($A372="",$B372=""),"",'MPTO_working_2-way'!E371)</f>
        <v>1.7631322279503969</v>
      </c>
      <c r="H372" s="44">
        <f>IF(OR($A372="",$B372=""),"",'OddsRatio_working_2-way'!M371)</f>
        <v>2.310843186332725</v>
      </c>
      <c r="I372" s="44">
        <f>IF(OR($A372="",$B372=""),"",'OddsRatio_working_2-way'!N371)</f>
        <v>1.7628677559805201</v>
      </c>
      <c r="J372" s="44">
        <f>IF('Log_working_2-way'!$D371="","",A372^('Log_working_2-way'!$D371))</f>
        <v>2.3164405926032319</v>
      </c>
      <c r="K372" s="46">
        <f>IF('Log_working_2-way'!$D371="","",B372^('Log_working_2-way'!$D371))</f>
        <v>1.7596240997267032</v>
      </c>
      <c r="L372" s="53">
        <f t="shared" si="62"/>
        <v>0.43511450381679379</v>
      </c>
      <c r="M372" s="53">
        <f t="shared" si="63"/>
        <v>0.56488549618320616</v>
      </c>
      <c r="N372" s="54">
        <v>469</v>
      </c>
      <c r="O372" s="54">
        <f t="shared" si="64"/>
        <v>257.73873873873873</v>
      </c>
      <c r="P372" s="54">
        <f t="shared" si="65"/>
        <v>194.73099415204678</v>
      </c>
      <c r="Q372" s="54">
        <f t="shared" si="66"/>
        <v>274.26900584795322</v>
      </c>
      <c r="R372" s="54">
        <f t="shared" si="67"/>
        <v>211.26126126126124</v>
      </c>
      <c r="S372" s="55">
        <f t="shared" si="68"/>
        <v>-16.530267109214492</v>
      </c>
      <c r="T372" s="55">
        <f t="shared" si="68"/>
        <v>-16.530267109214464</v>
      </c>
      <c r="U372" t="s">
        <v>351</v>
      </c>
      <c r="V372" t="s">
        <v>416</v>
      </c>
      <c r="W372" t="s">
        <v>434</v>
      </c>
      <c r="X372" t="s">
        <v>514</v>
      </c>
      <c r="Y372" s="66"/>
    </row>
    <row r="373" spans="1:25" ht="15" x14ac:dyDescent="0.25">
      <c r="A373">
        <v>2.4</v>
      </c>
      <c r="B373">
        <v>1.53</v>
      </c>
      <c r="C373" s="43">
        <f t="shared" si="61"/>
        <v>7.0261437908496704E-2</v>
      </c>
      <c r="D373" s="44">
        <f>IF(OR($A373="",$B373=""),"",A373*'MPTO_working_2-way'!$G372)</f>
        <v>2.5686274509803919</v>
      </c>
      <c r="E373" s="46">
        <f>IF(OR($A373="",$B373=""),"",B373*'MPTO_working_2-way'!$G372)</f>
        <v>1.6375</v>
      </c>
      <c r="F373" s="44">
        <f>IF(OR($A373="",$B373=""),"",'MPTO_working_2-way'!D372)</f>
        <v>2.6209850107066379</v>
      </c>
      <c r="G373" s="46">
        <f>IF(OR($A373="",$B373=""),"",'MPTO_working_2-way'!E372)</f>
        <v>1.6169088507265521</v>
      </c>
      <c r="H373" s="44">
        <f>IF(OR($A373="",$B373=""),"",'OddsRatio_working_2-way'!M372)</f>
        <v>2.6252721107440022</v>
      </c>
      <c r="I373" s="44">
        <f>IF(OR($A373="",$B373=""),"",'OddsRatio_working_2-way'!N372)</f>
        <v>1.6152815847816575</v>
      </c>
      <c r="J373" s="44">
        <f>IF('Log_working_2-way'!$D372="","",A373^('Log_working_2-way'!$D372))</f>
        <v>2.6509279962181274</v>
      </c>
      <c r="K373" s="46">
        <f>IF('Log_working_2-way'!$D372="","",B373^('Log_working_2-way'!$D372))</f>
        <v>1.6057199358533158</v>
      </c>
      <c r="L373" s="53">
        <f t="shared" si="62"/>
        <v>0.38931297709923668</v>
      </c>
      <c r="M373" s="53">
        <f t="shared" si="63"/>
        <v>0.61068702290076338</v>
      </c>
      <c r="N373" s="54">
        <v>470</v>
      </c>
      <c r="O373" s="54">
        <f t="shared" si="64"/>
        <v>274.16666666666669</v>
      </c>
      <c r="P373" s="54">
        <f t="shared" si="65"/>
        <v>162.81045751633988</v>
      </c>
      <c r="Q373" s="54">
        <f t="shared" si="66"/>
        <v>307.18954248366015</v>
      </c>
      <c r="R373" s="54">
        <f t="shared" si="67"/>
        <v>195.83333333333334</v>
      </c>
      <c r="S373" s="55">
        <f t="shared" si="68"/>
        <v>-33.022875816993462</v>
      </c>
      <c r="T373" s="55">
        <f t="shared" si="68"/>
        <v>-33.022875816993462</v>
      </c>
      <c r="U373" t="s">
        <v>234</v>
      </c>
      <c r="V373" t="s">
        <v>417</v>
      </c>
      <c r="W373" t="s">
        <v>434</v>
      </c>
      <c r="X373" t="s">
        <v>514</v>
      </c>
      <c r="Y373" s="66"/>
    </row>
    <row r="374" spans="1:25" ht="15" x14ac:dyDescent="0.25">
      <c r="A374">
        <v>2.31</v>
      </c>
      <c r="B374">
        <v>1.67</v>
      </c>
      <c r="C374" s="43">
        <f t="shared" si="61"/>
        <v>3.1702828110013792E-2</v>
      </c>
      <c r="D374" s="44">
        <f>IF(OR($A374="",$B374=""),"",A374*'MPTO_working_2-way'!$G373)</f>
        <v>2.3832335329341321</v>
      </c>
      <c r="E374" s="46">
        <f>IF(OR($A374="",$B374=""),"",B374*'MPTO_working_2-way'!$G373)</f>
        <v>1.722943722943723</v>
      </c>
      <c r="F374" s="44">
        <f>IF(OR($A374="",$B374=""),"",'MPTO_working_2-way'!D373)</f>
        <v>2.397799670572148</v>
      </c>
      <c r="G374" s="46">
        <f>IF(OR($A374="",$B374=""),"",'MPTO_working_2-way'!E373)</f>
        <v>1.7154100984947862</v>
      </c>
      <c r="H374" s="44">
        <f>IF(OR($A374="",$B374=""),"",'OddsRatio_working_2-way'!M373)</f>
        <v>2.3982932026570873</v>
      </c>
      <c r="I374" s="44">
        <f>IF(OR($A374="",$B374=""),"",'OddsRatio_working_2-way'!N373)</f>
        <v>1.7151575921986633</v>
      </c>
      <c r="J374" s="44">
        <f>IF('Log_working_2-way'!$D373="","",A374^('Log_working_2-way'!$D373))</f>
        <v>2.4050060096166201</v>
      </c>
      <c r="K374" s="46">
        <f>IF('Log_working_2-way'!$D373="","",B374^('Log_working_2-way'!$D373))</f>
        <v>1.7117407279082215</v>
      </c>
      <c r="L374" s="53">
        <f t="shared" si="62"/>
        <v>0.41959798994974867</v>
      </c>
      <c r="M374" s="53">
        <f t="shared" si="63"/>
        <v>0.58040201005025127</v>
      </c>
      <c r="N374" s="54">
        <v>471</v>
      </c>
      <c r="O374" s="54">
        <f t="shared" si="64"/>
        <v>267.10389610389609</v>
      </c>
      <c r="P374" s="54">
        <f t="shared" si="65"/>
        <v>188.9640718562874</v>
      </c>
      <c r="Q374" s="54">
        <f t="shared" si="66"/>
        <v>282.03592814371262</v>
      </c>
      <c r="R374" s="54">
        <f t="shared" si="67"/>
        <v>203.89610389610388</v>
      </c>
      <c r="S374" s="55">
        <f t="shared" si="68"/>
        <v>-14.932032039816534</v>
      </c>
      <c r="T374" s="55">
        <f t="shared" si="68"/>
        <v>-14.932032039816477</v>
      </c>
      <c r="U374" t="s">
        <v>235</v>
      </c>
      <c r="V374" t="s">
        <v>353</v>
      </c>
      <c r="W374" t="s">
        <v>434</v>
      </c>
      <c r="X374" t="s">
        <v>514</v>
      </c>
      <c r="Y374" s="66"/>
    </row>
    <row r="375" spans="1:25" ht="15" x14ac:dyDescent="0.25">
      <c r="A375">
        <v>2.15</v>
      </c>
      <c r="B375">
        <v>1.75</v>
      </c>
      <c r="C375" s="43">
        <f t="shared" si="61"/>
        <v>3.6544850498338777E-2</v>
      </c>
      <c r="D375" s="44">
        <f>IF(OR($A375="",$B375=""),"",A375*'MPTO_working_2-way'!$G374)</f>
        <v>2.2285714285714282</v>
      </c>
      <c r="E375" s="46">
        <f>IF(OR($A375="",$B375=""),"",B375*'MPTO_working_2-way'!$G374)</f>
        <v>1.8139534883720929</v>
      </c>
      <c r="F375" s="44">
        <f>IF(OR($A375="",$B375=""),"",'MPTO_working_2-way'!D374)</f>
        <v>2.2379182156133823</v>
      </c>
      <c r="G375" s="46">
        <f>IF(OR($A375="",$B375=""),"",'MPTO_working_2-way'!E374)</f>
        <v>1.8078078078078077</v>
      </c>
      <c r="H375" s="44">
        <f>IF(OR($A375="",$B375=""),"",'OddsRatio_working_2-way'!M374)</f>
        <v>2.2382783747337802</v>
      </c>
      <c r="I375" s="44">
        <f>IF(OR($A375="",$B375=""),"",'OddsRatio_working_2-way'!N374)</f>
        <v>1.8075728530872484</v>
      </c>
      <c r="J375" s="44">
        <f>IF('Log_working_2-way'!$D374="","",A375^('Log_working_2-way'!$D374))</f>
        <v>2.2425796542182517</v>
      </c>
      <c r="K375" s="46">
        <f>IF('Log_working_2-way'!$D374="","",B375^('Log_working_2-way'!$D374))</f>
        <v>1.8047773811563292</v>
      </c>
      <c r="L375" s="53">
        <f t="shared" si="62"/>
        <v>0.44871794871794879</v>
      </c>
      <c r="M375" s="53">
        <f t="shared" si="63"/>
        <v>0.55128205128205132</v>
      </c>
      <c r="N375" s="54">
        <v>472</v>
      </c>
      <c r="O375" s="54">
        <f t="shared" si="64"/>
        <v>252.46511627906975</v>
      </c>
      <c r="P375" s="54">
        <f t="shared" si="65"/>
        <v>202.28571428571428</v>
      </c>
      <c r="Q375" s="54">
        <f t="shared" si="66"/>
        <v>269.71428571428572</v>
      </c>
      <c r="R375" s="54">
        <f t="shared" si="67"/>
        <v>219.53488372093022</v>
      </c>
      <c r="S375" s="55">
        <f t="shared" si="68"/>
        <v>-17.249169435215975</v>
      </c>
      <c r="T375" s="55">
        <f t="shared" si="68"/>
        <v>-17.249169435215947</v>
      </c>
      <c r="U375" t="s">
        <v>249</v>
      </c>
      <c r="V375" t="s">
        <v>349</v>
      </c>
      <c r="W375" t="s">
        <v>434</v>
      </c>
      <c r="X375" t="s">
        <v>514</v>
      </c>
      <c r="Y375" s="66"/>
    </row>
    <row r="376" spans="1:25" ht="15" x14ac:dyDescent="0.25">
      <c r="A376">
        <v>1.73</v>
      </c>
      <c r="B376">
        <v>2.19</v>
      </c>
      <c r="C376" s="43">
        <f t="shared" si="61"/>
        <v>3.4655686647135031E-2</v>
      </c>
      <c r="D376" s="44">
        <f>IF(OR($A376="",$B376=""),"",A376*'MPTO_working_2-way'!$G375)</f>
        <v>1.7899543378995435</v>
      </c>
      <c r="E376" s="46">
        <f>IF(OR($A376="",$B376=""),"",B376*'MPTO_working_2-way'!$G375)</f>
        <v>2.2658959537572256</v>
      </c>
      <c r="F376" s="44">
        <f>IF(OR($A376="",$B376=""),"",'MPTO_working_2-way'!D375)</f>
        <v>1.7834631769717797</v>
      </c>
      <c r="G376" s="46">
        <f>IF(OR($A376="",$B376=""),"",'MPTO_working_2-way'!E375)</f>
        <v>2.2763841740018629</v>
      </c>
      <c r="H376" s="44">
        <f>IF(OR($A376="",$B376=""),"",'OddsRatio_working_2-way'!M375)</f>
        <v>1.7832275391935992</v>
      </c>
      <c r="I376" s="44">
        <f>IF(OR($A376="",$B376=""),"",'OddsRatio_working_2-way'!N375)</f>
        <v>2.2767681803292916</v>
      </c>
      <c r="J376" s="44">
        <f>IF('Log_working_2-way'!$D375="","",A376^('Log_working_2-way'!$D375))</f>
        <v>1.7802790428165938</v>
      </c>
      <c r="K376" s="46">
        <f>IF('Log_working_2-way'!$D375="","",B376^('Log_working_2-way'!$D375))</f>
        <v>2.2815927958159761</v>
      </c>
      <c r="L376" s="53">
        <f t="shared" si="62"/>
        <v>0.55867346938775508</v>
      </c>
      <c r="M376" s="53">
        <f t="shared" si="63"/>
        <v>0.44132653061224486</v>
      </c>
      <c r="N376" s="54">
        <v>473</v>
      </c>
      <c r="O376" s="54">
        <f t="shared" si="64"/>
        <v>199.58959537572252</v>
      </c>
      <c r="P376" s="54">
        <f t="shared" si="65"/>
        <v>257.01826484018261</v>
      </c>
      <c r="Q376" s="54">
        <f t="shared" si="66"/>
        <v>215.98173515981736</v>
      </c>
      <c r="R376" s="54">
        <f t="shared" si="67"/>
        <v>273.41040462427748</v>
      </c>
      <c r="S376" s="55">
        <f t="shared" si="68"/>
        <v>-16.392139784094837</v>
      </c>
      <c r="T376" s="55">
        <f t="shared" si="68"/>
        <v>-16.392139784094866</v>
      </c>
      <c r="U376" t="s">
        <v>424</v>
      </c>
      <c r="V376" t="s">
        <v>421</v>
      </c>
      <c r="W376" t="s">
        <v>448</v>
      </c>
      <c r="X376" t="s">
        <v>514</v>
      </c>
      <c r="Y376" s="66"/>
    </row>
    <row r="377" spans="1:25" ht="15" x14ac:dyDescent="0.25">
      <c r="A377">
        <v>1.98</v>
      </c>
      <c r="B377">
        <v>1.91</v>
      </c>
      <c r="C377" s="43">
        <f t="shared" si="61"/>
        <v>2.861071447458885E-2</v>
      </c>
      <c r="D377" s="44">
        <f>IF(OR($A377="",$B377=""),"",A377*'MPTO_working_2-way'!$G376)</f>
        <v>2.0366492146596857</v>
      </c>
      <c r="E377" s="46">
        <f>IF(OR($A377="",$B377=""),"",B377*'MPTO_working_2-way'!$G376)</f>
        <v>1.9646464646464645</v>
      </c>
      <c r="F377" s="44">
        <f>IF(OR($A377="",$B377=""),"",'MPTO_working_2-way'!D376)</f>
        <v>2.0377175494369308</v>
      </c>
      <c r="G377" s="46">
        <f>IF(OR($A377="",$B377=""),"",'MPTO_working_2-way'!E376)</f>
        <v>1.9636533568721115</v>
      </c>
      <c r="H377" s="44">
        <f>IF(OR($A377="",$B377=""),"",'OddsRatio_working_2-way'!M376)</f>
        <v>2.0377490433255412</v>
      </c>
      <c r="I377" s="44">
        <f>IF(OR($A377="",$B377=""),"",'OddsRatio_working_2-way'!N376)</f>
        <v>1.9636241116594322</v>
      </c>
      <c r="J377" s="44">
        <f>IF('Log_working_2-way'!$D376="","",A377^('Log_working_2-way'!$D376))</f>
        <v>2.0382337672504618</v>
      </c>
      <c r="K377" s="46">
        <f>IF('Log_working_2-way'!$D376="","",B377^('Log_working_2-way'!$D376))</f>
        <v>1.9631742210121639</v>
      </c>
      <c r="L377" s="53">
        <f t="shared" si="62"/>
        <v>0.49100257069408743</v>
      </c>
      <c r="M377" s="53">
        <f t="shared" si="63"/>
        <v>0.50899742930591263</v>
      </c>
      <c r="N377" s="54">
        <v>474</v>
      </c>
      <c r="O377" s="54">
        <f t="shared" si="64"/>
        <v>234.60606060606062</v>
      </c>
      <c r="P377" s="54">
        <f t="shared" si="65"/>
        <v>225.83246073298426</v>
      </c>
      <c r="Q377" s="54">
        <f t="shared" si="66"/>
        <v>248.16753926701571</v>
      </c>
      <c r="R377" s="54">
        <f t="shared" si="67"/>
        <v>239.39393939393941</v>
      </c>
      <c r="S377" s="55">
        <f t="shared" si="68"/>
        <v>-13.561478660955089</v>
      </c>
      <c r="T377" s="55">
        <f t="shared" si="68"/>
        <v>-13.561478660955146</v>
      </c>
      <c r="U377" t="s">
        <v>428</v>
      </c>
      <c r="V377" t="s">
        <v>356</v>
      </c>
      <c r="W377" t="s">
        <v>448</v>
      </c>
      <c r="X377" t="s">
        <v>514</v>
      </c>
      <c r="Y377" s="66"/>
    </row>
    <row r="378" spans="1:25" ht="15" x14ac:dyDescent="0.25">
      <c r="A378">
        <v>1.57</v>
      </c>
      <c r="B378">
        <v>2.52</v>
      </c>
      <c r="C378" s="43">
        <f t="shared" si="61"/>
        <v>3.3768071984632497E-2</v>
      </c>
      <c r="D378" s="44">
        <f>IF(OR($A378="",$B378=""),"",A378*'MPTO_working_2-way'!$G377)</f>
        <v>1.623015873015873</v>
      </c>
      <c r="E378" s="46">
        <f>IF(OR($A378="",$B378=""),"",B378*'MPTO_working_2-way'!$G377)</f>
        <v>2.605095541401274</v>
      </c>
      <c r="F378" s="44">
        <f>IF(OR($A378="",$B378=""),"",'MPTO_working_2-way'!D377)</f>
        <v>1.6127506929724442</v>
      </c>
      <c r="G378" s="46">
        <f>IF(OR($A378="",$B378=""),"",'MPTO_working_2-way'!E377)</f>
        <v>2.6319850984566258</v>
      </c>
      <c r="H378" s="44">
        <f>IF(OR($A378="",$B378=""),"",'OddsRatio_working_2-way'!M377)</f>
        <v>1.6123724356957947</v>
      </c>
      <c r="I378" s="44">
        <f>IF(OR($A378="",$B378=""),"",'OddsRatio_working_2-way'!N377)</f>
        <v>2.6329931618554516</v>
      </c>
      <c r="J378" s="44">
        <f>IF('Log_working_2-way'!$D377="","",A378^('Log_working_2-way'!$D377))</f>
        <v>1.6076994389518999</v>
      </c>
      <c r="K378" s="46">
        <f>IF('Log_working_2-way'!$D377="","",B378^('Log_working_2-way'!$D377))</f>
        <v>2.6455503097461972</v>
      </c>
      <c r="L378" s="53">
        <f t="shared" si="62"/>
        <v>0.61613691931540338</v>
      </c>
      <c r="M378" s="53">
        <f t="shared" si="63"/>
        <v>0.38386308068459657</v>
      </c>
      <c r="N378" s="54">
        <v>475</v>
      </c>
      <c r="O378" s="54">
        <f t="shared" si="64"/>
        <v>172.45222929936304</v>
      </c>
      <c r="P378" s="54">
        <f t="shared" si="65"/>
        <v>286.50793650793651</v>
      </c>
      <c r="Q378" s="54">
        <f t="shared" si="66"/>
        <v>188.49206349206349</v>
      </c>
      <c r="R378" s="54">
        <f t="shared" si="67"/>
        <v>302.54777070063693</v>
      </c>
      <c r="S378" s="55">
        <f t="shared" si="68"/>
        <v>-16.039834192700454</v>
      </c>
      <c r="T378" s="55">
        <f t="shared" si="68"/>
        <v>-16.039834192700425</v>
      </c>
      <c r="U378" t="s">
        <v>426</v>
      </c>
      <c r="V378" t="s">
        <v>420</v>
      </c>
      <c r="W378" t="s">
        <v>448</v>
      </c>
      <c r="X378" t="s">
        <v>514</v>
      </c>
      <c r="Y378" s="66"/>
    </row>
    <row r="379" spans="1:25" ht="15" x14ac:dyDescent="0.25">
      <c r="A379">
        <v>2.08</v>
      </c>
      <c r="B379">
        <v>1.82</v>
      </c>
      <c r="C379" s="43">
        <f t="shared" si="61"/>
        <v>3.0219780219780112E-2</v>
      </c>
      <c r="D379" s="44">
        <f>IF(OR($A379="",$B379=""),"",A379*'MPTO_working_2-way'!$G378)</f>
        <v>2.1428571428571428</v>
      </c>
      <c r="E379" s="46">
        <f>IF(OR($A379="",$B379=""),"",B379*'MPTO_working_2-way'!$G378)</f>
        <v>1.8749999999999998</v>
      </c>
      <c r="F379" s="44">
        <f>IF(OR($A379="",$B379=""),"",'MPTO_working_2-way'!D378)</f>
        <v>2.1474926253687316</v>
      </c>
      <c r="G379" s="46">
        <f>IF(OR($A379="",$B379=""),"",'MPTO_working_2-way'!E378)</f>
        <v>1.8714652956298199</v>
      </c>
      <c r="H379" s="44">
        <f>IF(OR($A379="",$B379=""),"",'OddsRatio_working_2-way'!M378)</f>
        <v>2.1476380835140083</v>
      </c>
      <c r="I379" s="44">
        <f>IF(OR($A379="",$B379=""),"",'OddsRatio_working_2-way'!N378)</f>
        <v>1.8713548411865626</v>
      </c>
      <c r="J379" s="44">
        <f>IF('Log_working_2-way'!$D378="","",A379^('Log_working_2-way'!$D378))</f>
        <v>2.1497509176455911</v>
      </c>
      <c r="K379" s="46">
        <f>IF('Log_working_2-way'!$D378="","",B379^('Log_working_2-way'!$D378))</f>
        <v>1.8697536002386808</v>
      </c>
      <c r="L379" s="53">
        <f t="shared" si="62"/>
        <v>0.46666666666666667</v>
      </c>
      <c r="M379" s="53">
        <f t="shared" si="63"/>
        <v>0.53333333333333344</v>
      </c>
      <c r="N379" s="54">
        <v>476</v>
      </c>
      <c r="O379" s="54">
        <f t="shared" si="64"/>
        <v>247.15384615384616</v>
      </c>
      <c r="P379" s="54">
        <f t="shared" si="65"/>
        <v>214.46153846153845</v>
      </c>
      <c r="Q379" s="54">
        <f t="shared" si="66"/>
        <v>261.53846153846149</v>
      </c>
      <c r="R379" s="54">
        <f t="shared" si="67"/>
        <v>228.84615384615384</v>
      </c>
      <c r="S379" s="55">
        <f t="shared" si="68"/>
        <v>-14.38461538461533</v>
      </c>
      <c r="T379" s="55">
        <f t="shared" si="68"/>
        <v>-14.384615384615387</v>
      </c>
      <c r="U379" t="s">
        <v>357</v>
      </c>
      <c r="V379" t="s">
        <v>425</v>
      </c>
      <c r="W379" t="s">
        <v>448</v>
      </c>
      <c r="X379" t="s">
        <v>514</v>
      </c>
      <c r="Y379" s="66"/>
    </row>
    <row r="380" spans="1:25" ht="15" x14ac:dyDescent="0.25">
      <c r="A380">
        <v>1.98</v>
      </c>
      <c r="B380">
        <v>1.91</v>
      </c>
      <c r="C380" s="43">
        <f t="shared" si="61"/>
        <v>2.861071447458885E-2</v>
      </c>
      <c r="D380" s="44">
        <f>IF(OR($A380="",$B380=""),"",A380*'MPTO_working_2-way'!$G379)</f>
        <v>2.0366492146596857</v>
      </c>
      <c r="E380" s="46">
        <f>IF(OR($A380="",$B380=""),"",B380*'MPTO_working_2-way'!$G379)</f>
        <v>1.9646464646464645</v>
      </c>
      <c r="F380" s="44">
        <f>IF(OR($A380="",$B380=""),"",'MPTO_working_2-way'!D379)</f>
        <v>2.0377175494369308</v>
      </c>
      <c r="G380" s="46">
        <f>IF(OR($A380="",$B380=""),"",'MPTO_working_2-way'!E379)</f>
        <v>1.9636533568721115</v>
      </c>
      <c r="H380" s="44">
        <f>IF(OR($A380="",$B380=""),"",'OddsRatio_working_2-way'!M379)</f>
        <v>2.0377490433255412</v>
      </c>
      <c r="I380" s="44">
        <f>IF(OR($A380="",$B380=""),"",'OddsRatio_working_2-way'!N379)</f>
        <v>1.9636241116594322</v>
      </c>
      <c r="J380" s="44">
        <f>IF('Log_working_2-way'!$D379="","",A380^('Log_working_2-way'!$D379))</f>
        <v>2.0382337672504618</v>
      </c>
      <c r="K380" s="46">
        <f>IF('Log_working_2-way'!$D379="","",B380^('Log_working_2-way'!$D379))</f>
        <v>1.9631742210121639</v>
      </c>
      <c r="L380" s="53">
        <f t="shared" si="62"/>
        <v>0.49100257069408743</v>
      </c>
      <c r="M380" s="53">
        <f t="shared" si="63"/>
        <v>0.50899742930591263</v>
      </c>
      <c r="N380" s="54">
        <v>477</v>
      </c>
      <c r="O380" s="54">
        <f t="shared" si="64"/>
        <v>236.09090909090912</v>
      </c>
      <c r="P380" s="54">
        <f t="shared" si="65"/>
        <v>227.26178010471202</v>
      </c>
      <c r="Q380" s="54">
        <f t="shared" si="66"/>
        <v>249.73821989528795</v>
      </c>
      <c r="R380" s="54">
        <f t="shared" si="67"/>
        <v>240.90909090909093</v>
      </c>
      <c r="S380" s="55">
        <f t="shared" si="68"/>
        <v>-13.647310804378833</v>
      </c>
      <c r="T380" s="55">
        <f t="shared" si="68"/>
        <v>-13.647310804378918</v>
      </c>
      <c r="U380" t="s">
        <v>429</v>
      </c>
      <c r="V380" t="s">
        <v>363</v>
      </c>
      <c r="W380" t="s">
        <v>448</v>
      </c>
      <c r="X380" t="s">
        <v>514</v>
      </c>
      <c r="Y380" s="66"/>
    </row>
    <row r="381" spans="1:25" ht="15" x14ac:dyDescent="0.25">
      <c r="A381">
        <v>2.44</v>
      </c>
      <c r="B381">
        <v>1.6</v>
      </c>
      <c r="C381" s="43">
        <f t="shared" si="61"/>
        <v>3.4836065573770503E-2</v>
      </c>
      <c r="D381" s="44">
        <f>IF(OR($A381="",$B381=""),"",A381*'MPTO_working_2-way'!$G380)</f>
        <v>2.5249999999999999</v>
      </c>
      <c r="E381" s="46">
        <f>IF(OR($A381="",$B381=""),"",B381*'MPTO_working_2-way'!$G380)</f>
        <v>1.6557377049180328</v>
      </c>
      <c r="F381" s="44">
        <f>IF(OR($A381="",$B381=""),"",'MPTO_working_2-way'!D380)</f>
        <v>2.548302872062663</v>
      </c>
      <c r="G381" s="46">
        <f>IF(OR($A381="",$B381=""),"",'MPTO_working_2-way'!E380)</f>
        <v>1.6458684654300169</v>
      </c>
      <c r="H381" s="44">
        <f>IF(OR($A381="",$B381=""),"",'OddsRatio_working_2-way'!M380)</f>
        <v>2.5491933384829668</v>
      </c>
      <c r="I381" s="44">
        <f>IF(OR($A381="",$B381=""),"",'OddsRatio_working_2-way'!N380)</f>
        <v>1.6454972243679031</v>
      </c>
      <c r="J381" s="44">
        <f>IF('Log_working_2-way'!$D380="","",A381^('Log_working_2-way'!$D380))</f>
        <v>2.5600465119993632</v>
      </c>
      <c r="K381" s="46">
        <f>IF('Log_working_2-way'!$D380="","",B381^('Log_working_2-way'!$D380))</f>
        <v>1.6410065291696188</v>
      </c>
      <c r="L381" s="53">
        <f t="shared" si="62"/>
        <v>0.39603960396039606</v>
      </c>
      <c r="M381" s="53">
        <f t="shared" si="63"/>
        <v>0.60396039603960394</v>
      </c>
      <c r="N381" s="54">
        <v>478</v>
      </c>
      <c r="O381" s="54">
        <f t="shared" si="64"/>
        <v>282.09836065573768</v>
      </c>
      <c r="P381" s="54">
        <f t="shared" si="65"/>
        <v>179.25000000000006</v>
      </c>
      <c r="Q381" s="54">
        <f t="shared" si="66"/>
        <v>298.75</v>
      </c>
      <c r="R381" s="54">
        <f t="shared" si="67"/>
        <v>195.90163934426229</v>
      </c>
      <c r="S381" s="55">
        <f t="shared" si="68"/>
        <v>-16.651639344262321</v>
      </c>
      <c r="T381" s="55">
        <f t="shared" si="68"/>
        <v>-16.651639344262236</v>
      </c>
      <c r="U381" t="s">
        <v>365</v>
      </c>
      <c r="V381" t="s">
        <v>185</v>
      </c>
      <c r="W381" t="s">
        <v>435</v>
      </c>
      <c r="X381" t="s">
        <v>514</v>
      </c>
      <c r="Y381" s="66"/>
    </row>
    <row r="382" spans="1:25" ht="15" x14ac:dyDescent="0.25">
      <c r="A382">
        <v>1.65</v>
      </c>
      <c r="B382">
        <v>2.33</v>
      </c>
      <c r="C382" s="43">
        <f t="shared" si="61"/>
        <v>3.5245155416829377E-2</v>
      </c>
      <c r="D382" s="44">
        <f>IF(OR($A382="",$B382=""),"",A382*'MPTO_working_2-way'!$G381)</f>
        <v>1.7081545064377683</v>
      </c>
      <c r="E382" s="46">
        <f>IF(OR($A382="",$B382=""),"",B382*'MPTO_working_2-way'!$G381)</f>
        <v>2.4121212121212126</v>
      </c>
      <c r="F382" s="44">
        <f>IF(OR($A382="",$B382=""),"",'MPTO_working_2-way'!D381)</f>
        <v>1.6994142999226434</v>
      </c>
      <c r="G382" s="46">
        <f>IF(OR($A382="",$B382=""),"",'MPTO_working_2-way'!E381)</f>
        <v>2.4297677358192451</v>
      </c>
      <c r="H382" s="44">
        <f>IF(OR($A382="",$B382=""),"",'OddsRatio_working_2-way'!M381)</f>
        <v>1.6990864070422753</v>
      </c>
      <c r="I382" s="44">
        <f>IF(OR($A382="",$B382=""),"",'OddsRatio_working_2-way'!N381)</f>
        <v>2.4304383405634256</v>
      </c>
      <c r="J382" s="44">
        <f>IF('Log_working_2-way'!$D381="","",A382^('Log_working_2-way'!$D381))</f>
        <v>1.6951127521022427</v>
      </c>
      <c r="K382" s="46">
        <f>IF('Log_working_2-way'!$D381="","",B382^('Log_working_2-way'!$D381))</f>
        <v>2.4386155296037653</v>
      </c>
      <c r="L382" s="53">
        <f t="shared" si="62"/>
        <v>0.58542713567839189</v>
      </c>
      <c r="M382" s="53">
        <f t="shared" si="63"/>
        <v>0.41457286432160795</v>
      </c>
      <c r="N382" s="54">
        <v>479</v>
      </c>
      <c r="O382" s="54">
        <f t="shared" si="64"/>
        <v>188.69696969696966</v>
      </c>
      <c r="P382" s="54">
        <f t="shared" si="65"/>
        <v>273.42060085836908</v>
      </c>
      <c r="Q382" s="54">
        <f t="shared" si="66"/>
        <v>205.57939914163092</v>
      </c>
      <c r="R382" s="54">
        <f t="shared" si="67"/>
        <v>290.30303030303031</v>
      </c>
      <c r="S382" s="55">
        <f t="shared" si="68"/>
        <v>-16.882429444661256</v>
      </c>
      <c r="T382" s="55">
        <f t="shared" si="68"/>
        <v>-16.882429444661227</v>
      </c>
      <c r="U382" t="s">
        <v>149</v>
      </c>
      <c r="V382" t="s">
        <v>106</v>
      </c>
      <c r="W382" t="s">
        <v>435</v>
      </c>
      <c r="X382" t="s">
        <v>514</v>
      </c>
      <c r="Y382" s="66"/>
    </row>
    <row r="383" spans="1:25" ht="15" x14ac:dyDescent="0.25">
      <c r="A383">
        <v>2.6</v>
      </c>
      <c r="B383">
        <v>1.54</v>
      </c>
      <c r="C383" s="43">
        <f t="shared" si="61"/>
        <v>3.3966033966033926E-2</v>
      </c>
      <c r="D383" s="44">
        <f>IF(OR($A383="",$B383=""),"",A383*'MPTO_working_2-way'!$G382)</f>
        <v>2.6883116883116882</v>
      </c>
      <c r="E383" s="46">
        <f>IF(OR($A383="",$B383=""),"",B383*'MPTO_working_2-way'!$G382)</f>
        <v>1.5923076923076922</v>
      </c>
      <c r="F383" s="44">
        <f>IF(OR($A383="",$B383=""),"",'MPTO_working_2-way'!D382)</f>
        <v>2.7201086956521738</v>
      </c>
      <c r="G383" s="46">
        <f>IF(OR($A383="",$B383=""),"",'MPTO_working_2-way'!E382)</f>
        <v>1.5813586097946286</v>
      </c>
      <c r="H383" s="44">
        <f>IF(OR($A383="",$B383=""),"",'OddsRatio_working_2-way'!M382)</f>
        <v>2.7213259316477414</v>
      </c>
      <c r="I383" s="44">
        <f>IF(OR($A383="",$B383=""),"",'OddsRatio_working_2-way'!N382)</f>
        <v>1.5809475019311128</v>
      </c>
      <c r="J383" s="44">
        <f>IF('Log_working_2-way'!$D382="","",A383^('Log_working_2-way'!$D382))</f>
        <v>2.7362430303283927</v>
      </c>
      <c r="K383" s="46">
        <f>IF('Log_working_2-way'!$D382="","",B383^('Log_working_2-way'!$D382))</f>
        <v>1.5759562356951364</v>
      </c>
      <c r="L383" s="53">
        <f t="shared" si="62"/>
        <v>0.37198067632850246</v>
      </c>
      <c r="M383" s="53">
        <f t="shared" si="63"/>
        <v>0.6280193236714976</v>
      </c>
      <c r="N383" s="54">
        <v>480</v>
      </c>
      <c r="O383" s="54">
        <f t="shared" si="64"/>
        <v>295.38461538461536</v>
      </c>
      <c r="P383" s="54">
        <f t="shared" si="65"/>
        <v>168.31168831168833</v>
      </c>
      <c r="Q383" s="54">
        <f t="shared" si="66"/>
        <v>311.68831168831167</v>
      </c>
      <c r="R383" s="54">
        <f t="shared" si="67"/>
        <v>184.61538461538458</v>
      </c>
      <c r="S383" s="55">
        <f t="shared" si="68"/>
        <v>-16.303696303696313</v>
      </c>
      <c r="T383" s="55">
        <f t="shared" si="68"/>
        <v>-16.303696303696256</v>
      </c>
      <c r="U383" t="s">
        <v>173</v>
      </c>
      <c r="V383" t="s">
        <v>145</v>
      </c>
      <c r="W383" t="s">
        <v>435</v>
      </c>
      <c r="X383" t="s">
        <v>514</v>
      </c>
      <c r="Y383" s="66"/>
    </row>
    <row r="384" spans="1:25" ht="15" x14ac:dyDescent="0.25">
      <c r="A384">
        <v>1.92</v>
      </c>
      <c r="B384">
        <v>1.97</v>
      </c>
      <c r="C384" s="43">
        <f t="shared" si="61"/>
        <v>2.844754653130277E-2</v>
      </c>
      <c r="D384" s="44">
        <f>IF(OR($A384="",$B384=""),"",A384*'MPTO_working_2-way'!$G383)</f>
        <v>1.9746192893401013</v>
      </c>
      <c r="E384" s="46">
        <f>IF(OR($A384="",$B384=""),"",B384*'MPTO_working_2-way'!$G383)</f>
        <v>2.0260416666666665</v>
      </c>
      <c r="F384" s="44">
        <f>IF(OR($A384="",$B384=""),"",'MPTO_working_2-way'!D383)</f>
        <v>1.9739066903246005</v>
      </c>
      <c r="G384" s="46">
        <f>IF(OR($A384="",$B384=""),"",'MPTO_working_2-way'!E383)</f>
        <v>2.0267924123888115</v>
      </c>
      <c r="H384" s="44">
        <f>IF(OR($A384="",$B384=""),"",'OddsRatio_working_2-way'!M383)</f>
        <v>1.9738858291644976</v>
      </c>
      <c r="I384" s="44">
        <f>IF(OR($A384="",$B384=""),"",'OddsRatio_working_2-way'!N383)</f>
        <v>2.0268144068364817</v>
      </c>
      <c r="J384" s="44">
        <f>IF('Log_working_2-way'!$D383="","",A384^('Log_working_2-way'!$D383))</f>
        <v>1.9735629954505829</v>
      </c>
      <c r="K384" s="46">
        <f>IF('Log_working_2-way'!$D383="","",B384^('Log_working_2-way'!$D383))</f>
        <v>2.0271548987306875</v>
      </c>
      <c r="L384" s="53">
        <f t="shared" si="62"/>
        <v>0.50642673521850901</v>
      </c>
      <c r="M384" s="53">
        <f t="shared" si="63"/>
        <v>0.49357326478149105</v>
      </c>
      <c r="N384" s="54">
        <v>481</v>
      </c>
      <c r="O384" s="54">
        <f t="shared" si="64"/>
        <v>230.47916666666669</v>
      </c>
      <c r="P384" s="54">
        <f t="shared" si="65"/>
        <v>236.83756345177659</v>
      </c>
      <c r="Q384" s="54">
        <f t="shared" si="66"/>
        <v>244.16243654822333</v>
      </c>
      <c r="R384" s="54">
        <f t="shared" si="67"/>
        <v>250.52083333333334</v>
      </c>
      <c r="S384" s="55">
        <f t="shared" si="68"/>
        <v>-13.68326988155664</v>
      </c>
      <c r="T384" s="55">
        <f t="shared" si="68"/>
        <v>-13.683269881556754</v>
      </c>
      <c r="U384" t="s">
        <v>146</v>
      </c>
      <c r="V384" t="s">
        <v>172</v>
      </c>
      <c r="W384" t="s">
        <v>435</v>
      </c>
      <c r="X384" t="s">
        <v>514</v>
      </c>
      <c r="Y384" s="66"/>
    </row>
    <row r="385" spans="1:25" ht="15" x14ac:dyDescent="0.25">
      <c r="A385">
        <v>2.2200000000000002</v>
      </c>
      <c r="B385">
        <v>1.71</v>
      </c>
      <c r="C385" s="43">
        <f t="shared" si="61"/>
        <v>3.5245772087877381E-2</v>
      </c>
      <c r="D385" s="44">
        <f>IF(OR($A385="",$B385=""),"",A385*'MPTO_working_2-way'!$G384)</f>
        <v>2.2982456140350882</v>
      </c>
      <c r="E385" s="46">
        <f>IF(OR($A385="",$B385=""),"",B385*'MPTO_working_2-way'!$G384)</f>
        <v>1.7702702702702702</v>
      </c>
      <c r="F385" s="44">
        <f>IF(OR($A385="",$B385=""),"",'MPTO_working_2-way'!D384)</f>
        <v>2.3103888990323171</v>
      </c>
      <c r="G385" s="46">
        <f>IF(OR($A385="",$B385=""),"",'MPTO_working_2-way'!E384)</f>
        <v>1.7631322279503969</v>
      </c>
      <c r="H385" s="44">
        <f>IF(OR($A385="",$B385=""),"",'OddsRatio_working_2-way'!M384)</f>
        <v>2.310843186332725</v>
      </c>
      <c r="I385" s="44">
        <f>IF(OR($A385="",$B385=""),"",'OddsRatio_working_2-way'!N384)</f>
        <v>1.7628677559805201</v>
      </c>
      <c r="J385" s="44">
        <f>IF('Log_working_2-way'!$D384="","",A385^('Log_working_2-way'!$D384))</f>
        <v>2.3164405926032319</v>
      </c>
      <c r="K385" s="46">
        <f>IF('Log_working_2-way'!$D384="","",B385^('Log_working_2-way'!$D384))</f>
        <v>1.7596240997267032</v>
      </c>
      <c r="L385" s="53">
        <f t="shared" si="62"/>
        <v>0.43511450381679379</v>
      </c>
      <c r="M385" s="53">
        <f t="shared" si="63"/>
        <v>0.56488549618320616</v>
      </c>
      <c r="N385" s="54">
        <v>482</v>
      </c>
      <c r="O385" s="54">
        <f t="shared" si="64"/>
        <v>264.88288288288294</v>
      </c>
      <c r="P385" s="54">
        <f t="shared" si="65"/>
        <v>200.12865497076024</v>
      </c>
      <c r="Q385" s="54">
        <f t="shared" si="66"/>
        <v>281.87134502923976</v>
      </c>
      <c r="R385" s="54">
        <f t="shared" si="67"/>
        <v>217.11711711711709</v>
      </c>
      <c r="S385" s="55">
        <f t="shared" si="68"/>
        <v>-16.988462146356824</v>
      </c>
      <c r="T385" s="55">
        <f t="shared" si="68"/>
        <v>-16.988462146356852</v>
      </c>
      <c r="U385" t="s">
        <v>507</v>
      </c>
      <c r="V385" t="s">
        <v>505</v>
      </c>
      <c r="W385" t="s">
        <v>449</v>
      </c>
      <c r="X385" t="s">
        <v>514</v>
      </c>
      <c r="Y385" s="66"/>
    </row>
    <row r="386" spans="1:25" ht="15" x14ac:dyDescent="0.25">
      <c r="A386">
        <v>2.09</v>
      </c>
      <c r="B386">
        <v>1.8</v>
      </c>
      <c r="C386" s="43">
        <f t="shared" si="61"/>
        <v>3.4024455077086735E-2</v>
      </c>
      <c r="D386" s="44">
        <f>IF(OR($A386="",$B386=""),"",A386*'MPTO_working_2-way'!$G385)</f>
        <v>2.161111111111111</v>
      </c>
      <c r="E386" s="46">
        <f>IF(OR($A386="",$B386=""),"",B386*'MPTO_working_2-way'!$G385)</f>
        <v>1.8612440191387563</v>
      </c>
      <c r="F386" s="44">
        <f>IF(OR($A386="",$B386=""),"",'MPTO_working_2-way'!D385)</f>
        <v>2.1670506912442398</v>
      </c>
      <c r="G386" s="46">
        <f>IF(OR($A386="",$B386=""),"",'MPTO_working_2-way'!E385)</f>
        <v>1.8568608094768018</v>
      </c>
      <c r="H386" s="44">
        <f>IF(OR($A386="",$B386=""),"",'OddsRatio_working_2-way'!M385)</f>
        <v>2.1672617529928755</v>
      </c>
      <c r="I386" s="44">
        <f>IF(OR($A386="",$B386=""),"",'OddsRatio_working_2-way'!N385)</f>
        <v>1.8567058737562385</v>
      </c>
      <c r="J386" s="44">
        <f>IF('Log_working_2-way'!$D385="","",A386^('Log_working_2-way'!$D385))</f>
        <v>2.1699807722915003</v>
      </c>
      <c r="K386" s="46">
        <f>IF('Log_working_2-way'!$D385="","",B386^('Log_working_2-way'!$D385))</f>
        <v>1.8547149010332622</v>
      </c>
      <c r="L386" s="53">
        <f t="shared" si="62"/>
        <v>0.46272493573264784</v>
      </c>
      <c r="M386" s="53">
        <f t="shared" si="63"/>
        <v>0.53727506426735205</v>
      </c>
      <c r="N386" s="54">
        <v>483</v>
      </c>
      <c r="O386" s="54">
        <f t="shared" si="64"/>
        <v>251.89952153110048</v>
      </c>
      <c r="P386" s="54">
        <f t="shared" si="65"/>
        <v>214.66666666666666</v>
      </c>
      <c r="Q386" s="54">
        <f t="shared" si="66"/>
        <v>268.33333333333337</v>
      </c>
      <c r="R386" s="54">
        <f t="shared" si="67"/>
        <v>231.10047846889955</v>
      </c>
      <c r="S386" s="55">
        <f t="shared" si="68"/>
        <v>-16.433811802232896</v>
      </c>
      <c r="T386" s="55">
        <f t="shared" si="68"/>
        <v>-16.433811802232896</v>
      </c>
      <c r="U386" t="s">
        <v>453</v>
      </c>
      <c r="V386" t="s">
        <v>369</v>
      </c>
      <c r="W386" t="s">
        <v>449</v>
      </c>
      <c r="X386" t="s">
        <v>514</v>
      </c>
      <c r="Y386" s="66"/>
    </row>
    <row r="387" spans="1:25" ht="15" x14ac:dyDescent="0.25">
      <c r="A387">
        <v>1.98</v>
      </c>
      <c r="B387">
        <v>1.87</v>
      </c>
      <c r="C387" s="43">
        <f t="shared" si="61"/>
        <v>3.9809863339275164E-2</v>
      </c>
      <c r="D387" s="44">
        <f>IF(OR($A387="",$B387=""),"",A387*'MPTO_working_2-way'!$G386)</f>
        <v>2.0588235294117649</v>
      </c>
      <c r="E387" s="46">
        <f>IF(OR($A387="",$B387=""),"",B387*'MPTO_working_2-way'!$G386)</f>
        <v>1.9444444444444446</v>
      </c>
      <c r="F387" s="44">
        <f>IF(OR($A387="",$B387=""),"",'MPTO_working_2-way'!D386)</f>
        <v>2.0612369871402327</v>
      </c>
      <c r="G387" s="46">
        <f>IF(OR($A387="",$B387=""),"",'MPTO_working_2-way'!E386)</f>
        <v>1.9422965954991347</v>
      </c>
      <c r="H387" s="44">
        <f>IF(OR($A387="",$B387=""),"",'OddsRatio_working_2-way'!M386)</f>
        <v>2.0613372610104652</v>
      </c>
      <c r="I387" s="44">
        <f>IF(OR($A387="",$B387=""),"",'OddsRatio_working_2-way'!N386)</f>
        <v>1.9422075684480664</v>
      </c>
      <c r="J387" s="44">
        <f>IF('Log_working_2-way'!$D386="","",A387^('Log_working_2-way'!$D386))</f>
        <v>2.0624440275290437</v>
      </c>
      <c r="K387" s="46">
        <f>IF('Log_working_2-way'!$D386="","",B387^('Log_working_2-way'!$D386))</f>
        <v>1.9412260543508966</v>
      </c>
      <c r="L387" s="53">
        <f t="shared" si="62"/>
        <v>0.48571428571428565</v>
      </c>
      <c r="M387" s="53">
        <f t="shared" si="63"/>
        <v>0.51428571428571423</v>
      </c>
      <c r="N387" s="54">
        <v>484</v>
      </c>
      <c r="O387" s="54">
        <f t="shared" si="64"/>
        <v>239.55555555555554</v>
      </c>
      <c r="P387" s="54">
        <f t="shared" si="65"/>
        <v>225.17647058823528</v>
      </c>
      <c r="Q387" s="54">
        <f t="shared" si="66"/>
        <v>258.82352941176464</v>
      </c>
      <c r="R387" s="54">
        <f t="shared" si="67"/>
        <v>244.44444444444446</v>
      </c>
      <c r="S387" s="55">
        <f t="shared" si="68"/>
        <v>-19.267973856209096</v>
      </c>
      <c r="T387" s="55">
        <f t="shared" si="68"/>
        <v>-19.267973856209181</v>
      </c>
      <c r="U387" t="s">
        <v>473</v>
      </c>
      <c r="V387" t="s">
        <v>377</v>
      </c>
      <c r="W387" t="s">
        <v>450</v>
      </c>
      <c r="X387" t="s">
        <v>514</v>
      </c>
      <c r="Y387" s="66"/>
    </row>
    <row r="388" spans="1:25" ht="15" x14ac:dyDescent="0.25">
      <c r="A388">
        <v>1.94</v>
      </c>
      <c r="B388">
        <v>1.91</v>
      </c>
      <c r="C388" s="43">
        <f t="shared" si="61"/>
        <v>3.9024126949857019E-2</v>
      </c>
      <c r="D388" s="44">
        <f>IF(OR($A388="",$B388=""),"",A388*'MPTO_working_2-way'!$G387)</f>
        <v>2.0157068062827226</v>
      </c>
      <c r="E388" s="46">
        <f>IF(OR($A388="",$B388=""),"",B388*'MPTO_working_2-way'!$G387)</f>
        <v>1.9845360824742269</v>
      </c>
      <c r="F388" s="44">
        <f>IF(OR($A388="",$B388=""),"",'MPTO_working_2-way'!D387)</f>
        <v>2.0163247537682976</v>
      </c>
      <c r="G388" s="46">
        <f>IF(OR($A388="",$B388=""),"",'MPTO_working_2-way'!E387)</f>
        <v>1.98393746319002</v>
      </c>
      <c r="H388" s="44">
        <f>IF(OR($A388="",$B388=""),"",'OddsRatio_working_2-way'!M387)</f>
        <v>2.0163498575623611</v>
      </c>
      <c r="I388" s="44">
        <f>IF(OR($A388="",$B388=""),"",'OddsRatio_working_2-way'!N387)</f>
        <v>1.9839131599805839</v>
      </c>
      <c r="J388" s="44">
        <f>IF('Log_working_2-way'!$D387="","",A388^('Log_working_2-way'!$D387))</f>
        <v>2.0166326309725022</v>
      </c>
      <c r="K388" s="46">
        <f>IF('Log_working_2-way'!$D387="","",B388^('Log_working_2-way'!$D387))</f>
        <v>1.9836394873960235</v>
      </c>
      <c r="L388" s="53">
        <f t="shared" si="62"/>
        <v>0.4961038961038961</v>
      </c>
      <c r="M388" s="53">
        <f t="shared" si="63"/>
        <v>0.50389610389610384</v>
      </c>
      <c r="N388" s="54">
        <v>485</v>
      </c>
      <c r="O388" s="54">
        <f t="shared" si="64"/>
        <v>235</v>
      </c>
      <c r="P388" s="54">
        <f t="shared" si="65"/>
        <v>231.07329842931932</v>
      </c>
      <c r="Q388" s="54">
        <f t="shared" si="66"/>
        <v>253.92670157068062</v>
      </c>
      <c r="R388" s="54">
        <f t="shared" si="67"/>
        <v>250.00000000000003</v>
      </c>
      <c r="S388" s="55">
        <f t="shared" si="68"/>
        <v>-18.926701570680621</v>
      </c>
      <c r="T388" s="55">
        <f t="shared" si="68"/>
        <v>-18.926701570680706</v>
      </c>
      <c r="U388" t="s">
        <v>474</v>
      </c>
      <c r="V388" t="s">
        <v>376</v>
      </c>
      <c r="W388" t="s">
        <v>450</v>
      </c>
      <c r="X388" t="s">
        <v>514</v>
      </c>
      <c r="Y388" s="66"/>
    </row>
    <row r="389" spans="1:25" ht="15" x14ac:dyDescent="0.25">
      <c r="A389">
        <v>1.53</v>
      </c>
      <c r="B389">
        <v>2.5499999999999998</v>
      </c>
      <c r="C389" s="43">
        <f t="shared" si="61"/>
        <v>4.5751633986928164E-2</v>
      </c>
      <c r="D389" s="44">
        <f>IF(OR($A389="",$B389=""),"",A389*'MPTO_working_2-way'!$G388)</f>
        <v>1.6</v>
      </c>
      <c r="E389" s="46">
        <f>IF(OR($A389="",$B389=""),"",B389*'MPTO_working_2-way'!$G388)</f>
        <v>2.6666666666666665</v>
      </c>
      <c r="F389" s="44">
        <f>IF(OR($A389="",$B389=""),"",'MPTO_working_2-way'!D388)</f>
        <v>1.5854922279792747</v>
      </c>
      <c r="G389" s="46">
        <f>IF(OR($A389="",$B389=""),"",'MPTO_working_2-way'!E388)</f>
        <v>2.7079646017699113</v>
      </c>
      <c r="H389" s="44">
        <f>IF(OR($A389="",$B389=""),"",'OddsRatio_working_2-way'!M388)</f>
        <v>1.5847524979604342</v>
      </c>
      <c r="I389" s="44">
        <f>IF(OR($A389="",$B389=""),"",'OddsRatio_working_2-way'!N388)</f>
        <v>2.7101252298842891</v>
      </c>
      <c r="J389" s="44">
        <f>IF('Log_working_2-way'!$D388="","",A389^('Log_working_2-way'!$D388))</f>
        <v>1.5781005837593247</v>
      </c>
      <c r="K389" s="46">
        <f>IF('Log_working_2-way'!$D388="","",B389^('Log_working_2-way'!$D388))</f>
        <v>2.7298027853486841</v>
      </c>
      <c r="L389" s="53">
        <f t="shared" si="62"/>
        <v>0.625</v>
      </c>
      <c r="M389" s="53">
        <f t="shared" si="63"/>
        <v>0.375</v>
      </c>
      <c r="N389" s="54">
        <v>486</v>
      </c>
      <c r="O389" s="54">
        <f t="shared" si="64"/>
        <v>168.35294117647061</v>
      </c>
      <c r="P389" s="54">
        <f t="shared" si="65"/>
        <v>295.41176470588238</v>
      </c>
      <c r="Q389" s="54">
        <f t="shared" si="66"/>
        <v>190.58823529411768</v>
      </c>
      <c r="R389" s="54">
        <f t="shared" si="67"/>
        <v>317.64705882352939</v>
      </c>
      <c r="S389" s="55">
        <f t="shared" si="68"/>
        <v>-22.235294117647072</v>
      </c>
      <c r="T389" s="55">
        <f t="shared" si="68"/>
        <v>-22.235294117647015</v>
      </c>
      <c r="U389" t="s">
        <v>373</v>
      </c>
      <c r="V389" t="s">
        <v>472</v>
      </c>
      <c r="W389" t="s">
        <v>450</v>
      </c>
      <c r="X389" t="s">
        <v>514</v>
      </c>
      <c r="Y389" s="66"/>
    </row>
    <row r="390" spans="1:25" ht="15" x14ac:dyDescent="0.25">
      <c r="A390">
        <v>1.78</v>
      </c>
      <c r="B390">
        <v>2.08</v>
      </c>
      <c r="C390" s="43">
        <f t="shared" si="61"/>
        <v>4.2566983578219642E-2</v>
      </c>
      <c r="D390" s="44">
        <f>IF(OR($A390="",$B390=""),"",A390*'MPTO_working_2-way'!$G389)</f>
        <v>1.8557692307692311</v>
      </c>
      <c r="E390" s="46">
        <f>IF(OR($A390="",$B390=""),"",B390*'MPTO_working_2-way'!$G389)</f>
        <v>2.1685393258426968</v>
      </c>
      <c r="F390" s="44">
        <f>IF(OR($A390="",$B390=""),"",'MPTO_working_2-way'!D389)</f>
        <v>1.8500899460323807</v>
      </c>
      <c r="G390" s="46">
        <f>IF(OR($A390="",$B390=""),"",'MPTO_working_2-way'!E389)</f>
        <v>2.1763461086292031</v>
      </c>
      <c r="H390" s="44">
        <f>IF(OR($A390="",$B390=""),"",'OddsRatio_working_2-way'!M389)</f>
        <v>1.8498365855987975</v>
      </c>
      <c r="I390" s="44">
        <f>IF(OR($A390="",$B390=""),"",'OddsRatio_working_2-way'!N389)</f>
        <v>2.1766968108291049</v>
      </c>
      <c r="J390" s="44">
        <f>IF('Log_working_2-way'!$D389="","",A390^('Log_working_2-way'!$D389))</f>
        <v>1.8472406840805713</v>
      </c>
      <c r="K390" s="46">
        <f>IF('Log_working_2-way'!$D389="","",B390^('Log_working_2-way'!$D389))</f>
        <v>2.180302148833781</v>
      </c>
      <c r="L390" s="53">
        <f t="shared" si="62"/>
        <v>0.53886010362694292</v>
      </c>
      <c r="M390" s="53">
        <f t="shared" si="63"/>
        <v>0.46113989637305697</v>
      </c>
      <c r="N390" s="54">
        <v>487</v>
      </c>
      <c r="O390" s="54">
        <f t="shared" si="64"/>
        <v>213.40449438202251</v>
      </c>
      <c r="P390" s="54">
        <f t="shared" si="65"/>
        <v>252.86538461538461</v>
      </c>
      <c r="Q390" s="54">
        <f t="shared" si="66"/>
        <v>234.13461538461536</v>
      </c>
      <c r="R390" s="54">
        <f t="shared" si="67"/>
        <v>273.59550561797755</v>
      </c>
      <c r="S390" s="55">
        <f t="shared" si="68"/>
        <v>-20.730121002592853</v>
      </c>
      <c r="T390" s="55">
        <f t="shared" si="68"/>
        <v>-20.730121002592938</v>
      </c>
      <c r="U390" t="s">
        <v>375</v>
      </c>
      <c r="V390" t="s">
        <v>372</v>
      </c>
      <c r="W390" t="s">
        <v>450</v>
      </c>
      <c r="X390" t="s">
        <v>514</v>
      </c>
      <c r="Y390" s="66"/>
    </row>
    <row r="391" spans="1:25" ht="15" x14ac:dyDescent="0.25">
      <c r="A391">
        <v>2.82</v>
      </c>
      <c r="B391">
        <v>1.48</v>
      </c>
      <c r="C391" s="43">
        <f t="shared" si="61"/>
        <v>3.028560475368991E-2</v>
      </c>
      <c r="D391" s="44">
        <f>IF(OR($A391="",$B391=""),"",A391*'MPTO_working_2-way'!$G390)</f>
        <v>2.9054054054054053</v>
      </c>
      <c r="E391" s="46">
        <f>IF(OR($A391="",$B391=""),"",B391*'MPTO_working_2-way'!$G390)</f>
        <v>1.5248226950354611</v>
      </c>
      <c r="F391" s="44">
        <f>IF(OR($A391="",$B391=""),"",'MPTO_working_2-way'!D390)</f>
        <v>2.945793337097685</v>
      </c>
      <c r="G391" s="46">
        <f>IF(OR($A391="",$B391=""),"",'MPTO_working_2-way'!E390)</f>
        <v>1.5139291932675567</v>
      </c>
      <c r="H391" s="44">
        <f>IF(OR($A391="",$B391=""),"",'OddsRatio_working_2-way'!M390)</f>
        <v>2.9472202409246546</v>
      </c>
      <c r="I391" s="44">
        <f>IF(OR($A391="",$B391=""),"",'OddsRatio_working_2-way'!N390)</f>
        <v>1.5135525910130958</v>
      </c>
      <c r="J391" s="44">
        <f>IF('Log_working_2-way'!$D390="","",A391^('Log_working_2-way'!$D390))</f>
        <v>2.9662780268839413</v>
      </c>
      <c r="K391" s="46">
        <f>IF('Log_working_2-way'!$D390="","",B391^('Log_working_2-way'!$D390))</f>
        <v>1.5085750775462059</v>
      </c>
      <c r="L391" s="53">
        <f t="shared" si="62"/>
        <v>0.34418604651162793</v>
      </c>
      <c r="M391" s="53">
        <f t="shared" si="63"/>
        <v>0.65581395348837201</v>
      </c>
      <c r="N391" s="54">
        <v>488</v>
      </c>
      <c r="O391" s="54">
        <f t="shared" si="64"/>
        <v>314.95035460992904</v>
      </c>
      <c r="P391" s="54">
        <f t="shared" si="65"/>
        <v>158.27027027027026</v>
      </c>
      <c r="Q391" s="54">
        <f t="shared" si="66"/>
        <v>329.72972972972974</v>
      </c>
      <c r="R391" s="54">
        <f t="shared" si="67"/>
        <v>173.04964539007094</v>
      </c>
      <c r="S391" s="55">
        <f t="shared" si="68"/>
        <v>-14.779375119800704</v>
      </c>
      <c r="T391" s="55">
        <f t="shared" si="68"/>
        <v>-14.779375119800676</v>
      </c>
      <c r="U391" t="s">
        <v>179</v>
      </c>
      <c r="V391" t="s">
        <v>63</v>
      </c>
      <c r="W391" t="s">
        <v>436</v>
      </c>
      <c r="X391" t="s">
        <v>514</v>
      </c>
      <c r="Y391" s="66"/>
    </row>
    <row r="392" spans="1:25" ht="15" x14ac:dyDescent="0.25">
      <c r="A392">
        <v>1.6</v>
      </c>
      <c r="B392">
        <v>2.4700000000000002</v>
      </c>
      <c r="C392" s="43">
        <f t="shared" si="61"/>
        <v>2.9858299595141746E-2</v>
      </c>
      <c r="D392" s="44">
        <f>IF(OR($A392="",$B392=""),"",A392*'MPTO_working_2-way'!$G391)</f>
        <v>1.6477732793522268</v>
      </c>
      <c r="E392" s="46">
        <f>IF(OR($A392="",$B392=""),"",B392*'MPTO_working_2-way'!$G391)</f>
        <v>2.5437500000000002</v>
      </c>
      <c r="F392" s="44">
        <f>IF(OR($A392="",$B392=""),"",'MPTO_working_2-way'!D391)</f>
        <v>1.6391538780588968</v>
      </c>
      <c r="G392" s="46">
        <f>IF(OR($A392="",$B392=""),"",'MPTO_working_2-way'!E391)</f>
        <v>2.5645684620376383</v>
      </c>
      <c r="H392" s="44">
        <f>IF(OR($A392="",$B392=""),"",'OddsRatio_working_2-way'!M391)</f>
        <v>1.6388765649999402</v>
      </c>
      <c r="I392" s="44">
        <f>IF(OR($A392="",$B392=""),"",'OddsRatio_working_2-way'!N391)</f>
        <v>2.5652475842498532</v>
      </c>
      <c r="J392" s="44">
        <f>IF('Log_working_2-way'!$D391="","",A392^('Log_working_2-way'!$D391))</f>
        <v>1.634964638533341</v>
      </c>
      <c r="K392" s="46">
        <f>IF('Log_working_2-way'!$D391="","",B392^('Log_working_2-way'!$D391))</f>
        <v>2.5748908511028135</v>
      </c>
      <c r="L392" s="53">
        <f t="shared" si="62"/>
        <v>0.60687960687960685</v>
      </c>
      <c r="M392" s="53">
        <f t="shared" si="63"/>
        <v>0.3931203931203931</v>
      </c>
      <c r="N392" s="54">
        <v>489</v>
      </c>
      <c r="O392" s="54">
        <f t="shared" si="64"/>
        <v>183.37500000000006</v>
      </c>
      <c r="P392" s="54">
        <f t="shared" si="65"/>
        <v>291.02429149797575</v>
      </c>
      <c r="Q392" s="54">
        <f t="shared" si="66"/>
        <v>197.97570850202428</v>
      </c>
      <c r="R392" s="54">
        <f t="shared" si="67"/>
        <v>305.625</v>
      </c>
      <c r="S392" s="55">
        <f t="shared" si="68"/>
        <v>-14.600708502024219</v>
      </c>
      <c r="T392" s="55">
        <f t="shared" si="68"/>
        <v>-14.600708502024247</v>
      </c>
      <c r="U392" t="s">
        <v>178</v>
      </c>
      <c r="V392" t="s">
        <v>59</v>
      </c>
      <c r="W392" t="s">
        <v>436</v>
      </c>
      <c r="X392" t="s">
        <v>514</v>
      </c>
      <c r="Y392" s="66"/>
    </row>
    <row r="393" spans="1:25" ht="15" x14ac:dyDescent="0.25">
      <c r="A393">
        <v>2.57</v>
      </c>
      <c r="B393">
        <v>1.56</v>
      </c>
      <c r="C393" s="43">
        <f t="shared" si="61"/>
        <v>3.0130699391399673E-2</v>
      </c>
      <c r="D393" s="44">
        <f>IF(OR($A393="",$B393=""),"",A393*'MPTO_working_2-way'!$G392)</f>
        <v>2.6474358974358969</v>
      </c>
      <c r="E393" s="46">
        <f>IF(OR($A393="",$B393=""),"",B393*'MPTO_working_2-way'!$G392)</f>
        <v>1.6070038910505835</v>
      </c>
      <c r="F393" s="44">
        <f>IF(OR($A393="",$B393=""),"",'MPTO_working_2-way'!D392)</f>
        <v>2.6735129367831414</v>
      </c>
      <c r="G393" s="46">
        <f>IF(OR($A393="",$B393=""),"",'MPTO_working_2-way'!E392)</f>
        <v>1.597545425565827</v>
      </c>
      <c r="H393" s="44">
        <f>IF(OR($A393="",$B393=""),"",'OddsRatio_working_2-way'!M392)</f>
        <v>2.6743868813901486</v>
      </c>
      <c r="I393" s="44">
        <f>IF(OR($A393="",$B393=""),"",'OddsRatio_working_2-way'!N392)</f>
        <v>1.5972335373111359</v>
      </c>
      <c r="J393" s="44">
        <f>IF('Log_working_2-way'!$D392="","",A393^('Log_working_2-way'!$D392))</f>
        <v>2.6865304227890037</v>
      </c>
      <c r="K393" s="46">
        <f>IF('Log_working_2-way'!$D392="","",B393^('Log_working_2-way'!$D392))</f>
        <v>1.5929332708663844</v>
      </c>
      <c r="L393" s="53">
        <f t="shared" si="62"/>
        <v>0.37772397094430998</v>
      </c>
      <c r="M393" s="53">
        <f t="shared" si="63"/>
        <v>0.62227602905569013</v>
      </c>
      <c r="N393" s="54">
        <v>490</v>
      </c>
      <c r="O393" s="54">
        <f t="shared" si="64"/>
        <v>299.33852140077818</v>
      </c>
      <c r="P393" s="54">
        <f t="shared" si="65"/>
        <v>175.89743589743586</v>
      </c>
      <c r="Q393" s="54">
        <f t="shared" si="66"/>
        <v>314.10256410256409</v>
      </c>
      <c r="R393" s="54">
        <f t="shared" si="67"/>
        <v>190.66147859922179</v>
      </c>
      <c r="S393" s="55">
        <f t="shared" si="68"/>
        <v>-14.764042701785911</v>
      </c>
      <c r="T393" s="55">
        <f t="shared" si="68"/>
        <v>-14.764042701785939</v>
      </c>
      <c r="U393" t="s">
        <v>111</v>
      </c>
      <c r="V393" t="s">
        <v>55</v>
      </c>
      <c r="W393" t="s">
        <v>436</v>
      </c>
      <c r="X393" t="s">
        <v>514</v>
      </c>
      <c r="Y393" s="66"/>
    </row>
    <row r="394" spans="1:25" ht="15" x14ac:dyDescent="0.25">
      <c r="A394">
        <v>3.03</v>
      </c>
      <c r="B394">
        <v>1.42</v>
      </c>
      <c r="C394" s="43">
        <f t="shared" si="61"/>
        <v>3.4258355413006036E-2</v>
      </c>
      <c r="D394" s="44">
        <f>IF(OR($A394="",$B394=""),"",A394*'MPTO_working_2-way'!$G393)</f>
        <v>3.1338028169014081</v>
      </c>
      <c r="E394" s="46">
        <f>IF(OR($A394="",$B394=""),"",B394*'MPTO_working_2-way'!$G393)</f>
        <v>1.4686468646864685</v>
      </c>
      <c r="F394" s="44">
        <f>IF(OR($A394="",$B394=""),"",'MPTO_working_2-way'!D393)</f>
        <v>3.1958701626680526</v>
      </c>
      <c r="G394" s="46">
        <f>IF(OR($A394="",$B394=""),"",'MPTO_working_2-way'!E393)</f>
        <v>1.4554003314954502</v>
      </c>
      <c r="H394" s="44">
        <f>IF(OR($A394="",$B394=""),"",'OddsRatio_working_2-way'!M393)</f>
        <v>3.1984843263788196</v>
      </c>
      <c r="I394" s="44">
        <f>IF(OR($A394="",$B394=""),"",'OddsRatio_working_2-way'!N393)</f>
        <v>1.4548588261473416</v>
      </c>
      <c r="J394" s="44">
        <f>IF('Log_working_2-way'!$D393="","",A394^('Log_working_2-way'!$D393))</f>
        <v>3.228331915134508</v>
      </c>
      <c r="K394" s="46">
        <f>IF('Log_working_2-way'!$D393="","",B394^('Log_working_2-way'!$D393))</f>
        <v>1.4487661794042752</v>
      </c>
      <c r="L394" s="53">
        <f t="shared" si="62"/>
        <v>0.31910112359550563</v>
      </c>
      <c r="M394" s="53">
        <f t="shared" si="63"/>
        <v>0.68089887640449442</v>
      </c>
      <c r="N394" s="54">
        <v>491</v>
      </c>
      <c r="O394" s="54">
        <f t="shared" si="64"/>
        <v>328.95379537953789</v>
      </c>
      <c r="P394" s="54">
        <f t="shared" si="65"/>
        <v>145.22535211267601</v>
      </c>
      <c r="Q394" s="54">
        <f t="shared" si="66"/>
        <v>345.77464788732397</v>
      </c>
      <c r="R394" s="54">
        <f t="shared" si="67"/>
        <v>162.04620462046205</v>
      </c>
      <c r="S394" s="55">
        <f t="shared" si="68"/>
        <v>-16.820852507786071</v>
      </c>
      <c r="T394" s="55">
        <f t="shared" si="68"/>
        <v>-16.820852507786043</v>
      </c>
      <c r="U394" t="s">
        <v>112</v>
      </c>
      <c r="V394" t="s">
        <v>57</v>
      </c>
      <c r="W394" t="s">
        <v>436</v>
      </c>
      <c r="X394" t="s">
        <v>514</v>
      </c>
      <c r="Y394" s="66"/>
    </row>
    <row r="395" spans="1:25" ht="15" x14ac:dyDescent="0.25">
      <c r="A395">
        <v>2.78</v>
      </c>
      <c r="B395">
        <v>1.47</v>
      </c>
      <c r="C395" s="43">
        <f t="shared" si="61"/>
        <v>3.9984339059364826E-2</v>
      </c>
      <c r="D395" s="44">
        <f>IF(OR($A395="",$B395=""),"",A395*'MPTO_working_2-way'!$G394)</f>
        <v>2.8911564625850339</v>
      </c>
      <c r="E395" s="46">
        <f>IF(OR($A395="",$B395=""),"",B395*'MPTO_working_2-way'!$G394)</f>
        <v>1.5287769784172662</v>
      </c>
      <c r="F395" s="44">
        <f>IF(OR($A395="",$B395=""),"",'MPTO_working_2-way'!D394)</f>
        <v>2.9436000864366494</v>
      </c>
      <c r="G395" s="46">
        <f>IF(OR($A395="",$B395=""),"",'MPTO_working_2-way'!E394)</f>
        <v>1.5145091353815365</v>
      </c>
      <c r="H395" s="44">
        <f>IF(OR($A395="",$B395=""),"",'OddsRatio_working_2-way'!M394)</f>
        <v>2.9460817152815526</v>
      </c>
      <c r="I395" s="44">
        <f>IF(OR($A395="",$B395=""),"",'OddsRatio_working_2-way'!N394)</f>
        <v>1.5138530371810843</v>
      </c>
      <c r="J395" s="44">
        <f>IF('Log_working_2-way'!$D394="","",A395^('Log_working_2-way'!$D394))</f>
        <v>2.971193219657303</v>
      </c>
      <c r="K395" s="46">
        <f>IF('Log_working_2-way'!$D394="","",B395^('Log_working_2-way'!$D394))</f>
        <v>1.5073069397899939</v>
      </c>
      <c r="L395" s="53">
        <f t="shared" si="62"/>
        <v>0.34588235294117647</v>
      </c>
      <c r="M395" s="53">
        <f t="shared" si="63"/>
        <v>0.65411764705882347</v>
      </c>
      <c r="N395" s="54">
        <v>492</v>
      </c>
      <c r="O395" s="54">
        <f t="shared" si="64"/>
        <v>315.02158273381298</v>
      </c>
      <c r="P395" s="54">
        <f t="shared" si="65"/>
        <v>157.30612244897958</v>
      </c>
      <c r="Q395" s="54">
        <f t="shared" si="66"/>
        <v>334.69387755102042</v>
      </c>
      <c r="R395" s="54">
        <f t="shared" si="67"/>
        <v>176.97841726618708</v>
      </c>
      <c r="S395" s="55">
        <f t="shared" si="68"/>
        <v>-19.672294817207444</v>
      </c>
      <c r="T395" s="55">
        <f t="shared" si="68"/>
        <v>-19.672294817207501</v>
      </c>
      <c r="U395" t="s">
        <v>60</v>
      </c>
      <c r="V395" t="s">
        <v>119</v>
      </c>
      <c r="W395" t="s">
        <v>437</v>
      </c>
      <c r="X395" t="s">
        <v>514</v>
      </c>
      <c r="Y395" s="66"/>
    </row>
    <row r="396" spans="1:25" s="50" customFormat="1" ht="15" x14ac:dyDescent="0.25">
      <c r="A396">
        <v>2.82</v>
      </c>
      <c r="B396">
        <v>1.46</v>
      </c>
      <c r="C396" s="43">
        <f t="shared" si="61"/>
        <v>3.9541435927329172E-2</v>
      </c>
      <c r="D396" s="44">
        <f>IF(OR($A396="",$B396=""),"",A396*'MPTO_working_2-way'!$G395)</f>
        <v>2.9315068493150682</v>
      </c>
      <c r="E396" s="46">
        <f>IF(OR($A396="",$B396=""),"",B396*'MPTO_working_2-way'!$G395)</f>
        <v>1.5177304964539005</v>
      </c>
      <c r="F396" s="44">
        <f>IF(OR($A396="",$B396=""),"",'MPTO_working_2-way'!D395)</f>
        <v>2.9865080516465974</v>
      </c>
      <c r="G396" s="46">
        <f>IF(OR($A396="",$B396=""),"",'MPTO_working_2-way'!E395)</f>
        <v>1.5033958957131379</v>
      </c>
      <c r="H396" s="44">
        <f>IF(OR($A396="",$B396=""),"",'OddsRatio_working_2-way'!M395)</f>
        <v>2.9891007362952826</v>
      </c>
      <c r="I396" s="44">
        <f>IF(OR($A396="",$B396=""),"",'OddsRatio_working_2-way'!N395)</f>
        <v>1.50273974653617</v>
      </c>
      <c r="J396" s="44">
        <f>IF('Log_working_2-way'!$D395="","",A396^('Log_working_2-way'!$D395))</f>
        <v>3.0154812236740574</v>
      </c>
      <c r="K396" s="46">
        <f>IF('Log_working_2-way'!$D395="","",B396^('Log_working_2-way'!$D395))</f>
        <v>1.4961594225006967</v>
      </c>
      <c r="L396" s="53">
        <f t="shared" si="62"/>
        <v>0.34112149532710284</v>
      </c>
      <c r="M396" s="53">
        <f t="shared" si="63"/>
        <v>0.65887850467289732</v>
      </c>
      <c r="N396" s="54">
        <v>493</v>
      </c>
      <c r="O396" s="54">
        <f t="shared" si="64"/>
        <v>318.17730496453902</v>
      </c>
      <c r="P396" s="54">
        <f t="shared" si="65"/>
        <v>155.32876712328763</v>
      </c>
      <c r="Q396" s="54">
        <f t="shared" si="66"/>
        <v>337.67123287671234</v>
      </c>
      <c r="R396" s="54">
        <f t="shared" si="67"/>
        <v>174.82269503546101</v>
      </c>
      <c r="S396" s="55">
        <f t="shared" si="68"/>
        <v>-19.493927912173319</v>
      </c>
      <c r="T396" s="55">
        <f t="shared" si="68"/>
        <v>-19.493927912173376</v>
      </c>
      <c r="U396" t="s">
        <v>160</v>
      </c>
      <c r="V396" t="s">
        <v>123</v>
      </c>
      <c r="W396" t="s">
        <v>437</v>
      </c>
      <c r="X396" t="s">
        <v>514</v>
      </c>
      <c r="Y396" s="66"/>
    </row>
    <row r="397" spans="1:25" ht="15" x14ac:dyDescent="0.25">
      <c r="A397">
        <v>2.69</v>
      </c>
      <c r="B397">
        <v>1.5</v>
      </c>
      <c r="C397" s="43">
        <f t="shared" si="61"/>
        <v>3.8413878562577386E-2</v>
      </c>
      <c r="D397" s="44">
        <f>IF(OR($A397="",$B397=""),"",A397*'MPTO_working_2-way'!$G396)</f>
        <v>2.793333333333333</v>
      </c>
      <c r="E397" s="46">
        <f>IF(OR($A397="",$B397=""),"",B397*'MPTO_working_2-way'!$G396)</f>
        <v>1.557620817843866</v>
      </c>
      <c r="F397" s="44">
        <f>IF(OR($A397="",$B397=""),"",'MPTO_working_2-way'!D396)</f>
        <v>2.8365553602811948</v>
      </c>
      <c r="G397" s="46">
        <f>IF(OR($A397="",$B397=""),"",'MPTO_working_2-way'!E396)</f>
        <v>1.5444976076555021</v>
      </c>
      <c r="H397" s="44">
        <f>IF(OR($A397="",$B397=""),"",'OddsRatio_working_2-way'!M396)</f>
        <v>2.838477631085023</v>
      </c>
      <c r="I397" s="44">
        <f>IF(OR($A397="",$B397=""),"",'OddsRatio_working_2-way'!N396)</f>
        <v>1.5439282932204215</v>
      </c>
      <c r="J397" s="44">
        <f>IF('Log_working_2-way'!$D396="","",A397^('Log_working_2-way'!$D396))</f>
        <v>2.8590051192932453</v>
      </c>
      <c r="K397" s="46">
        <f>IF('Log_working_2-way'!$D396="","",B397^('Log_working_2-way'!$D396))</f>
        <v>1.5379221335225206</v>
      </c>
      <c r="L397" s="53">
        <f t="shared" si="62"/>
        <v>0.35799522673031031</v>
      </c>
      <c r="M397" s="53">
        <f t="shared" si="63"/>
        <v>0.64200477326968985</v>
      </c>
      <c r="N397" s="54">
        <v>494</v>
      </c>
      <c r="O397" s="54">
        <f t="shared" si="64"/>
        <v>310.35687732342006</v>
      </c>
      <c r="P397" s="54">
        <f t="shared" si="65"/>
        <v>164.66666666666666</v>
      </c>
      <c r="Q397" s="54">
        <f t="shared" si="66"/>
        <v>329.33333333333331</v>
      </c>
      <c r="R397" s="54">
        <f t="shared" si="67"/>
        <v>183.64312267657994</v>
      </c>
      <c r="S397" s="55">
        <f t="shared" si="68"/>
        <v>-18.97645600991325</v>
      </c>
      <c r="T397" s="55">
        <f t="shared" si="68"/>
        <v>-18.976456009913278</v>
      </c>
      <c r="U397" t="s">
        <v>378</v>
      </c>
      <c r="V397" t="s">
        <v>236</v>
      </c>
      <c r="W397" t="s">
        <v>437</v>
      </c>
      <c r="X397" t="s">
        <v>514</v>
      </c>
      <c r="Y397" s="66"/>
    </row>
    <row r="398" spans="1:25" ht="15" x14ac:dyDescent="0.25">
      <c r="A398">
        <v>2.79</v>
      </c>
      <c r="B398">
        <v>1.47</v>
      </c>
      <c r="C398" s="43">
        <f t="shared" si="61"/>
        <v>3.8695047911637692E-2</v>
      </c>
      <c r="D398" s="44">
        <f>IF(OR($A398="",$B398=""),"",A398*'MPTO_working_2-way'!$G397)</f>
        <v>2.8979591836734691</v>
      </c>
      <c r="E398" s="46">
        <f>IF(OR($A398="",$B398=""),"",B398*'MPTO_working_2-way'!$G397)</f>
        <v>1.5268817204301073</v>
      </c>
      <c r="F398" s="44">
        <f>IF(OR($A398="",$B398=""),"",'MPTO_working_2-way'!D397)</f>
        <v>2.9491964189407831</v>
      </c>
      <c r="G398" s="46">
        <f>IF(OR($A398="",$B398=""),"",'MPTO_working_2-way'!E397)</f>
        <v>1.5130319296109787</v>
      </c>
      <c r="H398" s="44">
        <f>IF(OR($A398="",$B398=""),"",'OddsRatio_working_2-way'!M397)</f>
        <v>2.9515405807458559</v>
      </c>
      <c r="I398" s="44">
        <f>IF(OR($A398="",$B398=""),"",'OddsRatio_working_2-way'!N397)</f>
        <v>1.5124156832125992</v>
      </c>
      <c r="J398" s="44">
        <f>IF('Log_working_2-way'!$D397="","",A398^('Log_working_2-way'!$D397))</f>
        <v>2.9760334965497401</v>
      </c>
      <c r="K398" s="46">
        <f>IF('Log_working_2-way'!$D397="","",B398^('Log_working_2-way'!$D397))</f>
        <v>1.5060642958458816</v>
      </c>
      <c r="L398" s="53">
        <f t="shared" si="62"/>
        <v>0.34507042253521131</v>
      </c>
      <c r="M398" s="53">
        <f t="shared" si="63"/>
        <v>0.65492957746478886</v>
      </c>
      <c r="N398" s="54">
        <v>495</v>
      </c>
      <c r="O398" s="54">
        <f t="shared" si="64"/>
        <v>317.58064516129031</v>
      </c>
      <c r="P398" s="54">
        <f t="shared" si="65"/>
        <v>158.26530612244895</v>
      </c>
      <c r="Q398" s="54">
        <f t="shared" si="66"/>
        <v>336.73469387755102</v>
      </c>
      <c r="R398" s="54">
        <f t="shared" si="67"/>
        <v>177.41935483870967</v>
      </c>
      <c r="S398" s="55">
        <f t="shared" si="68"/>
        <v>-19.154048716260718</v>
      </c>
      <c r="T398" s="55">
        <f t="shared" si="68"/>
        <v>-19.154048716260718</v>
      </c>
      <c r="U398" t="s">
        <v>58</v>
      </c>
      <c r="V398" t="s">
        <v>115</v>
      </c>
      <c r="W398" t="s">
        <v>437</v>
      </c>
      <c r="X398" t="s">
        <v>514</v>
      </c>
      <c r="Y398" s="66"/>
    </row>
    <row r="399" spans="1:25" ht="15" x14ac:dyDescent="0.25">
      <c r="A399">
        <v>2.08</v>
      </c>
      <c r="B399">
        <v>1.81</v>
      </c>
      <c r="C399" s="43">
        <f t="shared" si="61"/>
        <v>3.3255418614534626E-2</v>
      </c>
      <c r="D399" s="44">
        <f>IF(OR($A399="",$B399=""),"",A399*'MPTO_working_2-way'!$G398)</f>
        <v>2.1491712707182322</v>
      </c>
      <c r="E399" s="46">
        <f>IF(OR($A399="",$B399=""),"",B399*'MPTO_working_2-way'!$G398)</f>
        <v>1.8701923076923077</v>
      </c>
      <c r="F399" s="44">
        <f>IF(OR($A399="",$B399=""),"",'MPTO_working_2-way'!D398)</f>
        <v>2.1545152798443401</v>
      </c>
      <c r="G399" s="46">
        <f>IF(OR($A399="",$B399=""),"",'MPTO_working_2-way'!E398)</f>
        <v>1.8661643699811639</v>
      </c>
      <c r="H399" s="44">
        <f>IF(OR($A399="",$B399=""),"",'OddsRatio_working_2-way'!M398)</f>
        <v>2.1547005383792519</v>
      </c>
      <c r="I399" s="44">
        <f>IF(OR($A399="",$B399=""),"",'OddsRatio_working_2-way'!N398)</f>
        <v>1.8660254037844384</v>
      </c>
      <c r="J399" s="44">
        <f>IF('Log_working_2-way'!$D398="","",A399^('Log_working_2-way'!$D398))</f>
        <v>2.1571440120474694</v>
      </c>
      <c r="K399" s="46">
        <f>IF('Log_working_2-way'!$D398="","",B399^('Log_working_2-way'!$D398))</f>
        <v>1.8641966683390954</v>
      </c>
      <c r="L399" s="53">
        <f t="shared" si="62"/>
        <v>0.46529562982005135</v>
      </c>
      <c r="M399" s="53">
        <f t="shared" si="63"/>
        <v>0.53470437017994854</v>
      </c>
      <c r="N399" s="54">
        <v>496</v>
      </c>
      <c r="O399" s="54">
        <f t="shared" si="64"/>
        <v>257.53846153846155</v>
      </c>
      <c r="P399" s="54">
        <f t="shared" si="65"/>
        <v>221.96685082872929</v>
      </c>
      <c r="Q399" s="54">
        <f t="shared" si="66"/>
        <v>274.03314917127074</v>
      </c>
      <c r="R399" s="54">
        <f t="shared" si="67"/>
        <v>238.46153846153845</v>
      </c>
      <c r="S399" s="55">
        <f t="shared" si="68"/>
        <v>-16.494687632809189</v>
      </c>
      <c r="T399" s="55">
        <f t="shared" si="68"/>
        <v>-16.494687632809161</v>
      </c>
      <c r="U399" t="s">
        <v>124</v>
      </c>
      <c r="V399" t="s">
        <v>251</v>
      </c>
      <c r="W399" t="s">
        <v>442</v>
      </c>
      <c r="X399" t="s">
        <v>514</v>
      </c>
      <c r="Y399" s="66"/>
    </row>
    <row r="400" spans="1:25" ht="15" x14ac:dyDescent="0.25">
      <c r="A400">
        <v>2.15</v>
      </c>
      <c r="B400">
        <v>1.76</v>
      </c>
      <c r="C400" s="43">
        <f t="shared" si="61"/>
        <v>3.3298097251585723E-2</v>
      </c>
      <c r="D400" s="44">
        <f>IF(OR($A400="",$B400=""),"",A400*'MPTO_working_2-way'!$G399)</f>
        <v>2.2215909090909092</v>
      </c>
      <c r="E400" s="46">
        <f>IF(OR($A400="",$B400=""),"",B400*'MPTO_working_2-way'!$G399)</f>
        <v>1.8186046511627909</v>
      </c>
      <c r="F400" s="44">
        <f>IF(OR($A400="",$B400=""),"",'MPTO_working_2-way'!D399)</f>
        <v>2.2298173246906305</v>
      </c>
      <c r="G400" s="46">
        <f>IF(OR($A400="",$B400=""),"",'MPTO_working_2-way'!E399)</f>
        <v>1.8131288931480596</v>
      </c>
      <c r="H400" s="44">
        <f>IF(OR($A400="",$B400=""),"",'OddsRatio_working_2-way'!M399)</f>
        <v>2.2301048307916052</v>
      </c>
      <c r="I400" s="44">
        <f>IF(OR($A400="",$B400=""),"",'OddsRatio_working_2-way'!N399)</f>
        <v>1.8129388446970602</v>
      </c>
      <c r="J400" s="44">
        <f>IF('Log_working_2-way'!$D399="","",A400^('Log_working_2-way'!$D399))</f>
        <v>2.2338767288490446</v>
      </c>
      <c r="K400" s="46">
        <f>IF('Log_working_2-way'!$D399="","",B400^('Log_working_2-way'!$D399))</f>
        <v>1.8104537322239227</v>
      </c>
      <c r="L400" s="53">
        <f t="shared" si="62"/>
        <v>0.45012787723785164</v>
      </c>
      <c r="M400" s="53">
        <f t="shared" si="63"/>
        <v>0.54987212276214825</v>
      </c>
      <c r="N400" s="54">
        <v>497</v>
      </c>
      <c r="O400" s="54">
        <f t="shared" si="64"/>
        <v>265.83720930232556</v>
      </c>
      <c r="P400" s="54">
        <f t="shared" si="65"/>
        <v>214.6136363636364</v>
      </c>
      <c r="Q400" s="54">
        <f t="shared" si="66"/>
        <v>282.38636363636368</v>
      </c>
      <c r="R400" s="54">
        <f t="shared" si="67"/>
        <v>231.16279069767441</v>
      </c>
      <c r="S400" s="55">
        <f t="shared" si="68"/>
        <v>-16.549154334038121</v>
      </c>
      <c r="T400" s="55">
        <f t="shared" si="68"/>
        <v>-16.549154334038008</v>
      </c>
      <c r="U400" t="s">
        <v>128</v>
      </c>
      <c r="V400" t="s">
        <v>127</v>
      </c>
      <c r="W400" t="s">
        <v>442</v>
      </c>
      <c r="X400" t="s">
        <v>514</v>
      </c>
      <c r="Y400" s="66"/>
    </row>
    <row r="401" spans="1:25" ht="15" x14ac:dyDescent="0.25">
      <c r="A401">
        <v>2.0299999999999998</v>
      </c>
      <c r="B401">
        <v>1.86</v>
      </c>
      <c r="C401" s="43">
        <f t="shared" si="61"/>
        <v>3.0245246040574214E-2</v>
      </c>
      <c r="D401" s="44">
        <f>IF(OR($A401="",$B401=""),"",A401*'MPTO_working_2-way'!$G400)</f>
        <v>2.0913978494623655</v>
      </c>
      <c r="E401" s="46">
        <f>IF(OR($A401="",$B401=""),"",B401*'MPTO_working_2-way'!$G400)</f>
        <v>1.9162561576354682</v>
      </c>
      <c r="F401" s="44">
        <f>IF(OR($A401="",$B401=""),"",'MPTO_working_2-way'!D400)</f>
        <v>2.0942925287037548</v>
      </c>
      <c r="G401" s="46">
        <f>IF(OR($A401="",$B401=""),"",'MPTO_working_2-way'!E400)</f>
        <v>1.9138324294186226</v>
      </c>
      <c r="H401" s="44">
        <f>IF(OR($A401="",$B401=""),"",'OddsRatio_working_2-way'!M400)</f>
        <v>2.0943831224048783</v>
      </c>
      <c r="I401" s="44">
        <f>IF(OR($A401="",$B401=""),"",'OddsRatio_working_2-way'!N400)</f>
        <v>1.9137567818137824</v>
      </c>
      <c r="J401" s="44">
        <f>IF('Log_working_2-way'!$D400="","",A401^('Log_working_2-way'!$D400))</f>
        <v>2.0957003958101184</v>
      </c>
      <c r="K401" s="46">
        <f>IF('Log_working_2-way'!$D400="","",B401^('Log_working_2-way'!$D400))</f>
        <v>1.9126582447390832</v>
      </c>
      <c r="L401" s="53">
        <f t="shared" si="62"/>
        <v>0.47814910025706941</v>
      </c>
      <c r="M401" s="53">
        <f t="shared" si="63"/>
        <v>0.52185089974293053</v>
      </c>
      <c r="N401" s="54">
        <v>498</v>
      </c>
      <c r="O401" s="54">
        <f t="shared" si="64"/>
        <v>252.67980295566502</v>
      </c>
      <c r="P401" s="54">
        <f t="shared" si="65"/>
        <v>230.25806451612905</v>
      </c>
      <c r="Q401" s="54">
        <f t="shared" si="66"/>
        <v>267.74193548387098</v>
      </c>
      <c r="R401" s="54">
        <f t="shared" si="67"/>
        <v>245.320197044335</v>
      </c>
      <c r="S401" s="55">
        <f t="shared" si="68"/>
        <v>-15.06213252820595</v>
      </c>
      <c r="T401" s="55">
        <f t="shared" si="68"/>
        <v>-15.06213252820595</v>
      </c>
      <c r="U401" t="s">
        <v>164</v>
      </c>
      <c r="V401" t="s">
        <v>379</v>
      </c>
      <c r="W401" t="s">
        <v>442</v>
      </c>
      <c r="X401" t="s">
        <v>514</v>
      </c>
      <c r="Y401" s="66"/>
    </row>
    <row r="402" spans="1:25" ht="15" x14ac:dyDescent="0.25">
      <c r="A402">
        <v>1.81</v>
      </c>
      <c r="B402">
        <v>2.08</v>
      </c>
      <c r="C402" s="43">
        <f t="shared" si="61"/>
        <v>3.3255418614534626E-2</v>
      </c>
      <c r="D402" s="44">
        <f>IF(OR($A402="",$B402=""),"",A402*'MPTO_working_2-way'!$G401)</f>
        <v>1.8701923076923077</v>
      </c>
      <c r="E402" s="46">
        <f>IF(OR($A402="",$B402=""),"",B402*'MPTO_working_2-way'!$G401)</f>
        <v>2.1491712707182322</v>
      </c>
      <c r="F402" s="44">
        <f>IF(OR($A402="",$B402=""),"",'MPTO_working_2-way'!D401)</f>
        <v>1.8661643699811639</v>
      </c>
      <c r="G402" s="46">
        <f>IF(OR($A402="",$B402=""),"",'MPTO_working_2-way'!E401)</f>
        <v>2.1545152798443401</v>
      </c>
      <c r="H402" s="44">
        <f>IF(OR($A402="",$B402=""),"",'OddsRatio_working_2-way'!M401)</f>
        <v>1.8660254037844384</v>
      </c>
      <c r="I402" s="44">
        <f>IF(OR($A402="",$B402=""),"",'OddsRatio_working_2-way'!N401)</f>
        <v>2.1547005383792519</v>
      </c>
      <c r="J402" s="44">
        <f>IF('Log_working_2-way'!$D401="","",A402^('Log_working_2-way'!$D401))</f>
        <v>1.8641966683390954</v>
      </c>
      <c r="K402" s="46">
        <f>IF('Log_working_2-way'!$D401="","",B402^('Log_working_2-way'!$D401))</f>
        <v>2.1571440120474694</v>
      </c>
      <c r="L402" s="53">
        <f t="shared" si="62"/>
        <v>0.53470437017994854</v>
      </c>
      <c r="M402" s="53">
        <f t="shared" si="63"/>
        <v>0.46529562982005135</v>
      </c>
      <c r="N402" s="54">
        <v>499</v>
      </c>
      <c r="O402" s="54">
        <f t="shared" si="64"/>
        <v>223.30939226519342</v>
      </c>
      <c r="P402" s="54">
        <f t="shared" si="65"/>
        <v>259.09615384615387</v>
      </c>
      <c r="Q402" s="54">
        <f t="shared" si="66"/>
        <v>239.90384615384613</v>
      </c>
      <c r="R402" s="54">
        <f t="shared" si="67"/>
        <v>275.69060773480663</v>
      </c>
      <c r="S402" s="55">
        <f t="shared" si="68"/>
        <v>-16.594453888652708</v>
      </c>
      <c r="T402" s="55">
        <f t="shared" si="68"/>
        <v>-16.594453888652765</v>
      </c>
      <c r="U402" t="s">
        <v>165</v>
      </c>
      <c r="V402" t="s">
        <v>129</v>
      </c>
      <c r="W402" t="s">
        <v>442</v>
      </c>
      <c r="X402" t="s">
        <v>514</v>
      </c>
      <c r="Y402" s="66"/>
    </row>
    <row r="403" spans="1:25" ht="15" x14ac:dyDescent="0.25">
      <c r="A403">
        <v>1.66</v>
      </c>
      <c r="B403">
        <v>2.34</v>
      </c>
      <c r="C403" s="43">
        <f t="shared" si="61"/>
        <v>2.9760065904644417E-2</v>
      </c>
      <c r="D403" s="44">
        <f>IF(OR($A403="",$B403=""),"",A403*'MPTO_working_2-way'!$G402)</f>
        <v>1.7094017094017095</v>
      </c>
      <c r="E403" s="46">
        <f>IF(OR($A403="",$B403=""),"",B403*'MPTO_working_2-way'!$G402)</f>
        <v>2.4096385542168677</v>
      </c>
      <c r="F403" s="44">
        <f>IF(OR($A403="",$B403=""),"",'MPTO_working_2-way'!D402)</f>
        <v>1.7020418894049603</v>
      </c>
      <c r="G403" s="46">
        <f>IF(OR($A403="",$B403=""),"",'MPTO_working_2-way'!E402)</f>
        <v>2.4244164274123086</v>
      </c>
      <c r="H403" s="44">
        <f>IF(OR($A403="",$B403=""),"",'OddsRatio_working_2-way'!M402)</f>
        <v>1.7018100265975373</v>
      </c>
      <c r="I403" s="44">
        <f>IF(OR($A403="",$B403=""),"",'OddsRatio_working_2-way'!N402)</f>
        <v>2.4248870236980302</v>
      </c>
      <c r="J403" s="44">
        <f>IF('Log_working_2-way'!$D402="","",A403^('Log_working_2-way'!$D402))</f>
        <v>1.6984752676475883</v>
      </c>
      <c r="K403" s="46">
        <f>IF('Log_working_2-way'!$D402="","",B403^('Log_working_2-way'!$D402))</f>
        <v>2.4316899199135542</v>
      </c>
      <c r="L403" s="53">
        <f t="shared" si="62"/>
        <v>0.58499999999999996</v>
      </c>
      <c r="M403" s="53">
        <f t="shared" si="63"/>
        <v>0.41499999999999998</v>
      </c>
      <c r="N403" s="54">
        <v>500</v>
      </c>
      <c r="O403" s="54">
        <f t="shared" si="64"/>
        <v>198.79518072289159</v>
      </c>
      <c r="P403" s="54">
        <f t="shared" si="65"/>
        <v>286.32478632478637</v>
      </c>
      <c r="Q403" s="54">
        <f t="shared" si="66"/>
        <v>213.67521367521368</v>
      </c>
      <c r="R403" s="54">
        <f t="shared" si="67"/>
        <v>301.20481927710847</v>
      </c>
      <c r="S403" s="55">
        <f t="shared" si="68"/>
        <v>-14.880032952322097</v>
      </c>
      <c r="T403" s="55">
        <f t="shared" si="68"/>
        <v>-14.880032952322097</v>
      </c>
      <c r="U403" t="s">
        <v>270</v>
      </c>
      <c r="V403" t="s">
        <v>389</v>
      </c>
      <c r="W403" t="s">
        <v>230</v>
      </c>
      <c r="X403" t="s">
        <v>515</v>
      </c>
      <c r="Y403" s="66"/>
    </row>
    <row r="404" spans="1:25" ht="15" x14ac:dyDescent="0.25">
      <c r="A404">
        <v>1.62</v>
      </c>
      <c r="B404">
        <v>2.4300000000000002</v>
      </c>
      <c r="C404" s="43">
        <f t="shared" si="61"/>
        <v>2.8806584362139898E-2</v>
      </c>
      <c r="D404" s="44">
        <f>IF(OR($A404="",$B404=""),"",A404*'MPTO_working_2-way'!$G403)</f>
        <v>1.6666666666666667</v>
      </c>
      <c r="E404" s="46">
        <f>IF(OR($A404="",$B404=""),"",B404*'MPTO_working_2-way'!$G403)</f>
        <v>2.5</v>
      </c>
      <c r="F404" s="44">
        <f>IF(OR($A404="",$B404=""),"",'MPTO_working_2-way'!D403)</f>
        <v>1.658703071672355</v>
      </c>
      <c r="G404" s="46">
        <f>IF(OR($A404="",$B404=""),"",'MPTO_working_2-way'!E403)</f>
        <v>2.5181347150259068</v>
      </c>
      <c r="H404" s="44">
        <f>IF(OR($A404="",$B404=""),"",'OddsRatio_working_2-way'!M403)</f>
        <v>1.6584576171375296</v>
      </c>
      <c r="I404" s="44">
        <f>IF(OR($A404="",$B404=""),"",'OddsRatio_working_2-way'!N403)</f>
        <v>2.5187006330752704</v>
      </c>
      <c r="J404" s="44">
        <f>IF('Log_working_2-way'!$D403="","",A404^('Log_working_2-way'!$D403))</f>
        <v>1.6548476422503566</v>
      </c>
      <c r="K404" s="46">
        <f>IF('Log_working_2-way'!$D403="","",B404^('Log_working_2-way'!$D403))</f>
        <v>2.5270727654504732</v>
      </c>
      <c r="L404" s="53">
        <f t="shared" si="62"/>
        <v>0.6</v>
      </c>
      <c r="M404" s="53">
        <f t="shared" si="63"/>
        <v>0.4</v>
      </c>
      <c r="N404" s="54">
        <v>501</v>
      </c>
      <c r="O404" s="54">
        <f t="shared" si="64"/>
        <v>191.74074074074073</v>
      </c>
      <c r="P404" s="54">
        <f t="shared" si="65"/>
        <v>294.82716049382714</v>
      </c>
      <c r="Q404" s="54">
        <f t="shared" si="66"/>
        <v>206.17283950617281</v>
      </c>
      <c r="R404" s="54">
        <f t="shared" si="67"/>
        <v>309.25925925925924</v>
      </c>
      <c r="S404" s="55">
        <f t="shared" si="68"/>
        <v>-14.432098765432073</v>
      </c>
      <c r="T404" s="55">
        <f t="shared" si="68"/>
        <v>-14.432098765432102</v>
      </c>
      <c r="U404" t="s">
        <v>269</v>
      </c>
      <c r="V404" t="s">
        <v>263</v>
      </c>
      <c r="W404" t="s">
        <v>230</v>
      </c>
      <c r="X404" t="s">
        <v>515</v>
      </c>
      <c r="Y404" s="66"/>
    </row>
    <row r="405" spans="1:25" ht="15" x14ac:dyDescent="0.25">
      <c r="A405">
        <v>1.51</v>
      </c>
      <c r="B405">
        <v>2.7</v>
      </c>
      <c r="C405" s="43">
        <f t="shared" si="61"/>
        <v>3.2622025999509585E-2</v>
      </c>
      <c r="D405" s="44">
        <f>IF(OR($A405="",$B405=""),"",A405*'MPTO_working_2-way'!$G404)</f>
        <v>1.5592592592592596</v>
      </c>
      <c r="E405" s="46">
        <f>IF(OR($A405="",$B405=""),"",B405*'MPTO_working_2-way'!$G404)</f>
        <v>2.7880794701986762</v>
      </c>
      <c r="F405" s="44">
        <f>IF(OR($A405="",$B405=""),"",'MPTO_working_2-way'!D404)</f>
        <v>1.5481298651984055</v>
      </c>
      <c r="G405" s="46">
        <f>IF(OR($A405="",$B405=""),"",'MPTO_working_2-way'!E404)</f>
        <v>2.8243851749220652</v>
      </c>
      <c r="H405" s="44">
        <f>IF(OR($A405="",$B405=""),"",'OddsRatio_working_2-way'!M404)</f>
        <v>1.5477225575051663</v>
      </c>
      <c r="I405" s="44">
        <f>IF(OR($A405="",$B405=""),"",'OddsRatio_working_2-way'!N404)</f>
        <v>2.8257418583505545</v>
      </c>
      <c r="J405" s="44">
        <f>IF('Log_working_2-way'!$D404="","",A405^('Log_working_2-way'!$D404))</f>
        <v>1.5426435777660368</v>
      </c>
      <c r="K405" s="46">
        <f>IF('Log_working_2-way'!$D404="","",B405^('Log_working_2-way'!$D404))</f>
        <v>2.8428302498606608</v>
      </c>
      <c r="L405" s="53">
        <f t="shared" si="62"/>
        <v>0.64133016627078376</v>
      </c>
      <c r="M405" s="53">
        <f t="shared" si="63"/>
        <v>0.35866983372921607</v>
      </c>
      <c r="N405" s="54">
        <v>502</v>
      </c>
      <c r="O405" s="54">
        <f t="shared" si="64"/>
        <v>169.5496688741722</v>
      </c>
      <c r="P405" s="54">
        <f t="shared" si="65"/>
        <v>316.07407407407408</v>
      </c>
      <c r="Q405" s="54">
        <f t="shared" si="66"/>
        <v>185.92592592592592</v>
      </c>
      <c r="R405" s="54">
        <f t="shared" si="67"/>
        <v>332.45033112582786</v>
      </c>
      <c r="S405" s="55">
        <f t="shared" si="68"/>
        <v>-16.376257051753726</v>
      </c>
      <c r="T405" s="55">
        <f t="shared" si="68"/>
        <v>-16.376257051753782</v>
      </c>
      <c r="U405" t="s">
        <v>240</v>
      </c>
      <c r="V405" t="s">
        <v>260</v>
      </c>
      <c r="W405" t="s">
        <v>230</v>
      </c>
      <c r="X405" t="s">
        <v>515</v>
      </c>
      <c r="Y405" s="66"/>
    </row>
    <row r="406" spans="1:25" ht="15" x14ac:dyDescent="0.25">
      <c r="A406">
        <v>1.71</v>
      </c>
      <c r="B406">
        <v>2.23</v>
      </c>
      <c r="C406" s="43">
        <f t="shared" si="61"/>
        <v>3.3225814910969431E-2</v>
      </c>
      <c r="D406" s="44">
        <f>IF(OR($A406="",$B406=""),"",A406*'MPTO_working_2-way'!$G405)</f>
        <v>1.7668161434977576</v>
      </c>
      <c r="E406" s="46">
        <f>IF(OR($A406="",$B406=""),"",B406*'MPTO_working_2-way'!$G405)</f>
        <v>2.3040935672514617</v>
      </c>
      <c r="F406" s="44">
        <f>IF(OR($A406="",$B406=""),"",'MPTO_working_2-way'!D405)</f>
        <v>1.7599981538319522</v>
      </c>
      <c r="G406" s="46">
        <f>IF(OR($A406="",$B406=""),"",'MPTO_working_2-way'!E405)</f>
        <v>2.315792669966295</v>
      </c>
      <c r="H406" s="44">
        <f>IF(OR($A406="",$B406=""),"",'OddsRatio_working_2-way'!M405)</f>
        <v>1.7597603387632996</v>
      </c>
      <c r="I406" s="44">
        <f>IF(OR($A406="",$B406=""),"",'OddsRatio_working_2-way'!N405)</f>
        <v>2.3162045305336028</v>
      </c>
      <c r="J406" s="44">
        <f>IF('Log_working_2-way'!$D405="","",A406^('Log_working_2-way'!$D405))</f>
        <v>1.7566662454529891</v>
      </c>
      <c r="K406" s="46">
        <f>IF('Log_working_2-way'!$D405="","",B406^('Log_working_2-way'!$D405))</f>
        <v>2.3215866387713424</v>
      </c>
      <c r="L406" s="53">
        <f t="shared" si="62"/>
        <v>0.56598984771573613</v>
      </c>
      <c r="M406" s="53">
        <f t="shared" si="63"/>
        <v>0.43401015228426398</v>
      </c>
      <c r="N406" s="54">
        <v>503</v>
      </c>
      <c r="O406" s="54">
        <f t="shared" si="64"/>
        <v>208.84795321637426</v>
      </c>
      <c r="P406" s="54">
        <f t="shared" si="65"/>
        <v>277.43946188340811</v>
      </c>
      <c r="Q406" s="54">
        <f t="shared" si="66"/>
        <v>225.56053811659194</v>
      </c>
      <c r="R406" s="54">
        <f t="shared" si="67"/>
        <v>294.15204678362574</v>
      </c>
      <c r="S406" s="55">
        <f t="shared" si="68"/>
        <v>-16.712584900217678</v>
      </c>
      <c r="T406" s="55">
        <f t="shared" si="68"/>
        <v>-16.712584900217621</v>
      </c>
      <c r="U406" t="s">
        <v>232</v>
      </c>
      <c r="V406" t="s">
        <v>243</v>
      </c>
      <c r="W406" t="s">
        <v>231</v>
      </c>
      <c r="X406" t="s">
        <v>515</v>
      </c>
      <c r="Y406" s="66"/>
    </row>
    <row r="407" spans="1:25" ht="15" x14ac:dyDescent="0.25">
      <c r="A407">
        <v>1.91</v>
      </c>
      <c r="B407">
        <v>1.98</v>
      </c>
      <c r="C407" s="43">
        <f t="shared" si="61"/>
        <v>2.861071447458885E-2</v>
      </c>
      <c r="D407" s="44">
        <f>IF(OR($A407="",$B407=""),"",A407*'MPTO_working_2-way'!$G406)</f>
        <v>1.9646464646464645</v>
      </c>
      <c r="E407" s="46">
        <f>IF(OR($A407="",$B407=""),"",B407*'MPTO_working_2-way'!$G406)</f>
        <v>2.0366492146596857</v>
      </c>
      <c r="F407" s="44">
        <f>IF(OR($A407="",$B407=""),"",'MPTO_working_2-way'!D406)</f>
        <v>1.9636533568721115</v>
      </c>
      <c r="G407" s="46">
        <f>IF(OR($A407="",$B407=""),"",'MPTO_working_2-way'!E406)</f>
        <v>2.0377175494369308</v>
      </c>
      <c r="H407" s="44">
        <f>IF(OR($A407="",$B407=""),"",'OddsRatio_working_2-way'!M406)</f>
        <v>1.9636241116594322</v>
      </c>
      <c r="I407" s="44">
        <f>IF(OR($A407="",$B407=""),"",'OddsRatio_working_2-way'!N406)</f>
        <v>2.0377490433255412</v>
      </c>
      <c r="J407" s="44">
        <f>IF('Log_working_2-way'!$D406="","",A407^('Log_working_2-way'!$D406))</f>
        <v>1.9631742210121639</v>
      </c>
      <c r="K407" s="46">
        <f>IF('Log_working_2-way'!$D406="","",B407^('Log_working_2-way'!$D406))</f>
        <v>2.0382337672504618</v>
      </c>
      <c r="L407" s="53">
        <f t="shared" si="62"/>
        <v>0.50899742930591263</v>
      </c>
      <c r="M407" s="53">
        <f t="shared" si="63"/>
        <v>0.49100257069408743</v>
      </c>
      <c r="N407" s="54">
        <v>504</v>
      </c>
      <c r="O407" s="54">
        <f t="shared" si="64"/>
        <v>240.12565445026178</v>
      </c>
      <c r="P407" s="54">
        <f t="shared" si="65"/>
        <v>249.45454545454544</v>
      </c>
      <c r="Q407" s="54">
        <f t="shared" si="66"/>
        <v>254.54545454545456</v>
      </c>
      <c r="R407" s="54">
        <f t="shared" si="67"/>
        <v>263.87434554973822</v>
      </c>
      <c r="S407" s="55">
        <f t="shared" si="68"/>
        <v>-14.419800095192784</v>
      </c>
      <c r="T407" s="55">
        <f t="shared" si="68"/>
        <v>-14.419800095192784</v>
      </c>
      <c r="U407" t="s">
        <v>226</v>
      </c>
      <c r="V407" t="s">
        <v>274</v>
      </c>
      <c r="W407" t="s">
        <v>231</v>
      </c>
      <c r="X407" t="s">
        <v>515</v>
      </c>
      <c r="Y407" s="66"/>
    </row>
    <row r="408" spans="1:25" ht="15" x14ac:dyDescent="0.25">
      <c r="A408">
        <v>2.09</v>
      </c>
      <c r="B408">
        <v>1.82</v>
      </c>
      <c r="C408" s="43">
        <f t="shared" si="61"/>
        <v>2.7919448972080652E-2</v>
      </c>
      <c r="D408" s="44">
        <f>IF(OR($A408="",$B408=""),"",A408*'MPTO_working_2-way'!$G407)</f>
        <v>2.1483516483516483</v>
      </c>
      <c r="E408" s="46">
        <f>IF(OR($A408="",$B408=""),"",B408*'MPTO_working_2-way'!$G407)</f>
        <v>1.8708133971291869</v>
      </c>
      <c r="F408" s="44">
        <f>IF(OR($A408="",$B408=""),"",'MPTO_working_2-way'!D407)</f>
        <v>2.152810006225593</v>
      </c>
      <c r="G408" s="46">
        <f>IF(OR($A408="",$B408=""),"",'MPTO_working_2-way'!E407)</f>
        <v>1.8674456281604401</v>
      </c>
      <c r="H408" s="44">
        <f>IF(OR($A408="",$B408=""),"",'OddsRatio_working_2-way'!M407)</f>
        <v>2.1529389804681456</v>
      </c>
      <c r="I408" s="44">
        <f>IF(OR($A408="",$B408=""),"",'OddsRatio_working_2-way'!N407)</f>
        <v>1.8673485908108987</v>
      </c>
      <c r="J408" s="44">
        <f>IF('Log_working_2-way'!$D407="","",A408^('Log_working_2-way'!$D407))</f>
        <v>2.1549669469306498</v>
      </c>
      <c r="K408" s="46">
        <f>IF('Log_working_2-way'!$D407="","",B408^('Log_working_2-way'!$D407))</f>
        <v>1.8658256434588982</v>
      </c>
      <c r="L408" s="53">
        <f t="shared" si="62"/>
        <v>0.46547314578005117</v>
      </c>
      <c r="M408" s="53">
        <f t="shared" si="63"/>
        <v>0.53452685421994872</v>
      </c>
      <c r="N408" s="54">
        <v>505</v>
      </c>
      <c r="O408" s="54">
        <f t="shared" si="64"/>
        <v>263.37320574162675</v>
      </c>
      <c r="P408" s="54">
        <f t="shared" si="65"/>
        <v>227.52747252747253</v>
      </c>
      <c r="Q408" s="54">
        <f t="shared" si="66"/>
        <v>277.47252747252742</v>
      </c>
      <c r="R408" s="54">
        <f t="shared" si="67"/>
        <v>241.62679425837322</v>
      </c>
      <c r="S408" s="55">
        <f t="shared" si="68"/>
        <v>-14.09932173090067</v>
      </c>
      <c r="T408" s="55">
        <f t="shared" si="68"/>
        <v>-14.099321730900698</v>
      </c>
      <c r="U408" t="s">
        <v>394</v>
      </c>
      <c r="V408" t="s">
        <v>233</v>
      </c>
      <c r="W408" t="s">
        <v>231</v>
      </c>
      <c r="X408" t="s">
        <v>515</v>
      </c>
      <c r="Y408" s="66"/>
    </row>
    <row r="409" spans="1:25" ht="15" x14ac:dyDescent="0.25">
      <c r="A409">
        <v>2.4500000000000002</v>
      </c>
      <c r="B409">
        <v>1.61</v>
      </c>
      <c r="C409" s="43">
        <f t="shared" si="61"/>
        <v>2.9281277728482547E-2</v>
      </c>
      <c r="D409" s="44">
        <f>IF(OR($A409="",$B409=""),"",A409*'MPTO_working_2-way'!$G408)</f>
        <v>2.5217391304347823</v>
      </c>
      <c r="E409" s="46">
        <f>IF(OR($A409="",$B409=""),"",B409*'MPTO_working_2-way'!$G408)</f>
        <v>1.657142857142857</v>
      </c>
      <c r="F409" s="44">
        <f>IF(OR($A409="",$B409=""),"",'MPTO_working_2-way'!D408)</f>
        <v>2.5411499436302138</v>
      </c>
      <c r="G409" s="46">
        <f>IF(OR($A409="",$B409=""),"",'MPTO_working_2-way'!E408)</f>
        <v>1.6488661302121432</v>
      </c>
      <c r="H409" s="44">
        <f>IF(OR($A409="",$B409=""),"",'OddsRatio_working_2-way'!M408)</f>
        <v>2.5417681992854404</v>
      </c>
      <c r="I409" s="44">
        <f>IF(OR($A409="",$B409=""),"",'OddsRatio_working_2-way'!N408)</f>
        <v>1.648605932113185</v>
      </c>
      <c r="J409" s="44">
        <f>IF('Log_working_2-way'!$D408="","",A409^('Log_working_2-way'!$D408))</f>
        <v>2.5507436683605564</v>
      </c>
      <c r="K409" s="46">
        <f>IF('Log_working_2-way'!$D408="","",B409^('Log_working_2-way'!$D408))</f>
        <v>1.6448518993839698</v>
      </c>
      <c r="L409" s="53">
        <f t="shared" si="62"/>
        <v>0.39655172413793111</v>
      </c>
      <c r="M409" s="53">
        <f t="shared" si="63"/>
        <v>0.60344827586206906</v>
      </c>
      <c r="N409" s="54">
        <v>506</v>
      </c>
      <c r="O409" s="54">
        <f t="shared" si="64"/>
        <v>299.46938775510205</v>
      </c>
      <c r="P409" s="54">
        <f t="shared" si="65"/>
        <v>191.71428571428575</v>
      </c>
      <c r="Q409" s="54">
        <f t="shared" si="66"/>
        <v>314.28571428571428</v>
      </c>
      <c r="R409" s="54">
        <f t="shared" si="67"/>
        <v>206.53061224489792</v>
      </c>
      <c r="S409" s="55">
        <f t="shared" si="68"/>
        <v>-14.81632653061223</v>
      </c>
      <c r="T409" s="55">
        <f t="shared" si="68"/>
        <v>-14.816326530612173</v>
      </c>
      <c r="U409" t="s">
        <v>135</v>
      </c>
      <c r="V409" t="s">
        <v>74</v>
      </c>
      <c r="W409" t="s">
        <v>443</v>
      </c>
      <c r="X409" t="s">
        <v>515</v>
      </c>
      <c r="Y409" s="66"/>
    </row>
    <row r="410" spans="1:25" ht="15" x14ac:dyDescent="0.25">
      <c r="A410">
        <v>2.1</v>
      </c>
      <c r="B410">
        <v>1.81</v>
      </c>
      <c r="C410" s="43">
        <f t="shared" si="61"/>
        <v>2.8676664035780064E-2</v>
      </c>
      <c r="D410" s="44">
        <f>IF(OR($A410="",$B410=""),"",A410*'MPTO_working_2-way'!$G409)</f>
        <v>2.160220994475138</v>
      </c>
      <c r="E410" s="46">
        <f>IF(OR($A410="",$B410=""),"",B410*'MPTO_working_2-way'!$G409)</f>
        <v>1.861904761904762</v>
      </c>
      <c r="F410" s="44">
        <f>IF(OR($A410="",$B410=""),"",'MPTO_working_2-way'!D409)</f>
        <v>2.1651951011107946</v>
      </c>
      <c r="G410" s="46">
        <f>IF(OR($A410="",$B410=""),"",'MPTO_working_2-way'!E409)</f>
        <v>1.858225372769494</v>
      </c>
      <c r="H410" s="44">
        <f>IF(OR($A410="",$B410=""),"",'OddsRatio_working_2-way'!M409)</f>
        <v>2.1653431646335015</v>
      </c>
      <c r="I410" s="44">
        <f>IF(OR($A410="",$B410=""),"",'OddsRatio_working_2-way'!N409)</f>
        <v>1.8581163303210331</v>
      </c>
      <c r="J410" s="44">
        <f>IF('Log_working_2-way'!$D409="","",A410^('Log_working_2-way'!$D409))</f>
        <v>2.1676082555034109</v>
      </c>
      <c r="K410" s="46">
        <f>IF('Log_working_2-way'!$D409="","",B410^('Log_working_2-way'!$D409))</f>
        <v>1.8564516354578522</v>
      </c>
      <c r="L410" s="53">
        <f t="shared" si="62"/>
        <v>0.46291560102301793</v>
      </c>
      <c r="M410" s="53">
        <f t="shared" si="63"/>
        <v>0.53708439897698212</v>
      </c>
      <c r="N410" s="54">
        <v>507</v>
      </c>
      <c r="O410" s="54">
        <f t="shared" si="64"/>
        <v>265.57142857142856</v>
      </c>
      <c r="P410" s="54">
        <f t="shared" si="65"/>
        <v>226.88950276243099</v>
      </c>
      <c r="Q410" s="54">
        <f t="shared" si="66"/>
        <v>280.11049723756906</v>
      </c>
      <c r="R410" s="54">
        <f t="shared" si="67"/>
        <v>241.42857142857142</v>
      </c>
      <c r="S410" s="55">
        <f t="shared" si="68"/>
        <v>-14.539068666140508</v>
      </c>
      <c r="T410" s="55">
        <f t="shared" si="68"/>
        <v>-14.539068666140423</v>
      </c>
      <c r="U410" t="s">
        <v>39</v>
      </c>
      <c r="V410" t="s">
        <v>70</v>
      </c>
      <c r="W410" t="s">
        <v>443</v>
      </c>
      <c r="X410" t="s">
        <v>515</v>
      </c>
      <c r="Y410" s="66"/>
    </row>
    <row r="411" spans="1:25" ht="15" x14ac:dyDescent="0.25">
      <c r="A411">
        <v>1.94</v>
      </c>
      <c r="B411">
        <v>1.96</v>
      </c>
      <c r="C411" s="43">
        <f t="shared" si="61"/>
        <v>2.5667999158426325E-2</v>
      </c>
      <c r="D411" s="44">
        <f>IF(OR($A411="",$B411=""),"",A411*'MPTO_working_2-way'!$G410)</f>
        <v>1.989795918367347</v>
      </c>
      <c r="E411" s="46">
        <f>IF(OR($A411="",$B411=""),"",B411*'MPTO_working_2-way'!$G410)</f>
        <v>2.0103092783505154</v>
      </c>
      <c r="F411" s="44">
        <f>IF(OR($A411="",$B411=""),"",'MPTO_working_2-way'!D410)</f>
        <v>1.9895353704478862</v>
      </c>
      <c r="G411" s="46">
        <f>IF(OR($A411="",$B411=""),"",'MPTO_working_2-way'!E410)</f>
        <v>2.0105752961082914</v>
      </c>
      <c r="H411" s="44">
        <f>IF(OR($A411="",$B411=""),"",'OddsRatio_working_2-way'!M410)</f>
        <v>1.9895285072531594</v>
      </c>
      <c r="I411" s="44">
        <f>IF(OR($A411="",$B411=""),"",'OddsRatio_working_2-way'!N410)</f>
        <v>2.0105823052798226</v>
      </c>
      <c r="J411" s="44">
        <f>IF('Log_working_2-way'!$D410="","",A411^('Log_working_2-way'!$D410))</f>
        <v>1.9894107081664238</v>
      </c>
      <c r="K411" s="46">
        <f>IF('Log_working_2-way'!$D410="","",B411^('Log_working_2-way'!$D410))</f>
        <v>2.0107026250536491</v>
      </c>
      <c r="L411" s="53">
        <f t="shared" si="62"/>
        <v>0.50256410256410255</v>
      </c>
      <c r="M411" s="53">
        <f t="shared" si="63"/>
        <v>0.49743589743589745</v>
      </c>
      <c r="N411" s="54">
        <v>508</v>
      </c>
      <c r="O411" s="54">
        <f t="shared" si="64"/>
        <v>246.14432989690724</v>
      </c>
      <c r="P411" s="54">
        <f t="shared" si="65"/>
        <v>248.81632653061223</v>
      </c>
      <c r="Q411" s="54">
        <f t="shared" si="66"/>
        <v>259.18367346938777</v>
      </c>
      <c r="R411" s="54">
        <f t="shared" si="67"/>
        <v>261.85567010309279</v>
      </c>
      <c r="S411" s="55">
        <f t="shared" si="68"/>
        <v>-13.039343572480533</v>
      </c>
      <c r="T411" s="55">
        <f t="shared" si="68"/>
        <v>-13.039343572480561</v>
      </c>
      <c r="U411" t="s">
        <v>38</v>
      </c>
      <c r="V411" t="s">
        <v>133</v>
      </c>
      <c r="W411" t="s">
        <v>443</v>
      </c>
      <c r="X411" t="s">
        <v>515</v>
      </c>
      <c r="Y411" s="66"/>
    </row>
    <row r="412" spans="1:25" ht="15" x14ac:dyDescent="0.25">
      <c r="A412">
        <v>1.93</v>
      </c>
      <c r="B412">
        <v>1.97</v>
      </c>
      <c r="C412" s="43">
        <f t="shared" si="61"/>
        <v>2.5748928223876311E-2</v>
      </c>
      <c r="D412" s="44">
        <f>IF(OR($A412="",$B412=""),"",A412*'MPTO_working_2-way'!$G411)</f>
        <v>1.9796954314720812</v>
      </c>
      <c r="E412" s="46">
        <f>IF(OR($A412="",$B412=""),"",B412*'MPTO_working_2-way'!$G411)</f>
        <v>2.0207253886010363</v>
      </c>
      <c r="F412" s="44">
        <f>IF(OR($A412="",$B412=""),"",'MPTO_working_2-way'!D411)</f>
        <v>1.9791780536685666</v>
      </c>
      <c r="G412" s="46">
        <f>IF(OR($A412="",$B412=""),"",'MPTO_working_2-way'!E411)</f>
        <v>2.0212647191728026</v>
      </c>
      <c r="H412" s="44">
        <f>IF(OR($A412="",$B412=""),"",'OddsRatio_working_2-way'!M411)</f>
        <v>1.9791643818062103</v>
      </c>
      <c r="I412" s="44">
        <f>IF(OR($A412="",$B412=""),"",'OddsRatio_working_2-way'!N411)</f>
        <v>2.021278978873144</v>
      </c>
      <c r="J412" s="44">
        <f>IF('Log_working_2-way'!$D411="","",A412^('Log_working_2-way'!$D411))</f>
        <v>1.9789304913693861</v>
      </c>
      <c r="K412" s="46">
        <f>IF('Log_working_2-way'!$D411="","",B412^('Log_working_2-way'!$D411))</f>
        <v>2.0215229873993761</v>
      </c>
      <c r="L412" s="53">
        <f t="shared" si="62"/>
        <v>0.50512820512820511</v>
      </c>
      <c r="M412" s="53">
        <f t="shared" si="63"/>
        <v>0.49487179487179483</v>
      </c>
      <c r="N412" s="54">
        <v>509</v>
      </c>
      <c r="O412" s="54">
        <f t="shared" si="64"/>
        <v>245.26943005181352</v>
      </c>
      <c r="P412" s="54">
        <f t="shared" si="65"/>
        <v>250.62436548223349</v>
      </c>
      <c r="Q412" s="54">
        <f t="shared" si="66"/>
        <v>258.37563451776646</v>
      </c>
      <c r="R412" s="54">
        <f t="shared" si="67"/>
        <v>263.73056994818654</v>
      </c>
      <c r="S412" s="55">
        <f t="shared" si="68"/>
        <v>-13.106204465952942</v>
      </c>
      <c r="T412" s="55">
        <f t="shared" si="68"/>
        <v>-13.106204465953056</v>
      </c>
      <c r="U412" t="s">
        <v>137</v>
      </c>
      <c r="V412" t="s">
        <v>72</v>
      </c>
      <c r="W412" t="s">
        <v>443</v>
      </c>
      <c r="X412" t="s">
        <v>515</v>
      </c>
      <c r="Y412" s="66"/>
    </row>
    <row r="413" spans="1:25" ht="15" x14ac:dyDescent="0.25">
      <c r="A413">
        <v>1.99</v>
      </c>
      <c r="B413">
        <v>1.9</v>
      </c>
      <c r="C413" s="43">
        <f t="shared" si="61"/>
        <v>2.8828352287754377E-2</v>
      </c>
      <c r="D413" s="44">
        <f>IF(OR($A413="",$B413=""),"",A413*'MPTO_working_2-way'!$G412)</f>
        <v>2.0473684210526311</v>
      </c>
      <c r="E413" s="46">
        <f>IF(OR($A413="",$B413=""),"",B413*'MPTO_working_2-way'!$G412)</f>
        <v>1.9547738693467331</v>
      </c>
      <c r="F413" s="44">
        <f>IF(OR($A413="",$B413=""),"",'MPTO_working_2-way'!D412)</f>
        <v>2.0487672717420748</v>
      </c>
      <c r="G413" s="46">
        <f>IF(OR($A413="",$B413=""),"",'MPTO_working_2-way'!E412)</f>
        <v>1.9535003874967702</v>
      </c>
      <c r="H413" s="44">
        <f>IF(OR($A413="",$B413=""),"",'OddsRatio_working_2-way'!M412)</f>
        <v>2.0488088481701512</v>
      </c>
      <c r="I413" s="44">
        <f>IF(OR($A413="",$B413=""),"",'OddsRatio_working_2-way'!N412)</f>
        <v>1.9534625892455926</v>
      </c>
      <c r="J413" s="44">
        <f>IF('Log_working_2-way'!$D412="","",A413^('Log_working_2-way'!$D412))</f>
        <v>2.0494438264048878</v>
      </c>
      <c r="K413" s="46">
        <f>IF('Log_working_2-way'!$D412="","",B413^('Log_working_2-way'!$D412))</f>
        <v>1.9528856855785393</v>
      </c>
      <c r="L413" s="53">
        <f t="shared" si="62"/>
        <v>0.48843187660668391</v>
      </c>
      <c r="M413" s="53">
        <f t="shared" si="63"/>
        <v>0.51156812339331637</v>
      </c>
      <c r="N413" s="54">
        <v>510</v>
      </c>
      <c r="O413" s="54">
        <f t="shared" si="64"/>
        <v>253.7185929648241</v>
      </c>
      <c r="P413" s="54">
        <f t="shared" si="65"/>
        <v>241.57894736842104</v>
      </c>
      <c r="Q413" s="54">
        <f t="shared" si="66"/>
        <v>268.42105263157896</v>
      </c>
      <c r="R413" s="54">
        <f t="shared" si="67"/>
        <v>256.28140703517585</v>
      </c>
      <c r="S413" s="55">
        <f t="shared" si="68"/>
        <v>-14.702459666754862</v>
      </c>
      <c r="T413" s="55">
        <f t="shared" si="68"/>
        <v>-14.702459666754805</v>
      </c>
      <c r="U413" t="s">
        <v>86</v>
      </c>
      <c r="V413" t="s">
        <v>37</v>
      </c>
      <c r="W413" t="s">
        <v>433</v>
      </c>
      <c r="X413" t="s">
        <v>515</v>
      </c>
      <c r="Y413" s="66"/>
    </row>
    <row r="414" spans="1:25" ht="15" x14ac:dyDescent="0.25">
      <c r="A414">
        <v>1.81</v>
      </c>
      <c r="B414">
        <v>2.1</v>
      </c>
      <c r="C414" s="43">
        <f t="shared" si="61"/>
        <v>2.8676664035780064E-2</v>
      </c>
      <c r="D414" s="44">
        <f>IF(OR($A414="",$B414=""),"",A414*'MPTO_working_2-way'!$G413)</f>
        <v>1.861904761904762</v>
      </c>
      <c r="E414" s="46">
        <f>IF(OR($A414="",$B414=""),"",B414*'MPTO_working_2-way'!$G413)</f>
        <v>2.160220994475138</v>
      </c>
      <c r="F414" s="44">
        <f>IF(OR($A414="",$B414=""),"",'MPTO_working_2-way'!D413)</f>
        <v>1.858225372769494</v>
      </c>
      <c r="G414" s="46">
        <f>IF(OR($A414="",$B414=""),"",'MPTO_working_2-way'!E413)</f>
        <v>2.1651951011107946</v>
      </c>
      <c r="H414" s="44">
        <f>IF(OR($A414="",$B414=""),"",'OddsRatio_working_2-way'!M413)</f>
        <v>1.8581163303210331</v>
      </c>
      <c r="I414" s="44">
        <f>IF(OR($A414="",$B414=""),"",'OddsRatio_working_2-way'!N413)</f>
        <v>2.1653431646335015</v>
      </c>
      <c r="J414" s="44">
        <f>IF('Log_working_2-way'!$D413="","",A414^('Log_working_2-way'!$D413))</f>
        <v>1.8564516354578522</v>
      </c>
      <c r="K414" s="46">
        <f>IF('Log_working_2-way'!$D413="","",B414^('Log_working_2-way'!$D413))</f>
        <v>2.1676082555034109</v>
      </c>
      <c r="L414" s="53">
        <f t="shared" si="62"/>
        <v>0.53708439897698212</v>
      </c>
      <c r="M414" s="53">
        <f t="shared" si="63"/>
        <v>0.46291560102301793</v>
      </c>
      <c r="N414" s="54">
        <v>511</v>
      </c>
      <c r="O414" s="54">
        <f t="shared" si="64"/>
        <v>228.67955801104978</v>
      </c>
      <c r="P414" s="54">
        <f t="shared" si="65"/>
        <v>267.66666666666674</v>
      </c>
      <c r="Q414" s="54">
        <f t="shared" si="66"/>
        <v>243.33333333333331</v>
      </c>
      <c r="R414" s="54">
        <f t="shared" si="67"/>
        <v>282.32044198895028</v>
      </c>
      <c r="S414" s="55">
        <f t="shared" si="68"/>
        <v>-14.653775322283536</v>
      </c>
      <c r="T414" s="55">
        <f t="shared" si="68"/>
        <v>-14.653775322283536</v>
      </c>
      <c r="U414" t="s">
        <v>398</v>
      </c>
      <c r="V414" t="s">
        <v>319</v>
      </c>
      <c r="W414" t="s">
        <v>440</v>
      </c>
      <c r="X414" t="s">
        <v>515</v>
      </c>
      <c r="Y414" s="66"/>
    </row>
    <row r="415" spans="1:25" ht="15" x14ac:dyDescent="0.25">
      <c r="A415">
        <v>2.1</v>
      </c>
      <c r="B415">
        <v>1.81</v>
      </c>
      <c r="C415" s="43">
        <f t="shared" si="61"/>
        <v>2.8676664035780064E-2</v>
      </c>
      <c r="D415" s="44">
        <f>IF(OR($A415="",$B415=""),"",A415*'MPTO_working_2-way'!$G414)</f>
        <v>2.160220994475138</v>
      </c>
      <c r="E415" s="46">
        <f>IF(OR($A415="",$B415=""),"",B415*'MPTO_working_2-way'!$G414)</f>
        <v>1.861904761904762</v>
      </c>
      <c r="F415" s="44">
        <f>IF(OR($A415="",$B415=""),"",'MPTO_working_2-way'!D414)</f>
        <v>2.1651951011107946</v>
      </c>
      <c r="G415" s="46">
        <f>IF(OR($A415="",$B415=""),"",'MPTO_working_2-way'!E414)</f>
        <v>1.858225372769494</v>
      </c>
      <c r="H415" s="44">
        <f>IF(OR($A415="",$B415=""),"",'OddsRatio_working_2-way'!M414)</f>
        <v>2.1653431646335015</v>
      </c>
      <c r="I415" s="44">
        <f>IF(OR($A415="",$B415=""),"",'OddsRatio_working_2-way'!N414)</f>
        <v>1.8581163303210331</v>
      </c>
      <c r="J415" s="44">
        <f>IF('Log_working_2-way'!$D414="","",A415^('Log_working_2-way'!$D414))</f>
        <v>2.1676082555034109</v>
      </c>
      <c r="K415" s="46">
        <f>IF('Log_working_2-way'!$D414="","",B415^('Log_working_2-way'!$D414))</f>
        <v>1.8564516354578522</v>
      </c>
      <c r="L415" s="53">
        <f t="shared" si="62"/>
        <v>0.46291560102301793</v>
      </c>
      <c r="M415" s="53">
        <f t="shared" si="63"/>
        <v>0.53708439897698212</v>
      </c>
      <c r="N415" s="54">
        <v>512</v>
      </c>
      <c r="O415" s="54">
        <f t="shared" si="64"/>
        <v>268.1904761904762</v>
      </c>
      <c r="P415" s="54">
        <f t="shared" si="65"/>
        <v>229.12707182320446</v>
      </c>
      <c r="Q415" s="54">
        <f t="shared" si="66"/>
        <v>282.8729281767956</v>
      </c>
      <c r="R415" s="54">
        <f t="shared" si="67"/>
        <v>243.8095238095238</v>
      </c>
      <c r="S415" s="55">
        <f t="shared" si="68"/>
        <v>-14.682451986319393</v>
      </c>
      <c r="T415" s="55">
        <f t="shared" si="68"/>
        <v>-14.682451986319336</v>
      </c>
      <c r="U415" t="s">
        <v>406</v>
      </c>
      <c r="V415" t="s">
        <v>248</v>
      </c>
      <c r="W415" t="s">
        <v>440</v>
      </c>
      <c r="X415" t="s">
        <v>515</v>
      </c>
      <c r="Y415" s="66"/>
    </row>
    <row r="416" spans="1:25" ht="15" x14ac:dyDescent="0.25">
      <c r="A416">
        <v>2.31</v>
      </c>
      <c r="B416">
        <v>1.68</v>
      </c>
      <c r="C416" s="43">
        <f t="shared" si="61"/>
        <v>2.813852813852824E-2</v>
      </c>
      <c r="D416" s="44">
        <f>IF(OR($A416="",$B416=""),"",A416*'MPTO_working_2-way'!$G415)</f>
        <v>2.3750000000000004</v>
      </c>
      <c r="E416" s="46">
        <f>IF(OR($A416="",$B416=""),"",B416*'MPTO_working_2-way'!$G415)</f>
        <v>1.7272727272727273</v>
      </c>
      <c r="F416" s="44">
        <f>IF(OR($A416="",$B416=""),"",'MPTO_working_2-way'!D415)</f>
        <v>2.3875968992248064</v>
      </c>
      <c r="G416" s="46">
        <f>IF(OR($A416="",$B416=""),"",'MPTO_working_2-way'!E415)</f>
        <v>1.7206703910614525</v>
      </c>
      <c r="H416" s="44">
        <f>IF(OR($A416="",$B416=""),"",'OddsRatio_working_2-way'!M415)</f>
        <v>2.3879735545878726</v>
      </c>
      <c r="I416" s="44">
        <f>IF(OR($A416="",$B416=""),"",'OddsRatio_working_2-way'!N415)</f>
        <v>1.7204748222288193</v>
      </c>
      <c r="J416" s="44">
        <f>IF('Log_working_2-way'!$D415="","",A416^('Log_working_2-way'!$D415))</f>
        <v>2.3937530589126359</v>
      </c>
      <c r="K416" s="46">
        <f>IF('Log_working_2-way'!$D415="","",B416^('Log_working_2-way'!$D415))</f>
        <v>1.7174872145429791</v>
      </c>
      <c r="L416" s="53">
        <f t="shared" si="62"/>
        <v>0.42105263157894729</v>
      </c>
      <c r="M416" s="53">
        <f t="shared" si="63"/>
        <v>0.57894736842105265</v>
      </c>
      <c r="N416" s="54">
        <v>513</v>
      </c>
      <c r="O416" s="54">
        <f t="shared" si="64"/>
        <v>290.9220779220779</v>
      </c>
      <c r="P416" s="54">
        <f t="shared" si="65"/>
        <v>207.64285714285708</v>
      </c>
      <c r="Q416" s="54">
        <f t="shared" si="66"/>
        <v>305.35714285714283</v>
      </c>
      <c r="R416" s="54">
        <f t="shared" si="67"/>
        <v>222.07792207792207</v>
      </c>
      <c r="S416" s="55">
        <f t="shared" si="68"/>
        <v>-14.435064935064929</v>
      </c>
      <c r="T416" s="55">
        <f t="shared" si="68"/>
        <v>-14.435064935064986</v>
      </c>
      <c r="U416" t="s">
        <v>320</v>
      </c>
      <c r="V416" t="s">
        <v>400</v>
      </c>
      <c r="W416" t="s">
        <v>440</v>
      </c>
      <c r="X416" t="s">
        <v>515</v>
      </c>
      <c r="Y416" s="66"/>
    </row>
    <row r="417" spans="1:25" ht="15" x14ac:dyDescent="0.25">
      <c r="A417">
        <v>2.09</v>
      </c>
      <c r="B417">
        <v>1.83</v>
      </c>
      <c r="C417" s="43">
        <f t="shared" si="61"/>
        <v>2.4916986953225084E-2</v>
      </c>
      <c r="D417" s="44">
        <f>IF(OR($A417="",$B417=""),"",A417*'MPTO_working_2-way'!$G416)</f>
        <v>2.1420765027322402</v>
      </c>
      <c r="E417" s="46">
        <f>IF(OR($A417="",$B417=""),"",B417*'MPTO_working_2-way'!$G416)</f>
        <v>1.8755980861244019</v>
      </c>
      <c r="F417" s="44">
        <f>IF(OR($A417="",$B417=""),"",'MPTO_working_2-way'!D416)</f>
        <v>2.1458748281762841</v>
      </c>
      <c r="G417" s="46">
        <f>IF(OR($A417="",$B417=""),"",'MPTO_working_2-way'!E416)</f>
        <v>1.8726956692045928</v>
      </c>
      <c r="H417" s="44">
        <f>IF(OR($A417="",$B417=""),"",'OddsRatio_working_2-way'!M416)</f>
        <v>2.145972518016114</v>
      </c>
      <c r="I417" s="44">
        <f>IF(OR($A417="",$B417=""),"",'OddsRatio_working_2-way'!N416)</f>
        <v>1.8726212751865827</v>
      </c>
      <c r="J417" s="44">
        <f>IF('Log_working_2-way'!$D416="","",A417^('Log_working_2-way'!$D416))</f>
        <v>2.1476949656411697</v>
      </c>
      <c r="K417" s="46">
        <f>IF('Log_working_2-way'!$D416="","",B417^('Log_working_2-way'!$D416))</f>
        <v>1.8713116550453253</v>
      </c>
      <c r="L417" s="53">
        <f t="shared" si="62"/>
        <v>0.4668367346938776</v>
      </c>
      <c r="M417" s="53">
        <f t="shared" si="63"/>
        <v>0.53316326530612246</v>
      </c>
      <c r="N417" s="54">
        <v>514</v>
      </c>
      <c r="O417" s="54">
        <f t="shared" si="64"/>
        <v>268.06698564593302</v>
      </c>
      <c r="P417" s="54">
        <f t="shared" si="65"/>
        <v>233.12568306010925</v>
      </c>
      <c r="Q417" s="54">
        <f t="shared" si="66"/>
        <v>280.87431693989066</v>
      </c>
      <c r="R417" s="54">
        <f t="shared" si="67"/>
        <v>245.93301435406701</v>
      </c>
      <c r="S417" s="55">
        <f t="shared" si="68"/>
        <v>-12.807331293957645</v>
      </c>
      <c r="T417" s="55">
        <f t="shared" si="68"/>
        <v>-12.807331293957759</v>
      </c>
      <c r="U417" t="s">
        <v>401</v>
      </c>
      <c r="V417" t="s">
        <v>395</v>
      </c>
      <c r="W417" t="s">
        <v>440</v>
      </c>
      <c r="X417" t="s">
        <v>515</v>
      </c>
      <c r="Y417" s="66"/>
    </row>
    <row r="418" spans="1:25" s="50" customFormat="1" ht="15" x14ac:dyDescent="0.25">
      <c r="A418">
        <v>2.3199999999999998</v>
      </c>
      <c r="B418">
        <v>1.67</v>
      </c>
      <c r="C418" s="43">
        <f t="shared" ref="C418:C459" si="69">IF(OR($A418="",$B418=""),"",(1/A418)+(1/B418)-1)</f>
        <v>2.9836877968201669E-2</v>
      </c>
      <c r="D418" s="44">
        <f>IF(OR($A418="",$B418=""),"",A418*'MPTO_working_2-way'!$G417)</f>
        <v>2.3892215568862278</v>
      </c>
      <c r="E418" s="46">
        <f>IF(OR($A418="",$B418=""),"",B418*'MPTO_working_2-way'!$G417)</f>
        <v>1.7198275862068968</v>
      </c>
      <c r="F418" s="44">
        <f>IF(OR($A418="",$B418=""),"",'MPTO_working_2-way'!D417)</f>
        <v>2.4031757846421042</v>
      </c>
      <c r="G418" s="46">
        <f>IF(OR($A418="",$B418=""),"",'MPTO_working_2-way'!E417)</f>
        <v>1.7126690831933518</v>
      </c>
      <c r="H418" s="44">
        <f>IF(OR($A418="",$B418=""),"",'OddsRatio_working_2-way'!M417)</f>
        <v>2.4036200531950747</v>
      </c>
      <c r="I418" s="44">
        <f>IF(OR($A418="",$B418=""),"",'OddsRatio_working_2-way'!N417)</f>
        <v>1.7124435118490151</v>
      </c>
      <c r="J418" s="44">
        <f>IF('Log_working_2-way'!$D417="","",A418^('Log_working_2-way'!$D417))</f>
        <v>2.4100386743042619</v>
      </c>
      <c r="K418" s="46">
        <f>IF('Log_working_2-way'!$D417="","",B418^('Log_working_2-way'!$D417))</f>
        <v>1.7092004057926933</v>
      </c>
      <c r="L418" s="53">
        <f t="shared" ref="L418:L459" si="70">(1/D418)</f>
        <v>0.41854636591478689</v>
      </c>
      <c r="M418" s="53">
        <f t="shared" ref="M418:M459" si="71">(1/E418)</f>
        <v>0.581453634085213</v>
      </c>
      <c r="N418" s="54">
        <v>515</v>
      </c>
      <c r="O418" s="54">
        <f t="shared" ref="O418:O459" si="72">(1/A418)*((N418*A418)-N418)</f>
        <v>293.01724137931035</v>
      </c>
      <c r="P418" s="54">
        <f t="shared" ref="P418:P459" si="73">(1/B418)*((N418*B418)-N418)</f>
        <v>206.61676646706587</v>
      </c>
      <c r="Q418" s="54">
        <f t="shared" ref="Q418:Q459" si="74">(1/B418)*N418</f>
        <v>308.38323353293418</v>
      </c>
      <c r="R418" s="54">
        <f t="shared" ref="R418:R459" si="75">(1/A418)*N418</f>
        <v>221.98275862068968</v>
      </c>
      <c r="S418" s="55">
        <f t="shared" ref="S418:T459" si="76">O418-Q418</f>
        <v>-15.365992153623836</v>
      </c>
      <c r="T418" s="55">
        <f t="shared" si="76"/>
        <v>-15.365992153623807</v>
      </c>
      <c r="U418" t="s">
        <v>322</v>
      </c>
      <c r="V418" t="s">
        <v>403</v>
      </c>
      <c r="W418" t="s">
        <v>440</v>
      </c>
      <c r="X418" t="s">
        <v>515</v>
      </c>
      <c r="Y418" s="66"/>
    </row>
    <row r="419" spans="1:25" ht="15" x14ac:dyDescent="0.25">
      <c r="A419">
        <v>2.25</v>
      </c>
      <c r="B419">
        <v>1.71</v>
      </c>
      <c r="C419" s="43">
        <f t="shared" si="69"/>
        <v>2.9239766081871288E-2</v>
      </c>
      <c r="D419" s="44">
        <f>IF(OR($A419="",$B419=""),"",A419*'MPTO_working_2-way'!$G418)</f>
        <v>2.3157894736842106</v>
      </c>
      <c r="E419" s="46">
        <f>IF(OR($A419="",$B419=""),"",B419*'MPTO_working_2-way'!$G418)</f>
        <v>1.7599999999999998</v>
      </c>
      <c r="F419" s="44">
        <f>IF(OR($A419="",$B419=""),"",'MPTO_working_2-way'!D418)</f>
        <v>2.3265306122448979</v>
      </c>
      <c r="G419" s="46">
        <f>IF(OR($A419="",$B419=""),"",'MPTO_working_2-way'!E418)</f>
        <v>1.7538461538461536</v>
      </c>
      <c r="H419" s="44">
        <f>IF(OR($A419="",$B419=""),"",'OddsRatio_working_2-way'!M418)</f>
        <v>2.3268622310856886</v>
      </c>
      <c r="I419" s="44">
        <f>IF(OR($A419="",$B419=""),"",'OddsRatio_working_2-way'!N418)</f>
        <v>1.753657747256671</v>
      </c>
      <c r="J419" s="44">
        <f>IF('Log_working_2-way'!$D418="","",A419^('Log_working_2-way'!$D418))</f>
        <v>2.331784466562643</v>
      </c>
      <c r="K419" s="46">
        <f>IF('Log_working_2-way'!$D418="","",B419^('Log_working_2-way'!$D418))</f>
        <v>1.7508722508087184</v>
      </c>
      <c r="L419" s="53">
        <f t="shared" si="70"/>
        <v>0.43181818181818182</v>
      </c>
      <c r="M419" s="53">
        <f t="shared" si="71"/>
        <v>0.56818181818181823</v>
      </c>
      <c r="N419" s="54">
        <v>516</v>
      </c>
      <c r="O419" s="54">
        <f t="shared" si="72"/>
        <v>286.66666666666663</v>
      </c>
      <c r="P419" s="54">
        <f t="shared" si="73"/>
        <v>214.24561403508773</v>
      </c>
      <c r="Q419" s="54">
        <f t="shared" si="74"/>
        <v>301.75438596491227</v>
      </c>
      <c r="R419" s="54">
        <f t="shared" si="75"/>
        <v>229.33333333333331</v>
      </c>
      <c r="S419" s="55">
        <f t="shared" si="76"/>
        <v>-15.087719298245645</v>
      </c>
      <c r="T419" s="55">
        <f t="shared" si="76"/>
        <v>-15.087719298245588</v>
      </c>
      <c r="U419" t="s">
        <v>408</v>
      </c>
      <c r="V419" t="s">
        <v>405</v>
      </c>
      <c r="W419" t="s">
        <v>440</v>
      </c>
      <c r="X419" t="s">
        <v>515</v>
      </c>
      <c r="Y419" s="66"/>
    </row>
    <row r="420" spans="1:25" ht="15" x14ac:dyDescent="0.25">
      <c r="A420">
        <v>1.61</v>
      </c>
      <c r="B420">
        <v>2.4300000000000002</v>
      </c>
      <c r="C420" s="43">
        <f t="shared" si="69"/>
        <v>3.2640646167216181E-2</v>
      </c>
      <c r="D420" s="44">
        <f>IF(OR($A420="",$B420=""),"",A420*'MPTO_working_2-way'!$G419)</f>
        <v>1.6625514403292181</v>
      </c>
      <c r="E420" s="46">
        <f>IF(OR($A420="",$B420=""),"",B420*'MPTO_working_2-way'!$G419)</f>
        <v>2.5093167701863357</v>
      </c>
      <c r="F420" s="44">
        <f>IF(OR($A420="",$B420=""),"",'MPTO_working_2-way'!D419)</f>
        <v>1.6534454704900365</v>
      </c>
      <c r="G420" s="46">
        <f>IF(OR($A420="",$B420=""),"",'MPTO_working_2-way'!E419)</f>
        <v>2.5303495779840248</v>
      </c>
      <c r="H420" s="44">
        <f>IF(OR($A420="",$B420=""),"",'OddsRatio_working_2-way'!M419)</f>
        <v>1.6531258887637414</v>
      </c>
      <c r="I420" s="44">
        <f>IF(OR($A420="",$B420=""),"",'OddsRatio_working_2-way'!N419)</f>
        <v>2.5310983949707371</v>
      </c>
      <c r="J420" s="44">
        <f>IF('Log_working_2-way'!$D419="","",A420^('Log_working_2-way'!$D419))</f>
        <v>1.6489884623355247</v>
      </c>
      <c r="K420" s="46">
        <f>IF('Log_working_2-way'!$D419="","",B420^('Log_working_2-way'!$D419))</f>
        <v>2.5408594420942658</v>
      </c>
      <c r="L420" s="53">
        <f t="shared" si="70"/>
        <v>0.60148514851485146</v>
      </c>
      <c r="M420" s="53">
        <f t="shared" si="71"/>
        <v>0.39851485148514848</v>
      </c>
      <c r="N420" s="54">
        <v>517</v>
      </c>
      <c r="O420" s="54">
        <f t="shared" si="72"/>
        <v>195.88198757763973</v>
      </c>
      <c r="P420" s="54">
        <f t="shared" si="73"/>
        <v>304.24279835390951</v>
      </c>
      <c r="Q420" s="54">
        <f t="shared" si="74"/>
        <v>212.75720164609052</v>
      </c>
      <c r="R420" s="54">
        <f t="shared" si="75"/>
        <v>321.11801242236021</v>
      </c>
      <c r="S420" s="55">
        <f t="shared" si="76"/>
        <v>-16.875214068450788</v>
      </c>
      <c r="T420" s="55">
        <f t="shared" si="76"/>
        <v>-16.875214068450703</v>
      </c>
      <c r="U420" t="s">
        <v>402</v>
      </c>
      <c r="V420" t="s">
        <v>407</v>
      </c>
      <c r="W420" t="s">
        <v>440</v>
      </c>
      <c r="X420" t="s">
        <v>515</v>
      </c>
      <c r="Y420" s="66"/>
    </row>
    <row r="421" spans="1:25" ht="15" x14ac:dyDescent="0.25">
      <c r="A421">
        <v>2.62</v>
      </c>
      <c r="B421">
        <v>1.49</v>
      </c>
      <c r="C421" s="43">
        <f t="shared" si="69"/>
        <v>5.2820328910292424E-2</v>
      </c>
      <c r="D421" s="44">
        <f>IF(OR($A421="",$B421=""),"",A421*'MPTO_working_2-way'!$G420)</f>
        <v>2.7583892617449663</v>
      </c>
      <c r="E421" s="46">
        <f>IF(OR($A421="",$B421=""),"",B421*'MPTO_working_2-way'!$G420)</f>
        <v>1.5687022900763357</v>
      </c>
      <c r="F421" s="44">
        <f>IF(OR($A421="",$B421=""),"",'MPTO_working_2-way'!D420)</f>
        <v>2.8147667459802435</v>
      </c>
      <c r="G421" s="46">
        <f>IF(OR($A421="",$B421=""),"",'MPTO_working_2-way'!E420)</f>
        <v>1.55103500337717</v>
      </c>
      <c r="H421" s="44">
        <f>IF(OR($A421="",$B421=""),"",'OddsRatio_working_2-way'!M420)</f>
        <v>2.8182745801939793</v>
      </c>
      <c r="I421" s="44">
        <f>IF(OR($A421="",$B421=""),"",'OddsRatio_working_2-way'!N420)</f>
        <v>1.5499719409228698</v>
      </c>
      <c r="J421" s="44">
        <f>IF('Log_working_2-way'!$D420="","",A421^('Log_working_2-way'!$D420))</f>
        <v>2.845585909609984</v>
      </c>
      <c r="K421" s="46">
        <f>IF('Log_working_2-way'!$D420="","",B421^('Log_working_2-way'!$D420))</f>
        <v>1.5418333521010308</v>
      </c>
      <c r="L421" s="53">
        <f t="shared" si="70"/>
        <v>0.36253041362530414</v>
      </c>
      <c r="M421" s="53">
        <f t="shared" si="71"/>
        <v>0.63746958637469597</v>
      </c>
      <c r="N421" s="54">
        <v>518</v>
      </c>
      <c r="O421" s="54">
        <f t="shared" si="72"/>
        <v>320.29007633587787</v>
      </c>
      <c r="P421" s="54">
        <f t="shared" si="73"/>
        <v>170.34899328859063</v>
      </c>
      <c r="Q421" s="54">
        <f t="shared" si="74"/>
        <v>347.65100671140942</v>
      </c>
      <c r="R421" s="54">
        <f t="shared" si="75"/>
        <v>197.70992366412213</v>
      </c>
      <c r="S421" s="55">
        <f t="shared" si="76"/>
        <v>-27.360930375531552</v>
      </c>
      <c r="T421" s="55">
        <f t="shared" si="76"/>
        <v>-27.360930375531495</v>
      </c>
      <c r="U421" t="s">
        <v>412</v>
      </c>
      <c r="V421" t="s">
        <v>411</v>
      </c>
      <c r="W421" t="s">
        <v>447</v>
      </c>
      <c r="X421" t="s">
        <v>515</v>
      </c>
      <c r="Y421" s="66"/>
    </row>
    <row r="422" spans="1:25" ht="15" x14ac:dyDescent="0.25">
      <c r="A422">
        <v>1.92</v>
      </c>
      <c r="B422">
        <v>1.9</v>
      </c>
      <c r="C422" s="43">
        <f t="shared" si="69"/>
        <v>4.7149122807017552E-2</v>
      </c>
      <c r="D422" s="44">
        <f>IF(OR($A422="",$B422=""),"",A422*'MPTO_working_2-way'!$G421)</f>
        <v>2.0105263157894737</v>
      </c>
      <c r="E422" s="46">
        <f>IF(OR($A422="",$B422=""),"",B422*'MPTO_working_2-way'!$G421)</f>
        <v>1.9895833333333333</v>
      </c>
      <c r="F422" s="44">
        <f>IF(OR($A422="",$B422=""),"",'MPTO_working_2-way'!D421)</f>
        <v>2.0110253583241455</v>
      </c>
      <c r="G422" s="46">
        <f>IF(OR($A422="",$B422=""),"",'MPTO_working_2-way'!E421)</f>
        <v>1.9890948745910577</v>
      </c>
      <c r="H422" s="44">
        <f>IF(OR($A422="",$B422=""),"",'OddsRatio_working_2-way'!M421)</f>
        <v>2.0110500592068727</v>
      </c>
      <c r="I422" s="44">
        <f>IF(OR($A422="",$B422=""),"",'OddsRatio_working_2-way'!N421)</f>
        <v>1.9890707100936806</v>
      </c>
      <c r="J422" s="44">
        <f>IF('Log_working_2-way'!$D421="","",A422^('Log_working_2-way'!$D421))</f>
        <v>2.0112800109902316</v>
      </c>
      <c r="K422" s="46">
        <f>IF('Log_working_2-way'!$D421="","",B422^('Log_working_2-way'!$D421))</f>
        <v>1.9888458084128613</v>
      </c>
      <c r="L422" s="53">
        <f t="shared" si="70"/>
        <v>0.49738219895287955</v>
      </c>
      <c r="M422" s="53">
        <f t="shared" si="71"/>
        <v>0.50261780104712039</v>
      </c>
      <c r="N422" s="54">
        <v>519</v>
      </c>
      <c r="O422" s="54">
        <f t="shared" si="72"/>
        <v>248.68750000000003</v>
      </c>
      <c r="P422" s="54">
        <f t="shared" si="73"/>
        <v>245.84210526315783</v>
      </c>
      <c r="Q422" s="54">
        <f t="shared" si="74"/>
        <v>273.15789473684208</v>
      </c>
      <c r="R422" s="54">
        <f t="shared" si="75"/>
        <v>270.3125</v>
      </c>
      <c r="S422" s="55">
        <f t="shared" si="76"/>
        <v>-24.470394736842053</v>
      </c>
      <c r="T422" s="55">
        <f t="shared" si="76"/>
        <v>-24.470394736842167</v>
      </c>
      <c r="U422" t="s">
        <v>88</v>
      </c>
      <c r="V422" t="s">
        <v>93</v>
      </c>
      <c r="W422" t="s">
        <v>447</v>
      </c>
      <c r="X422" t="s">
        <v>515</v>
      </c>
      <c r="Y422" s="66"/>
    </row>
    <row r="423" spans="1:25" ht="15" x14ac:dyDescent="0.25">
      <c r="A423">
        <v>2.75</v>
      </c>
      <c r="B423">
        <v>1.45</v>
      </c>
      <c r="C423" s="43">
        <f t="shared" si="69"/>
        <v>5.3291536050156907E-2</v>
      </c>
      <c r="D423" s="44">
        <f>IF(OR($A423="",$B423=""),"",A423*'MPTO_working_2-way'!$G422)</f>
        <v>2.8965517241379315</v>
      </c>
      <c r="E423" s="46">
        <f>IF(OR($A423="",$B423=""),"",B423*'MPTO_working_2-way'!$G422)</f>
        <v>1.5272727272727276</v>
      </c>
      <c r="F423" s="44">
        <f>IF(OR($A423="",$B423=""),"",'MPTO_working_2-way'!D422)</f>
        <v>2.9674418604651169</v>
      </c>
      <c r="G423" s="46">
        <f>IF(OR($A423="",$B423=""),"",'MPTO_working_2-way'!E422)</f>
        <v>1.5082742316784872</v>
      </c>
      <c r="H423" s="44">
        <f>IF(OR($A423="",$B423=""),"",'OddsRatio_working_2-way'!M422)</f>
        <v>2.97202659436654</v>
      </c>
      <c r="I423" s="44">
        <f>IF(OR($A423="",$B423=""),"",'OddsRatio_working_2-way'!N422)</f>
        <v>1.50709255283711</v>
      </c>
      <c r="J423" s="44">
        <f>IF('Log_working_2-way'!$D422="","",A423^('Log_working_2-way'!$D422))</f>
        <v>3.0067316149589698</v>
      </c>
      <c r="K423" s="46">
        <f>IF('Log_working_2-way'!$D422="","",B423^('Log_working_2-way'!$D422))</f>
        <v>1.4983227415848384</v>
      </c>
      <c r="L423" s="53">
        <f t="shared" si="70"/>
        <v>0.34523809523809518</v>
      </c>
      <c r="M423" s="53">
        <f t="shared" si="71"/>
        <v>0.65476190476190466</v>
      </c>
      <c r="N423" s="54">
        <v>520</v>
      </c>
      <c r="O423" s="54">
        <f t="shared" si="72"/>
        <v>330.90909090909093</v>
      </c>
      <c r="P423" s="54">
        <f t="shared" si="73"/>
        <v>161.37931034482759</v>
      </c>
      <c r="Q423" s="54">
        <f t="shared" si="74"/>
        <v>358.62068965517244</v>
      </c>
      <c r="R423" s="54">
        <f t="shared" si="75"/>
        <v>189.09090909090909</v>
      </c>
      <c r="S423" s="55">
        <f t="shared" si="76"/>
        <v>-27.711598746081506</v>
      </c>
      <c r="T423" s="55">
        <f t="shared" si="76"/>
        <v>-27.711598746081506</v>
      </c>
      <c r="U423" t="s">
        <v>345</v>
      </c>
      <c r="V423" t="s">
        <v>409</v>
      </c>
      <c r="W423" t="s">
        <v>447</v>
      </c>
      <c r="X423" t="s">
        <v>515</v>
      </c>
      <c r="Y423" s="66"/>
    </row>
    <row r="424" spans="1:25" ht="15" x14ac:dyDescent="0.25">
      <c r="A424">
        <v>2.81</v>
      </c>
      <c r="B424">
        <v>1.44</v>
      </c>
      <c r="C424" s="43">
        <f t="shared" si="69"/>
        <v>5.0316330565440825E-2</v>
      </c>
      <c r="D424" s="44">
        <f>IF(OR($A424="",$B424=""),"",A424*'MPTO_working_2-way'!$G423)</f>
        <v>2.9513888888888888</v>
      </c>
      <c r="E424" s="46">
        <f>IF(OR($A424="",$B424=""),"",B424*'MPTO_working_2-way'!$G423)</f>
        <v>1.5124555160142348</v>
      </c>
      <c r="F424" s="44">
        <f>IF(OR($A424="",$B424=""),"",'MPTO_working_2-way'!D423)</f>
        <v>3.0237632640860856</v>
      </c>
      <c r="G424" s="46">
        <f>IF(OR($A424="",$B424=""),"",'MPTO_working_2-way'!E423)</f>
        <v>1.4941289417325159</v>
      </c>
      <c r="H424" s="44">
        <f>IF(OR($A424="",$B424=""),"",'OddsRatio_working_2-way'!M423)</f>
        <v>3.0282101379384638</v>
      </c>
      <c r="I424" s="44">
        <f>IF(OR($A424="",$B424=""),"",'OddsRatio_working_2-way'!N423)</f>
        <v>1.4930455583938809</v>
      </c>
      <c r="J424" s="44">
        <f>IF('Log_working_2-way'!$D423="","",A424^('Log_working_2-way'!$D423))</f>
        <v>3.0636003544390022</v>
      </c>
      <c r="K424" s="46">
        <f>IF('Log_working_2-way'!$D423="","",B424^('Log_working_2-way'!$D423))</f>
        <v>1.4845899535937477</v>
      </c>
      <c r="L424" s="53">
        <f t="shared" si="70"/>
        <v>0.33882352941176469</v>
      </c>
      <c r="M424" s="53">
        <f t="shared" si="71"/>
        <v>0.66117647058823537</v>
      </c>
      <c r="N424" s="54">
        <v>521</v>
      </c>
      <c r="O424" s="54">
        <f t="shared" si="72"/>
        <v>335.59074733096088</v>
      </c>
      <c r="P424" s="54">
        <f t="shared" si="73"/>
        <v>159.19444444444446</v>
      </c>
      <c r="Q424" s="54">
        <f t="shared" si="74"/>
        <v>361.80555555555554</v>
      </c>
      <c r="R424" s="54">
        <f t="shared" si="75"/>
        <v>185.40925266903915</v>
      </c>
      <c r="S424" s="55">
        <f t="shared" si="76"/>
        <v>-26.214808224594663</v>
      </c>
      <c r="T424" s="55">
        <f t="shared" si="76"/>
        <v>-26.214808224594691</v>
      </c>
      <c r="U424" t="s">
        <v>346</v>
      </c>
      <c r="V424" t="s">
        <v>410</v>
      </c>
      <c r="W424" t="s">
        <v>447</v>
      </c>
      <c r="X424" t="s">
        <v>515</v>
      </c>
      <c r="Y424" s="66"/>
    </row>
    <row r="425" spans="1:25" ht="15" x14ac:dyDescent="0.25">
      <c r="A425">
        <v>1.96</v>
      </c>
      <c r="B425">
        <v>1.85</v>
      </c>
      <c r="C425" s="43">
        <f t="shared" si="69"/>
        <v>5.0744622173193532E-2</v>
      </c>
      <c r="D425" s="44">
        <f>IF(OR($A425="",$B425=""),"",A425*'MPTO_working_2-way'!$G424)</f>
        <v>2.0594594594594593</v>
      </c>
      <c r="E425" s="46">
        <f>IF(OR($A425="",$B425=""),"",B425*'MPTO_working_2-way'!$G424)</f>
        <v>1.943877551020408</v>
      </c>
      <c r="F425" s="44">
        <f>IF(OR($A425="",$B425=""),"",'MPTO_working_2-way'!D424)</f>
        <v>2.0625711035267349</v>
      </c>
      <c r="G425" s="46">
        <f>IF(OR($A425="",$B425=""),"",'MPTO_working_2-way'!E424)</f>
        <v>1.9411134903640255</v>
      </c>
      <c r="H425" s="44">
        <f>IF(OR($A425="",$B425=""),"",'OddsRatio_working_2-way'!M424)</f>
        <v>2.0627378626481145</v>
      </c>
      <c r="I425" s="44">
        <f>IF(OR($A425="",$B425=""),"",'OddsRatio_working_2-way'!N424)</f>
        <v>1.9409658158863516</v>
      </c>
      <c r="J425" s="44">
        <f>IF('Log_working_2-way'!$D424="","",A425^('Log_working_2-way'!$D424))</f>
        <v>2.0641792196832438</v>
      </c>
      <c r="K425" s="46">
        <f>IF('Log_working_2-way'!$D424="","",B425^('Log_working_2-way'!$D424))</f>
        <v>1.9396913428704079</v>
      </c>
      <c r="L425" s="53">
        <f t="shared" si="70"/>
        <v>0.48556430446194232</v>
      </c>
      <c r="M425" s="53">
        <f t="shared" si="71"/>
        <v>0.51443569553805779</v>
      </c>
      <c r="N425" s="54">
        <v>522</v>
      </c>
      <c r="O425" s="54">
        <f t="shared" si="72"/>
        <v>255.67346938775512</v>
      </c>
      <c r="P425" s="54">
        <f t="shared" si="73"/>
        <v>239.83783783783784</v>
      </c>
      <c r="Q425" s="54">
        <f t="shared" si="74"/>
        <v>282.16216216216213</v>
      </c>
      <c r="R425" s="54">
        <f t="shared" si="75"/>
        <v>266.32653061224488</v>
      </c>
      <c r="S425" s="55">
        <f t="shared" si="76"/>
        <v>-26.488692774407014</v>
      </c>
      <c r="T425" s="55">
        <f t="shared" si="76"/>
        <v>-26.488692774407042</v>
      </c>
      <c r="U425" t="s">
        <v>343</v>
      </c>
      <c r="V425" t="s">
        <v>89</v>
      </c>
      <c r="W425" t="s">
        <v>447</v>
      </c>
      <c r="X425" t="s">
        <v>515</v>
      </c>
      <c r="Y425" s="66"/>
    </row>
    <row r="426" spans="1:25" ht="15" x14ac:dyDescent="0.25">
      <c r="A426">
        <v>2.6</v>
      </c>
      <c r="B426">
        <v>1.5</v>
      </c>
      <c r="C426" s="43">
        <f t="shared" si="69"/>
        <v>5.12820512820511E-2</v>
      </c>
      <c r="D426" s="44">
        <f>IF(OR($A426="",$B426=""),"",A426*'MPTO_working_2-way'!$G425)</f>
        <v>2.7333333333333329</v>
      </c>
      <c r="E426" s="46">
        <f>IF(OR($A426="",$B426=""),"",B426*'MPTO_working_2-way'!$G425)</f>
        <v>1.5769230769230766</v>
      </c>
      <c r="F426" s="44">
        <f>IF(OR($A426="",$B426=""),"",'MPTO_working_2-way'!D425)</f>
        <v>2.7857142857142851</v>
      </c>
      <c r="G426" s="46">
        <f>IF(OR($A426="",$B426=""),"",'MPTO_working_2-way'!E425)</f>
        <v>1.5599999999999998</v>
      </c>
      <c r="H426" s="44">
        <f>IF(OR($A426="",$B426=""),"",'OddsRatio_working_2-way'!M425)</f>
        <v>2.788854381999831</v>
      </c>
      <c r="I426" s="44">
        <f>IF(OR($A426="",$B426=""),"",'OddsRatio_working_2-way'!N425)</f>
        <v>1.5590169943749472</v>
      </c>
      <c r="J426" s="44">
        <f>IF('Log_working_2-way'!$D425="","",A426^('Log_working_2-way'!$D425))</f>
        <v>2.8141264224326203</v>
      </c>
      <c r="K426" s="46">
        <f>IF('Log_working_2-way'!$D425="","",B426^('Log_working_2-way'!$D425))</f>
        <v>1.5512294995708851</v>
      </c>
      <c r="L426" s="53">
        <f t="shared" si="70"/>
        <v>0.36585365853658541</v>
      </c>
      <c r="M426" s="53">
        <f t="shared" si="71"/>
        <v>0.63414634146341475</v>
      </c>
      <c r="N426" s="54">
        <v>523</v>
      </c>
      <c r="O426" s="54">
        <f t="shared" si="72"/>
        <v>321.84615384615381</v>
      </c>
      <c r="P426" s="54">
        <f t="shared" si="73"/>
        <v>174.33333333333331</v>
      </c>
      <c r="Q426" s="54">
        <f t="shared" si="74"/>
        <v>348.66666666666663</v>
      </c>
      <c r="R426" s="54">
        <f t="shared" si="75"/>
        <v>201.15384615384613</v>
      </c>
      <c r="S426" s="55">
        <f t="shared" si="76"/>
        <v>-26.820512820512818</v>
      </c>
      <c r="T426" s="55">
        <f t="shared" si="76"/>
        <v>-26.820512820512818</v>
      </c>
      <c r="U426" t="s">
        <v>91</v>
      </c>
      <c r="V426" t="s">
        <v>90</v>
      </c>
      <c r="W426" t="s">
        <v>447</v>
      </c>
      <c r="X426" t="s">
        <v>515</v>
      </c>
      <c r="Y426" s="66"/>
    </row>
    <row r="427" spans="1:25" ht="15" x14ac:dyDescent="0.25">
      <c r="A427">
        <v>2.13</v>
      </c>
      <c r="B427">
        <v>1.72</v>
      </c>
      <c r="C427" s="43">
        <f t="shared" si="69"/>
        <v>5.087891691232671E-2</v>
      </c>
      <c r="D427" s="44">
        <f>IF(OR($A427="",$B427=""),"",A427*'MPTO_working_2-way'!$G426)</f>
        <v>2.2383720930232558</v>
      </c>
      <c r="E427" s="46">
        <f>IF(OR($A427="",$B427=""),"",B427*'MPTO_working_2-way'!$G426)</f>
        <v>1.807511737089202</v>
      </c>
      <c r="F427" s="44">
        <f>IF(OR($A427="",$B427=""),"",'MPTO_working_2-way'!D426)</f>
        <v>2.2520285222522745</v>
      </c>
      <c r="G427" s="46">
        <f>IF(OR($A427="",$B427=""),"",'MPTO_working_2-way'!E426)</f>
        <v>1.7987038491751768</v>
      </c>
      <c r="H427" s="44">
        <f>IF(OR($A427="",$B427=""),"",'OddsRatio_working_2-way'!M426)</f>
        <v>2.2527746981977419</v>
      </c>
      <c r="I427" s="44">
        <f>IF(OR($A427="",$B427=""),"",'OddsRatio_working_2-way'!N426)</f>
        <v>1.7982281262852871</v>
      </c>
      <c r="J427" s="44">
        <f>IF('Log_working_2-way'!$D426="","",A427^('Log_working_2-way'!$D426))</f>
        <v>2.2591584792630677</v>
      </c>
      <c r="K427" s="46">
        <f>IF('Log_working_2-way'!$D426="","",B427^('Log_working_2-way'!$D426))</f>
        <v>1.7941812063116489</v>
      </c>
      <c r="L427" s="53">
        <f t="shared" si="70"/>
        <v>0.44675324675324674</v>
      </c>
      <c r="M427" s="53">
        <f t="shared" si="71"/>
        <v>0.55324675324675321</v>
      </c>
      <c r="N427" s="54">
        <v>524</v>
      </c>
      <c r="O427" s="54">
        <f t="shared" si="72"/>
        <v>277.99061032863847</v>
      </c>
      <c r="P427" s="54">
        <f t="shared" si="73"/>
        <v>219.34883720930233</v>
      </c>
      <c r="Q427" s="54">
        <f t="shared" si="74"/>
        <v>304.6511627906977</v>
      </c>
      <c r="R427" s="54">
        <f t="shared" si="75"/>
        <v>246.0093896713615</v>
      </c>
      <c r="S427" s="55">
        <f t="shared" si="76"/>
        <v>-26.660552462059229</v>
      </c>
      <c r="T427" s="55">
        <f t="shared" si="76"/>
        <v>-26.660552462059172</v>
      </c>
      <c r="U427" t="s">
        <v>344</v>
      </c>
      <c r="V427" t="s">
        <v>92</v>
      </c>
      <c r="W427" t="s">
        <v>447</v>
      </c>
      <c r="X427" t="s">
        <v>515</v>
      </c>
      <c r="Y427" s="66"/>
    </row>
    <row r="428" spans="1:25" ht="15" x14ac:dyDescent="0.25">
      <c r="A428">
        <v>1.87</v>
      </c>
      <c r="B428">
        <v>2.0499999999999998</v>
      </c>
      <c r="C428" s="43">
        <f t="shared" si="69"/>
        <v>2.2564236337550447E-2</v>
      </c>
      <c r="D428" s="44">
        <f>IF(OR($A428="",$B428=""),"",A428*'MPTO_working_2-way'!$G427)</f>
        <v>1.9121951219512194</v>
      </c>
      <c r="E428" s="46">
        <f>IF(OR($A428="",$B428=""),"",B428*'MPTO_working_2-way'!$G427)</f>
        <v>2.0962566844919781</v>
      </c>
      <c r="F428" s="44">
        <f>IF(OR($A428="",$B428=""),"",'MPTO_working_2-way'!D427)</f>
        <v>1.9103027282920144</v>
      </c>
      <c r="G428" s="46">
        <f>IF(OR($A428="",$B428=""),"",'MPTO_working_2-way'!E427)</f>
        <v>2.0985356507458599</v>
      </c>
      <c r="H428" s="44">
        <f>IF(OR($A428="",$B428=""),"",'OddsRatio_working_2-way'!M427)</f>
        <v>1.9102589898327997</v>
      </c>
      <c r="I428" s="44">
        <f>IF(OR($A428="",$B428=""),"",'OddsRatio_working_2-way'!N427)</f>
        <v>2.0985884360051026</v>
      </c>
      <c r="J428" s="44">
        <f>IF('Log_working_2-way'!$D427="","",A428^('Log_working_2-way'!$D427))</f>
        <v>1.9094064175923491</v>
      </c>
      <c r="K428" s="46">
        <f>IF('Log_working_2-way'!$D427="","",B428^('Log_working_2-way'!$D427))</f>
        <v>2.0996183671625008</v>
      </c>
      <c r="L428" s="53">
        <f t="shared" si="70"/>
        <v>0.52295918367346939</v>
      </c>
      <c r="M428" s="53">
        <f t="shared" si="71"/>
        <v>0.47704081632653073</v>
      </c>
      <c r="N428" s="54">
        <v>525</v>
      </c>
      <c r="O428" s="54">
        <f t="shared" si="72"/>
        <v>244.25133689839569</v>
      </c>
      <c r="P428" s="54">
        <f t="shared" si="73"/>
        <v>268.90243902439028</v>
      </c>
      <c r="Q428" s="54">
        <f t="shared" si="74"/>
        <v>256.09756097560978</v>
      </c>
      <c r="R428" s="54">
        <f t="shared" si="75"/>
        <v>280.74866310160422</v>
      </c>
      <c r="S428" s="55">
        <f t="shared" si="76"/>
        <v>-11.846224077214089</v>
      </c>
      <c r="T428" s="55">
        <f t="shared" si="76"/>
        <v>-11.846224077213947</v>
      </c>
      <c r="U428" t="s">
        <v>100</v>
      </c>
      <c r="V428" t="s">
        <v>99</v>
      </c>
      <c r="W428" t="s">
        <v>441</v>
      </c>
      <c r="X428" t="s">
        <v>515</v>
      </c>
      <c r="Y428" s="66"/>
    </row>
    <row r="429" spans="1:25" ht="15" x14ac:dyDescent="0.25">
      <c r="A429">
        <v>1.71</v>
      </c>
      <c r="B429">
        <v>2.25</v>
      </c>
      <c r="C429" s="43">
        <f t="shared" si="69"/>
        <v>2.9239766081871288E-2</v>
      </c>
      <c r="D429" s="44">
        <f>IF(OR($A429="",$B429=""),"",A429*'MPTO_working_2-way'!$G428)</f>
        <v>1.7599999999999998</v>
      </c>
      <c r="E429" s="46">
        <f>IF(OR($A429="",$B429=""),"",B429*'MPTO_working_2-way'!$G428)</f>
        <v>2.3157894736842106</v>
      </c>
      <c r="F429" s="44">
        <f>IF(OR($A429="",$B429=""),"",'MPTO_working_2-way'!D428)</f>
        <v>1.7538461538461536</v>
      </c>
      <c r="G429" s="46">
        <f>IF(OR($A429="",$B429=""),"",'MPTO_working_2-way'!E428)</f>
        <v>2.3265306122448979</v>
      </c>
      <c r="H429" s="44">
        <f>IF(OR($A429="",$B429=""),"",'OddsRatio_working_2-way'!M428)</f>
        <v>1.753657747256671</v>
      </c>
      <c r="I429" s="44">
        <f>IF(OR($A429="",$B429=""),"",'OddsRatio_working_2-way'!N428)</f>
        <v>2.3268622310856886</v>
      </c>
      <c r="J429" s="44">
        <f>IF('Log_working_2-way'!$D428="","",A429^('Log_working_2-way'!$D428))</f>
        <v>1.7508722508087184</v>
      </c>
      <c r="K429" s="46">
        <f>IF('Log_working_2-way'!$D428="","",B429^('Log_working_2-way'!$D428))</f>
        <v>2.331784466562643</v>
      </c>
      <c r="L429" s="53">
        <f t="shared" si="70"/>
        <v>0.56818181818181823</v>
      </c>
      <c r="M429" s="53">
        <f t="shared" si="71"/>
        <v>0.43181818181818182</v>
      </c>
      <c r="N429" s="54">
        <v>526</v>
      </c>
      <c r="O429" s="54">
        <f t="shared" si="72"/>
        <v>218.39766081871346</v>
      </c>
      <c r="P429" s="54">
        <f t="shared" si="73"/>
        <v>292.22222222222223</v>
      </c>
      <c r="Q429" s="54">
        <f t="shared" si="74"/>
        <v>233.77777777777777</v>
      </c>
      <c r="R429" s="54">
        <f t="shared" si="75"/>
        <v>307.60233918128654</v>
      </c>
      <c r="S429" s="55">
        <f t="shared" si="76"/>
        <v>-15.38011695906431</v>
      </c>
      <c r="T429" s="55">
        <f t="shared" si="76"/>
        <v>-15.38011695906431</v>
      </c>
      <c r="U429" t="s">
        <v>103</v>
      </c>
      <c r="V429" t="s">
        <v>102</v>
      </c>
      <c r="W429" t="s">
        <v>441</v>
      </c>
      <c r="X429" t="s">
        <v>515</v>
      </c>
      <c r="Y429" s="66"/>
    </row>
    <row r="430" spans="1:25" ht="15" x14ac:dyDescent="0.25">
      <c r="A430">
        <v>1.68</v>
      </c>
      <c r="B430">
        <v>2.2999999999999998</v>
      </c>
      <c r="C430" s="43">
        <f t="shared" si="69"/>
        <v>3.002070393374745E-2</v>
      </c>
      <c r="D430" s="44">
        <f>IF(OR($A430="",$B430=""),"",A430*'MPTO_working_2-way'!$G429)</f>
        <v>1.7304347826086957</v>
      </c>
      <c r="E430" s="46">
        <f>IF(OR($A430="",$B430=""),"",B430*'MPTO_working_2-way'!$G429)</f>
        <v>2.3690476190476191</v>
      </c>
      <c r="F430" s="44">
        <f>IF(OR($A430="",$B430=""),"",'MPTO_working_2-way'!D429)</f>
        <v>1.7234611953612846</v>
      </c>
      <c r="G430" s="46">
        <f>IF(OR($A430="",$B430=""),"",'MPTO_working_2-way'!E429)</f>
        <v>2.3822441430332923</v>
      </c>
      <c r="H430" s="44">
        <f>IF(OR($A430="",$B430=""),"",'OddsRatio_working_2-way'!M429)</f>
        <v>1.7232405706795793</v>
      </c>
      <c r="I430" s="44">
        <f>IF(OR($A430="",$B430=""),"",'OddsRatio_working_2-way'!N429)</f>
        <v>2.3826657968874305</v>
      </c>
      <c r="J430" s="44">
        <f>IF('Log_working_2-way'!$D429="","",A430^('Log_working_2-way'!$D429))</f>
        <v>1.7200813813896441</v>
      </c>
      <c r="K430" s="46">
        <f>IF('Log_working_2-way'!$D429="","",B430^('Log_working_2-way'!$D429))</f>
        <v>2.3887319209255629</v>
      </c>
      <c r="L430" s="53">
        <f t="shared" si="70"/>
        <v>0.57788944723618085</v>
      </c>
      <c r="M430" s="53">
        <f t="shared" si="71"/>
        <v>0.42211055276381909</v>
      </c>
      <c r="N430" s="54">
        <v>527</v>
      </c>
      <c r="O430" s="54">
        <f t="shared" si="72"/>
        <v>213.30952380952382</v>
      </c>
      <c r="P430" s="54">
        <f t="shared" si="73"/>
        <v>297.86956521739131</v>
      </c>
      <c r="Q430" s="54">
        <f t="shared" si="74"/>
        <v>229.13043478260872</v>
      </c>
      <c r="R430" s="54">
        <f t="shared" si="75"/>
        <v>313.6904761904762</v>
      </c>
      <c r="S430" s="55">
        <f t="shared" si="76"/>
        <v>-15.820910973084892</v>
      </c>
      <c r="T430" s="55">
        <f t="shared" si="76"/>
        <v>-15.820910973084892</v>
      </c>
      <c r="U430" t="s">
        <v>104</v>
      </c>
      <c r="V430" t="s">
        <v>143</v>
      </c>
      <c r="W430" t="s">
        <v>441</v>
      </c>
      <c r="X430" t="s">
        <v>515</v>
      </c>
      <c r="Y430" s="66"/>
    </row>
    <row r="431" spans="1:25" ht="15" x14ac:dyDescent="0.25">
      <c r="A431">
        <v>1.72</v>
      </c>
      <c r="B431">
        <v>2.23</v>
      </c>
      <c r="C431" s="43">
        <f t="shared" si="69"/>
        <v>2.982584211075201E-2</v>
      </c>
      <c r="D431" s="44">
        <f>IF(OR($A431="",$B431=""),"",A431*'MPTO_working_2-way'!$G430)</f>
        <v>1.7713004484304935</v>
      </c>
      <c r="E431" s="46">
        <f>IF(OR($A431="",$B431=""),"",B431*'MPTO_working_2-way'!$G430)</f>
        <v>2.2965116279069768</v>
      </c>
      <c r="F431" s="44">
        <f>IF(OR($A431="",$B431=""),"",'MPTO_working_2-way'!D430)</f>
        <v>1.7652798232695142</v>
      </c>
      <c r="G431" s="46">
        <f>IF(OR($A431="",$B431=""),"",'MPTO_working_2-way'!E430)</f>
        <v>2.3067115708443593</v>
      </c>
      <c r="H431" s="44">
        <f>IF(OR($A431="",$B431=""),"",'OddsRatio_working_2-way'!M430)</f>
        <v>1.7650920556760061</v>
      </c>
      <c r="I431" s="44">
        <f>IF(OR($A431="",$B431=""),"",'OddsRatio_working_2-way'!N430)</f>
        <v>2.3070322617798436</v>
      </c>
      <c r="J431" s="44">
        <f>IF('Log_working_2-way'!$D430="","",A431^('Log_working_2-way'!$D430))</f>
        <v>1.7623660397486636</v>
      </c>
      <c r="K431" s="46">
        <f>IF('Log_working_2-way'!$D430="","",B431^('Log_working_2-way'!$D430))</f>
        <v>2.3117058576345526</v>
      </c>
      <c r="L431" s="53">
        <f t="shared" si="70"/>
        <v>0.56455696202531636</v>
      </c>
      <c r="M431" s="53">
        <f t="shared" si="71"/>
        <v>0.43544303797468353</v>
      </c>
      <c r="N431" s="54">
        <v>528</v>
      </c>
      <c r="O431" s="54">
        <f t="shared" si="72"/>
        <v>221.02325581395348</v>
      </c>
      <c r="P431" s="54">
        <f t="shared" si="73"/>
        <v>291.22869955156955</v>
      </c>
      <c r="Q431" s="54">
        <f t="shared" si="74"/>
        <v>236.77130044843051</v>
      </c>
      <c r="R431" s="54">
        <f t="shared" si="75"/>
        <v>306.97674418604652</v>
      </c>
      <c r="S431" s="55">
        <f t="shared" si="76"/>
        <v>-15.748044634477026</v>
      </c>
      <c r="T431" s="55">
        <f t="shared" si="76"/>
        <v>-15.748044634476969</v>
      </c>
      <c r="U431" t="s">
        <v>95</v>
      </c>
      <c r="V431" t="s">
        <v>53</v>
      </c>
      <c r="W431" t="s">
        <v>441</v>
      </c>
      <c r="X431" t="s">
        <v>515</v>
      </c>
      <c r="Y431" s="66"/>
    </row>
    <row r="432" spans="1:25" ht="15" x14ac:dyDescent="0.25">
      <c r="A432">
        <v>1.9</v>
      </c>
      <c r="B432">
        <v>2</v>
      </c>
      <c r="C432" s="43">
        <f t="shared" si="69"/>
        <v>2.631578947368407E-2</v>
      </c>
      <c r="D432" s="44">
        <f>IF(OR($A432="",$B432=""),"",A432*'MPTO_working_2-way'!$G431)</f>
        <v>1.9499999999999997</v>
      </c>
      <c r="E432" s="46">
        <f>IF(OR($A432="",$B432=""),"",B432*'MPTO_working_2-way'!$G431)</f>
        <v>2.0526315789473681</v>
      </c>
      <c r="F432" s="44">
        <f>IF(OR($A432="",$B432=""),"",'MPTO_working_2-way'!D431)</f>
        <v>1.9487179487179485</v>
      </c>
      <c r="G432" s="46">
        <f>IF(OR($A432="",$B432=""),"",'MPTO_working_2-way'!E431)</f>
        <v>2.0540540540540539</v>
      </c>
      <c r="H432" s="44">
        <f>IF(OR($A432="",$B432=""),"",'OddsRatio_working_2-way'!M431)</f>
        <v>1.9486832980505142</v>
      </c>
      <c r="I432" s="44">
        <f>IF(OR($A432="",$B432=""),"",'OddsRatio_working_2-way'!N431)</f>
        <v>2.0540925533894594</v>
      </c>
      <c r="J432" s="44">
        <f>IF('Log_working_2-way'!$D431="","",A432^('Log_working_2-way'!$D431))</f>
        <v>1.9481037356763915</v>
      </c>
      <c r="K432" s="46">
        <f>IF('Log_working_2-way'!$D431="","",B432^('Log_working_2-way'!$D431))</f>
        <v>2.0547369052254369</v>
      </c>
      <c r="L432" s="53">
        <f t="shared" si="70"/>
        <v>0.51282051282051289</v>
      </c>
      <c r="M432" s="53">
        <f t="shared" si="71"/>
        <v>0.48717948717948723</v>
      </c>
      <c r="N432" s="54">
        <v>529</v>
      </c>
      <c r="O432" s="54">
        <f t="shared" si="72"/>
        <v>250.57894736842098</v>
      </c>
      <c r="P432" s="54">
        <f t="shared" si="73"/>
        <v>264.5</v>
      </c>
      <c r="Q432" s="54">
        <f t="shared" si="74"/>
        <v>264.5</v>
      </c>
      <c r="R432" s="54">
        <f t="shared" si="75"/>
        <v>278.42105263157896</v>
      </c>
      <c r="S432" s="55">
        <f t="shared" si="76"/>
        <v>-13.921052631579016</v>
      </c>
      <c r="T432" s="55">
        <f t="shared" si="76"/>
        <v>-13.921052631578959</v>
      </c>
      <c r="U432" t="s">
        <v>52</v>
      </c>
      <c r="V432" t="s">
        <v>97</v>
      </c>
      <c r="W432" t="s">
        <v>441</v>
      </c>
      <c r="X432" t="s">
        <v>515</v>
      </c>
      <c r="Y432" s="66"/>
    </row>
    <row r="433" spans="1:25" ht="15" x14ac:dyDescent="0.25">
      <c r="A433">
        <v>1.65</v>
      </c>
      <c r="B433">
        <v>2.34</v>
      </c>
      <c r="C433" s="43">
        <f t="shared" si="69"/>
        <v>3.3411033411033575E-2</v>
      </c>
      <c r="D433" s="44">
        <f>IF(OR($A433="",$B433=""),"",A433*'MPTO_working_2-way'!$G432)</f>
        <v>1.7051282051282053</v>
      </c>
      <c r="E433" s="46">
        <f>IF(OR($A433="",$B433=""),"",B433*'MPTO_working_2-way'!$G432)</f>
        <v>2.4181818181818184</v>
      </c>
      <c r="F433" s="44">
        <f>IF(OR($A433="",$B433=""),"",'MPTO_working_2-way'!D432)</f>
        <v>1.6967699406723797</v>
      </c>
      <c r="G433" s="46">
        <f>IF(OR($A433="",$B433=""),"",'MPTO_working_2-way'!E432)</f>
        <v>2.4351939451277205</v>
      </c>
      <c r="H433" s="44">
        <f>IF(OR($A433="",$B433=""),"",'OddsRatio_working_2-way'!M432)</f>
        <v>1.6964729907653791</v>
      </c>
      <c r="I433" s="44">
        <f>IF(OR($A433="",$B433=""),"",'OddsRatio_working_2-way'!N432)</f>
        <v>2.4358058578855508</v>
      </c>
      <c r="J433" s="44">
        <f>IF('Log_working_2-way'!$D432="","",A433^('Log_working_2-way'!$D432))</f>
        <v>1.6926770755893317</v>
      </c>
      <c r="K433" s="46">
        <f>IF('Log_working_2-way'!$D432="","",B433^('Log_working_2-way'!$D432))</f>
        <v>2.4436741668534787</v>
      </c>
      <c r="L433" s="53">
        <f t="shared" si="70"/>
        <v>0.5864661654135338</v>
      </c>
      <c r="M433" s="53">
        <f t="shared" si="71"/>
        <v>0.41353383458646614</v>
      </c>
      <c r="N433" s="54">
        <v>530</v>
      </c>
      <c r="O433" s="54">
        <f t="shared" si="72"/>
        <v>208.78787878787878</v>
      </c>
      <c r="P433" s="54">
        <f t="shared" si="73"/>
        <v>303.50427350427344</v>
      </c>
      <c r="Q433" s="54">
        <f t="shared" si="74"/>
        <v>226.4957264957265</v>
      </c>
      <c r="R433" s="54">
        <f t="shared" si="75"/>
        <v>321.21212121212125</v>
      </c>
      <c r="S433" s="55">
        <f t="shared" si="76"/>
        <v>-17.707847707847719</v>
      </c>
      <c r="T433" s="55">
        <f t="shared" si="76"/>
        <v>-17.707847707847804</v>
      </c>
      <c r="U433" t="s">
        <v>361</v>
      </c>
      <c r="V433" t="s">
        <v>360</v>
      </c>
      <c r="W433" t="s">
        <v>448</v>
      </c>
      <c r="X433" t="s">
        <v>515</v>
      </c>
      <c r="Y433" s="66"/>
    </row>
    <row r="434" spans="1:25" ht="15" x14ac:dyDescent="0.25">
      <c r="A434">
        <v>1.53</v>
      </c>
      <c r="B434">
        <v>2.63</v>
      </c>
      <c r="C434" s="43">
        <f t="shared" si="69"/>
        <v>3.3822908123959383E-2</v>
      </c>
      <c r="D434" s="44">
        <f>IF(OR($A434="",$B434=""),"",A434*'MPTO_working_2-way'!$G433)</f>
        <v>1.581749049429658</v>
      </c>
      <c r="E434" s="46">
        <f>IF(OR($A434="",$B434=""),"",B434*'MPTO_working_2-way'!$G433)</f>
        <v>2.7189542483660132</v>
      </c>
      <c r="F434" s="44">
        <f>IF(OR($A434="",$B434=""),"",'MPTO_working_2-way'!D433)</f>
        <v>1.5706395519038232</v>
      </c>
      <c r="G434" s="46">
        <f>IF(OR($A434="",$B434=""),"",'MPTO_working_2-way'!E433)</f>
        <v>2.7524197133964914</v>
      </c>
      <c r="H434" s="44">
        <f>IF(OR($A434="",$B434=""),"",'OddsRatio_working_2-way'!M433)</f>
        <v>1.5702222147839637</v>
      </c>
      <c r="I434" s="44">
        <f>IF(OR($A434="",$B434=""),"",'OddsRatio_working_2-way'!N433)</f>
        <v>2.753702283203511</v>
      </c>
      <c r="J434" s="44">
        <f>IF('Log_working_2-way'!$D433="","",A434^('Log_working_2-way'!$D433))</f>
        <v>1.5651555908731223</v>
      </c>
      <c r="K434" s="46">
        <f>IF('Log_working_2-way'!$D433="","",B434^('Log_working_2-way'!$D433))</f>
        <v>2.7694242367043183</v>
      </c>
      <c r="L434" s="53">
        <f t="shared" si="70"/>
        <v>0.63221153846153844</v>
      </c>
      <c r="M434" s="53">
        <f t="shared" si="71"/>
        <v>0.36778846153846151</v>
      </c>
      <c r="N434" s="54">
        <v>531</v>
      </c>
      <c r="O434" s="54">
        <f t="shared" si="72"/>
        <v>183.94117647058829</v>
      </c>
      <c r="P434" s="54">
        <f t="shared" si="73"/>
        <v>329.09885931558938</v>
      </c>
      <c r="Q434" s="54">
        <f t="shared" si="74"/>
        <v>201.90114068441065</v>
      </c>
      <c r="R434" s="54">
        <f t="shared" si="75"/>
        <v>347.05882352941177</v>
      </c>
      <c r="S434" s="55">
        <f t="shared" si="76"/>
        <v>-17.95996421382236</v>
      </c>
      <c r="T434" s="55">
        <f t="shared" si="76"/>
        <v>-17.959964213822389</v>
      </c>
      <c r="U434" t="s">
        <v>423</v>
      </c>
      <c r="V434" t="s">
        <v>422</v>
      </c>
      <c r="W434" t="s">
        <v>448</v>
      </c>
      <c r="X434" t="s">
        <v>515</v>
      </c>
      <c r="Y434" s="66"/>
    </row>
    <row r="435" spans="1:25" ht="15" x14ac:dyDescent="0.25">
      <c r="A435">
        <v>1.79</v>
      </c>
      <c r="B435">
        <v>2.1</v>
      </c>
      <c r="C435" s="43">
        <f t="shared" si="69"/>
        <v>3.4849694067571102E-2</v>
      </c>
      <c r="D435" s="44">
        <f>IF(OR($A435="",$B435=""),"",A435*'MPTO_working_2-way'!$G434)</f>
        <v>1.8523809523809522</v>
      </c>
      <c r="E435" s="46">
        <f>IF(OR($A435="",$B435=""),"",B435*'MPTO_working_2-way'!$G434)</f>
        <v>2.1731843575418992</v>
      </c>
      <c r="F435" s="44">
        <f>IF(OR($A435="",$B435=""),"",'MPTO_working_2-way'!D434)</f>
        <v>1.8476284099287292</v>
      </c>
      <c r="G435" s="46">
        <f>IF(OR($A435="",$B435=""),"",'MPTO_working_2-way'!E434)</f>
        <v>2.1797622499275153</v>
      </c>
      <c r="H435" s="44">
        <f>IF(OR($A435="",$B435=""),"",'OddsRatio_working_2-way'!M434)</f>
        <v>1.8474560862851939</v>
      </c>
      <c r="I435" s="44">
        <f>IF(OR($A435="",$B435=""),"",'OddsRatio_working_2-way'!N434)</f>
        <v>2.1800021454603971</v>
      </c>
      <c r="J435" s="44">
        <f>IF('Log_working_2-way'!$D434="","",A435^('Log_working_2-way'!$D434))</f>
        <v>1.8452962428833544</v>
      </c>
      <c r="K435" s="46">
        <f>IF('Log_working_2-way'!$D434="","",B435^('Log_working_2-way'!$D434))</f>
        <v>2.1830172065936067</v>
      </c>
      <c r="L435" s="53">
        <f t="shared" si="70"/>
        <v>0.53984575835475579</v>
      </c>
      <c r="M435" s="53">
        <f t="shared" si="71"/>
        <v>0.46015424164524427</v>
      </c>
      <c r="N435" s="54">
        <v>532</v>
      </c>
      <c r="O435" s="54">
        <f t="shared" si="72"/>
        <v>234.79329608938545</v>
      </c>
      <c r="P435" s="54">
        <f t="shared" si="73"/>
        <v>278.66666666666669</v>
      </c>
      <c r="Q435" s="54">
        <f t="shared" si="74"/>
        <v>253.33333333333331</v>
      </c>
      <c r="R435" s="54">
        <f t="shared" si="75"/>
        <v>297.20670391061452</v>
      </c>
      <c r="S435" s="55">
        <f t="shared" si="76"/>
        <v>-18.540037243947864</v>
      </c>
      <c r="T435" s="55">
        <f t="shared" si="76"/>
        <v>-18.540037243947836</v>
      </c>
      <c r="U435" t="s">
        <v>358</v>
      </c>
      <c r="V435" t="s">
        <v>362</v>
      </c>
      <c r="W435" t="s">
        <v>448</v>
      </c>
      <c r="X435" t="s">
        <v>515</v>
      </c>
      <c r="Y435" s="66"/>
    </row>
    <row r="436" spans="1:25" ht="15" x14ac:dyDescent="0.25">
      <c r="A436">
        <v>1.33</v>
      </c>
      <c r="B436">
        <v>3.46</v>
      </c>
      <c r="C436" s="43">
        <f t="shared" si="69"/>
        <v>4.0897040288582653E-2</v>
      </c>
      <c r="D436" s="44">
        <f>IF(OR($A436="",$B436=""),"",A436*'MPTO_working_2-way'!$G435)</f>
        <v>1.3843930635838151</v>
      </c>
      <c r="E436" s="46">
        <f>IF(OR($A436="",$B436=""),"",B436*'MPTO_working_2-way'!$G435)</f>
        <v>3.6015037593984958</v>
      </c>
      <c r="F436" s="44">
        <f>IF(OR($A436="",$B436=""),"",'MPTO_working_2-way'!D435)</f>
        <v>1.3671826257464572</v>
      </c>
      <c r="G436" s="46">
        <f>IF(OR($A436="",$B436=""),"",'MPTO_working_2-way'!E435)</f>
        <v>3.7234404077999832</v>
      </c>
      <c r="H436" s="44">
        <f>IF(OR($A436="",$B436=""),"",'OddsRatio_working_2-way'!M435)</f>
        <v>1.3662599370166146</v>
      </c>
      <c r="I436" s="44">
        <f>IF(OR($A436="",$B436=""),"",'OddsRatio_working_2-way'!N435)</f>
        <v>3.7303013486693093</v>
      </c>
      <c r="J436" s="44">
        <f>IF('Log_working_2-way'!$D435="","",A436^('Log_working_2-way'!$D435))</f>
        <v>1.3582441369308382</v>
      </c>
      <c r="K436" s="46">
        <f>IF('Log_working_2-way'!$D435="","",B436^('Log_working_2-way'!$D435))</f>
        <v>3.7913925083618474</v>
      </c>
      <c r="L436" s="53">
        <f t="shared" si="70"/>
        <v>0.72233820459290188</v>
      </c>
      <c r="M436" s="53">
        <f t="shared" si="71"/>
        <v>0.27766179540709818</v>
      </c>
      <c r="N436" s="54">
        <v>533</v>
      </c>
      <c r="O436" s="54">
        <f t="shared" si="72"/>
        <v>132.24812030075185</v>
      </c>
      <c r="P436" s="54">
        <f t="shared" si="73"/>
        <v>378.95375722543355</v>
      </c>
      <c r="Q436" s="54">
        <f t="shared" si="74"/>
        <v>154.04624277456648</v>
      </c>
      <c r="R436" s="54">
        <f t="shared" si="75"/>
        <v>400.75187969924809</v>
      </c>
      <c r="S436" s="55">
        <f t="shared" si="76"/>
        <v>-21.79812247381463</v>
      </c>
      <c r="T436" s="55">
        <f t="shared" si="76"/>
        <v>-21.798122473814544</v>
      </c>
      <c r="U436" t="s">
        <v>359</v>
      </c>
      <c r="V436" t="s">
        <v>427</v>
      </c>
      <c r="W436" t="s">
        <v>448</v>
      </c>
      <c r="X436" t="s">
        <v>515</v>
      </c>
      <c r="Y436" s="66"/>
    </row>
    <row r="437" spans="1:25" ht="15" x14ac:dyDescent="0.25">
      <c r="A437">
        <v>2.34</v>
      </c>
      <c r="B437">
        <v>1.64</v>
      </c>
      <c r="C437" s="43">
        <f t="shared" si="69"/>
        <v>3.7106524911402872E-2</v>
      </c>
      <c r="D437" s="44">
        <f>IF(OR($A437="",$B437=""),"",A437*'MPTO_working_2-way'!$G436)</f>
        <v>2.4268292682926824</v>
      </c>
      <c r="E437" s="46">
        <f>IF(OR($A437="",$B437=""),"",B437*'MPTO_working_2-way'!$G436)</f>
        <v>1.7008547008547006</v>
      </c>
      <c r="F437" s="44">
        <f>IF(OR($A437="",$B437=""),"",'MPTO_working_2-way'!D436)</f>
        <v>2.4462009178990307</v>
      </c>
      <c r="G437" s="46">
        <f>IF(OR($A437="",$B437=""),"",'MPTO_working_2-way'!E436)</f>
        <v>1.6914668547249645</v>
      </c>
      <c r="H437" s="44">
        <f>IF(OR($A437="",$B437=""),"",'OddsRatio_working_2-way'!M436)</f>
        <v>2.4469796128487777</v>
      </c>
      <c r="I437" s="44">
        <f>IF(OR($A437="",$B437=""),"",'OddsRatio_working_2-way'!N436)</f>
        <v>1.6910947404650878</v>
      </c>
      <c r="J437" s="44">
        <f>IF('Log_working_2-way'!$D436="","",A437^('Log_working_2-way'!$D436))</f>
        <v>2.4559827297707368</v>
      </c>
      <c r="K437" s="46">
        <f>IF('Log_working_2-way'!$D436="","",B437^('Log_working_2-way'!$D436))</f>
        <v>1.6868213334902025</v>
      </c>
      <c r="L437" s="53">
        <f t="shared" si="70"/>
        <v>0.41206030150753775</v>
      </c>
      <c r="M437" s="53">
        <f t="shared" si="71"/>
        <v>0.58793969849246241</v>
      </c>
      <c r="N437" s="54">
        <v>534</v>
      </c>
      <c r="O437" s="54">
        <f t="shared" si="72"/>
        <v>305.79487179487182</v>
      </c>
      <c r="P437" s="54">
        <f t="shared" si="73"/>
        <v>208.39024390243901</v>
      </c>
      <c r="Q437" s="54">
        <f t="shared" si="74"/>
        <v>325.60975609756099</v>
      </c>
      <c r="R437" s="54">
        <f t="shared" si="75"/>
        <v>228.20512820512823</v>
      </c>
      <c r="S437" s="55">
        <f t="shared" si="76"/>
        <v>-19.814884302689165</v>
      </c>
      <c r="T437" s="55">
        <f t="shared" si="76"/>
        <v>-19.814884302689222</v>
      </c>
      <c r="U437" t="s">
        <v>182</v>
      </c>
      <c r="V437" t="s">
        <v>144</v>
      </c>
      <c r="W437" t="s">
        <v>435</v>
      </c>
      <c r="X437" t="s">
        <v>515</v>
      </c>
      <c r="Y437" s="66"/>
    </row>
    <row r="438" spans="1:25" ht="15" x14ac:dyDescent="0.25">
      <c r="A438">
        <v>2.36</v>
      </c>
      <c r="B438">
        <v>1.64</v>
      </c>
      <c r="C438" s="43">
        <f t="shared" si="69"/>
        <v>3.3484911120297722E-2</v>
      </c>
      <c r="D438" s="44">
        <f>IF(OR($A438="",$B438=""),"",A438*'MPTO_working_2-way'!$G437)</f>
        <v>2.4390243902439024</v>
      </c>
      <c r="E438" s="46">
        <f>IF(OR($A438="",$B438=""),"",B438*'MPTO_working_2-way'!$G437)</f>
        <v>1.6949152542372881</v>
      </c>
      <c r="F438" s="44">
        <f>IF(OR($A438="",$B438=""),"",'MPTO_working_2-way'!D437)</f>
        <v>2.4570848146267141</v>
      </c>
      <c r="G438" s="46">
        <f>IF(OR($A438="",$B438=""),"",'MPTO_working_2-way'!E437)</f>
        <v>1.6863018473335656</v>
      </c>
      <c r="H438" s="44">
        <f>IF(OR($A438="",$B438=""),"",'OddsRatio_working_2-way'!M437)</f>
        <v>2.4577379737113252</v>
      </c>
      <c r="I438" s="44">
        <f>IF(OR($A438="",$B438=""),"",'OddsRatio_working_2-way'!N437)</f>
        <v>1.6859943405700353</v>
      </c>
      <c r="J438" s="44">
        <f>IF('Log_working_2-way'!$D437="","",A438^('Log_working_2-way'!$D437))</f>
        <v>2.4661000827478752</v>
      </c>
      <c r="K438" s="46">
        <f>IF('Log_working_2-way'!$D437="","",B438^('Log_working_2-way'!$D437))</f>
        <v>1.6820816748919711</v>
      </c>
      <c r="L438" s="53">
        <f t="shared" si="70"/>
        <v>0.41000000000000003</v>
      </c>
      <c r="M438" s="53">
        <f t="shared" si="71"/>
        <v>0.59000000000000008</v>
      </c>
      <c r="N438" s="54">
        <v>535</v>
      </c>
      <c r="O438" s="54">
        <f t="shared" si="72"/>
        <v>308.30508474576271</v>
      </c>
      <c r="P438" s="54">
        <f t="shared" si="73"/>
        <v>208.78048780487802</v>
      </c>
      <c r="Q438" s="54">
        <f t="shared" si="74"/>
        <v>326.21951219512192</v>
      </c>
      <c r="R438" s="54">
        <f t="shared" si="75"/>
        <v>226.69491525423732</v>
      </c>
      <c r="S438" s="55">
        <f t="shared" si="76"/>
        <v>-17.914427449359209</v>
      </c>
      <c r="T438" s="55">
        <f t="shared" si="76"/>
        <v>-17.914427449359295</v>
      </c>
      <c r="U438" t="s">
        <v>430</v>
      </c>
      <c r="V438" t="s">
        <v>171</v>
      </c>
      <c r="W438" t="s">
        <v>435</v>
      </c>
      <c r="X438" t="s">
        <v>515</v>
      </c>
      <c r="Y438" s="66"/>
    </row>
    <row r="439" spans="1:25" ht="15" x14ac:dyDescent="0.25">
      <c r="A439">
        <v>1.9</v>
      </c>
      <c r="B439">
        <v>1.98</v>
      </c>
      <c r="C439" s="43">
        <f t="shared" si="69"/>
        <v>3.1366294524189264E-2</v>
      </c>
      <c r="D439" s="44">
        <f>IF(OR($A439="",$B439=""),"",A439*'MPTO_working_2-way'!$G438)</f>
        <v>1.9595959595959596</v>
      </c>
      <c r="E439" s="46">
        <f>IF(OR($A439="",$B439=""),"",B439*'MPTO_working_2-way'!$G438)</f>
        <v>2.0421052631578949</v>
      </c>
      <c r="F439" s="44">
        <f>IF(OR($A439="",$B439=""),"",'MPTO_working_2-way'!D438)</f>
        <v>1.9583550234252993</v>
      </c>
      <c r="G439" s="46">
        <f>IF(OR($A439="",$B439=""),"",'MPTO_working_2-way'!E438)</f>
        <v>2.0434546442151005</v>
      </c>
      <c r="H439" s="44">
        <f>IF(OR($A439="",$B439=""),"",'OddsRatio_working_2-way'!M438)</f>
        <v>1.9583148474999099</v>
      </c>
      <c r="I439" s="44">
        <f>IF(OR($A439="",$B439=""),"",'OddsRatio_working_2-way'!N438)</f>
        <v>2.0434983894999017</v>
      </c>
      <c r="J439" s="44">
        <f>IF('Log_working_2-way'!$D438="","",A439^('Log_working_2-way'!$D438))</f>
        <v>1.9577514726651566</v>
      </c>
      <c r="K439" s="46">
        <f>IF('Log_working_2-way'!$D438="","",B439^('Log_working_2-way'!$D438))</f>
        <v>2.0441122029468173</v>
      </c>
      <c r="L439" s="53">
        <f t="shared" si="70"/>
        <v>0.51030927835051543</v>
      </c>
      <c r="M439" s="53">
        <f t="shared" si="71"/>
        <v>0.48969072164948452</v>
      </c>
      <c r="N439" s="54">
        <v>536</v>
      </c>
      <c r="O439" s="54">
        <f t="shared" si="72"/>
        <v>253.89473684210523</v>
      </c>
      <c r="P439" s="54">
        <f t="shared" si="73"/>
        <v>265.29292929292927</v>
      </c>
      <c r="Q439" s="54">
        <f t="shared" si="74"/>
        <v>270.70707070707073</v>
      </c>
      <c r="R439" s="54">
        <f t="shared" si="75"/>
        <v>282.10526315789474</v>
      </c>
      <c r="S439" s="55">
        <f t="shared" si="76"/>
        <v>-16.812333864965495</v>
      </c>
      <c r="T439" s="55">
        <f t="shared" si="76"/>
        <v>-16.812333864965467</v>
      </c>
      <c r="U439" t="s">
        <v>147</v>
      </c>
      <c r="V439" t="s">
        <v>174</v>
      </c>
      <c r="W439" t="s">
        <v>435</v>
      </c>
      <c r="X439" t="s">
        <v>515</v>
      </c>
      <c r="Y439" s="66"/>
    </row>
    <row r="440" spans="1:25" ht="15" x14ac:dyDescent="0.25">
      <c r="A440">
        <v>2.11</v>
      </c>
      <c r="B440">
        <v>1.81</v>
      </c>
      <c r="C440" s="43">
        <f t="shared" si="69"/>
        <v>2.6419837134403323E-2</v>
      </c>
      <c r="D440" s="44">
        <f>IF(OR($A440="",$B440=""),"",A440*'MPTO_working_2-way'!$G439)</f>
        <v>2.165745856353591</v>
      </c>
      <c r="E440" s="46">
        <f>IF(OR($A440="",$B440=""),"",B440*'MPTO_working_2-way'!$G439)</f>
        <v>1.85781990521327</v>
      </c>
      <c r="F440" s="44">
        <f>IF(OR($A440="",$B440=""),"",'MPTO_working_2-way'!D439)</f>
        <v>2.1704981387286519</v>
      </c>
      <c r="G440" s="46">
        <f>IF(OR($A440="",$B440=""),"",'MPTO_working_2-way'!E439)</f>
        <v>1.8543371124760262</v>
      </c>
      <c r="H440" s="44">
        <f>IF(OR($A440="",$B440=""),"",'OddsRatio_working_2-way'!M439)</f>
        <v>2.1706281947614148</v>
      </c>
      <c r="I440" s="44">
        <f>IF(OR($A440="",$B440=""),"",'OddsRatio_working_2-way'!N439)</f>
        <v>1.8542421961772491</v>
      </c>
      <c r="J440" s="44">
        <f>IF('Log_working_2-way'!$D439="","",A440^('Log_working_2-way'!$D439))</f>
        <v>2.1727879037705513</v>
      </c>
      <c r="K440" s="46">
        <f>IF('Log_working_2-way'!$D439="","",B440^('Log_working_2-way'!$D439))</f>
        <v>1.85266909454383</v>
      </c>
      <c r="L440" s="53">
        <f t="shared" si="70"/>
        <v>0.46173469387755106</v>
      </c>
      <c r="M440" s="53">
        <f t="shared" si="71"/>
        <v>0.53826530612244905</v>
      </c>
      <c r="N440" s="54">
        <v>537</v>
      </c>
      <c r="O440" s="54">
        <f t="shared" si="72"/>
        <v>282.49763033175356</v>
      </c>
      <c r="P440" s="54">
        <f t="shared" si="73"/>
        <v>240.31491712707185</v>
      </c>
      <c r="Q440" s="54">
        <f t="shared" si="74"/>
        <v>296.68508287292821</v>
      </c>
      <c r="R440" s="54">
        <f t="shared" si="75"/>
        <v>254.50236966824644</v>
      </c>
      <c r="S440" s="55">
        <f t="shared" si="76"/>
        <v>-14.18745254117465</v>
      </c>
      <c r="T440" s="55">
        <f t="shared" si="76"/>
        <v>-14.187452541174594</v>
      </c>
      <c r="U440" t="s">
        <v>56</v>
      </c>
      <c r="V440" t="s">
        <v>154</v>
      </c>
      <c r="W440" t="s">
        <v>436</v>
      </c>
      <c r="X440" t="s">
        <v>515</v>
      </c>
      <c r="Y440" s="66"/>
    </row>
    <row r="441" spans="1:25" ht="15" x14ac:dyDescent="0.25">
      <c r="A441">
        <v>2</v>
      </c>
      <c r="B441">
        <v>1.91</v>
      </c>
      <c r="C441" s="43">
        <f t="shared" si="69"/>
        <v>2.3560209424083656E-2</v>
      </c>
      <c r="D441" s="44">
        <f>IF(OR($A441="",$B441=""),"",A441*'MPTO_working_2-way'!$G440)</f>
        <v>2.0471204188481673</v>
      </c>
      <c r="E441" s="46">
        <f>IF(OR($A441="",$B441=""),"",B441*'MPTO_working_2-way'!$G440)</f>
        <v>1.9549999999999996</v>
      </c>
      <c r="F441" s="44">
        <f>IF(OR($A441="",$B441=""),"",'MPTO_working_2-way'!D440)</f>
        <v>2.0482573726541551</v>
      </c>
      <c r="G441" s="46">
        <f>IF(OR($A441="",$B441=""),"",'MPTO_working_2-way'!E440)</f>
        <v>1.9539641943734012</v>
      </c>
      <c r="H441" s="44">
        <f>IF(OR($A441="",$B441=""),"",'OddsRatio_working_2-way'!M440)</f>
        <v>2.0482848367219182</v>
      </c>
      <c r="I441" s="44">
        <f>IF(OR($A441="",$B441=""),"",'OddsRatio_working_2-way'!N440)</f>
        <v>1.9539392014169454</v>
      </c>
      <c r="J441" s="44">
        <f>IF('Log_working_2-way'!$D440="","",A441^('Log_working_2-way'!$D440))</f>
        <v>2.0487985391091357</v>
      </c>
      <c r="K441" s="46">
        <f>IF('Log_working_2-way'!$D440="","",B441^('Log_working_2-way'!$D440))</f>
        <v>1.95347196121136</v>
      </c>
      <c r="L441" s="53">
        <f t="shared" si="70"/>
        <v>0.48849104859335046</v>
      </c>
      <c r="M441" s="53">
        <f t="shared" si="71"/>
        <v>0.51150895140664976</v>
      </c>
      <c r="N441" s="54">
        <v>538</v>
      </c>
      <c r="O441" s="54">
        <f t="shared" si="72"/>
        <v>269</v>
      </c>
      <c r="P441" s="54">
        <f t="shared" si="73"/>
        <v>256.32460732984288</v>
      </c>
      <c r="Q441" s="54">
        <f t="shared" si="74"/>
        <v>281.67539267015707</v>
      </c>
      <c r="R441" s="54">
        <f t="shared" si="75"/>
        <v>269</v>
      </c>
      <c r="S441" s="55">
        <f t="shared" si="76"/>
        <v>-12.675392670157066</v>
      </c>
      <c r="T441" s="55">
        <f t="shared" si="76"/>
        <v>-12.675392670157123</v>
      </c>
      <c r="U441" t="s">
        <v>177</v>
      </c>
      <c r="V441" t="s">
        <v>176</v>
      </c>
      <c r="W441" t="s">
        <v>436</v>
      </c>
      <c r="X441" t="s">
        <v>515</v>
      </c>
      <c r="Y441" s="66"/>
    </row>
    <row r="442" spans="1:25" ht="15" x14ac:dyDescent="0.25">
      <c r="A442">
        <v>2.2000000000000002</v>
      </c>
      <c r="B442">
        <v>1.74</v>
      </c>
      <c r="C442" s="43">
        <f t="shared" si="69"/>
        <v>2.925809822361547E-2</v>
      </c>
      <c r="D442" s="44">
        <f>IF(OR($A442="",$B442=""),"",A442*'MPTO_working_2-way'!$G441)</f>
        <v>2.264367816091954</v>
      </c>
      <c r="E442" s="46">
        <f>IF(OR($A442="",$B442=""),"",B442*'MPTO_working_2-way'!$G441)</f>
        <v>1.790909090909091</v>
      </c>
      <c r="F442" s="44">
        <f>IF(OR($A442="",$B442=""),"",'MPTO_working_2-way'!D441)</f>
        <v>2.2731591448931119</v>
      </c>
      <c r="G442" s="46">
        <f>IF(OR($A442="",$B442=""),"",'MPTO_working_2-way'!E441)</f>
        <v>1.78544776119403</v>
      </c>
      <c r="H442" s="44">
        <f>IF(OR($A442="",$B442=""),"",'OddsRatio_working_2-way'!M441)</f>
        <v>2.2734290799340271</v>
      </c>
      <c r="I442" s="44">
        <f>IF(OR($A442="",$B442=""),"",'OddsRatio_working_2-way'!N441)</f>
        <v>1.7852812659593167</v>
      </c>
      <c r="J442" s="44">
        <f>IF('Log_working_2-way'!$D441="","",A442^('Log_working_2-way'!$D441))</f>
        <v>2.2774497365044657</v>
      </c>
      <c r="K442" s="46">
        <f>IF('Log_working_2-way'!$D441="","",B442^('Log_working_2-way'!$D441))</f>
        <v>1.7828096647750074</v>
      </c>
      <c r="L442" s="53">
        <f t="shared" si="70"/>
        <v>0.44162436548223349</v>
      </c>
      <c r="M442" s="53">
        <f t="shared" si="71"/>
        <v>0.55837563451776651</v>
      </c>
      <c r="N442" s="54">
        <v>539</v>
      </c>
      <c r="O442" s="54">
        <f t="shared" si="72"/>
        <v>294.00000000000006</v>
      </c>
      <c r="P442" s="54">
        <f t="shared" si="73"/>
        <v>229.22988505747125</v>
      </c>
      <c r="Q442" s="54">
        <f t="shared" si="74"/>
        <v>309.77011494252872</v>
      </c>
      <c r="R442" s="54">
        <f t="shared" si="75"/>
        <v>245</v>
      </c>
      <c r="S442" s="55">
        <f t="shared" si="76"/>
        <v>-15.770114942528664</v>
      </c>
      <c r="T442" s="55">
        <f t="shared" si="76"/>
        <v>-15.77011494252875</v>
      </c>
      <c r="U442" t="s">
        <v>150</v>
      </c>
      <c r="V442" t="s">
        <v>113</v>
      </c>
      <c r="W442" t="s">
        <v>436</v>
      </c>
      <c r="X442" t="s">
        <v>515</v>
      </c>
      <c r="Y442" s="66"/>
    </row>
    <row r="443" spans="1:25" ht="15" x14ac:dyDescent="0.25">
      <c r="A443">
        <v>2.1</v>
      </c>
      <c r="B443">
        <v>1.81</v>
      </c>
      <c r="C443" s="43">
        <f t="shared" si="69"/>
        <v>2.8676664035780064E-2</v>
      </c>
      <c r="D443" s="44">
        <f>IF(OR($A443="",$B443=""),"",A443*'MPTO_working_2-way'!$G442)</f>
        <v>2.160220994475138</v>
      </c>
      <c r="E443" s="46">
        <f>IF(OR($A443="",$B443=""),"",B443*'MPTO_working_2-way'!$G442)</f>
        <v>1.861904761904762</v>
      </c>
      <c r="F443" s="44">
        <f>IF(OR($A443="",$B443=""),"",'MPTO_working_2-way'!D442)</f>
        <v>2.1651951011107946</v>
      </c>
      <c r="G443" s="46">
        <f>IF(OR($A443="",$B443=""),"",'MPTO_working_2-way'!E442)</f>
        <v>1.858225372769494</v>
      </c>
      <c r="H443" s="44">
        <f>IF(OR($A443="",$B443=""),"",'OddsRatio_working_2-way'!M442)</f>
        <v>2.1653431646335015</v>
      </c>
      <c r="I443" s="44">
        <f>IF(OR($A443="",$B443=""),"",'OddsRatio_working_2-way'!N442)</f>
        <v>1.8581163303210331</v>
      </c>
      <c r="J443" s="44">
        <f>IF('Log_working_2-way'!$D442="","",A443^('Log_working_2-way'!$D442))</f>
        <v>2.1676082555034109</v>
      </c>
      <c r="K443" s="46">
        <f>IF('Log_working_2-way'!$D442="","",B443^('Log_working_2-way'!$D442))</f>
        <v>1.8564516354578522</v>
      </c>
      <c r="L443" s="53">
        <f t="shared" si="70"/>
        <v>0.46291560102301793</v>
      </c>
      <c r="M443" s="53">
        <f t="shared" si="71"/>
        <v>0.53708439897698212</v>
      </c>
      <c r="N443" s="54">
        <v>540</v>
      </c>
      <c r="O443" s="54">
        <f t="shared" si="72"/>
        <v>282.85714285714283</v>
      </c>
      <c r="P443" s="54">
        <f t="shared" si="73"/>
        <v>241.65745856353593</v>
      </c>
      <c r="Q443" s="54">
        <f t="shared" si="74"/>
        <v>298.3425414364641</v>
      </c>
      <c r="R443" s="54">
        <f t="shared" si="75"/>
        <v>257.14285714285711</v>
      </c>
      <c r="S443" s="55">
        <f t="shared" si="76"/>
        <v>-15.48539857932127</v>
      </c>
      <c r="T443" s="55">
        <f t="shared" si="76"/>
        <v>-15.485398579321185</v>
      </c>
      <c r="U443" t="s">
        <v>155</v>
      </c>
      <c r="V443" t="s">
        <v>110</v>
      </c>
      <c r="W443" t="s">
        <v>436</v>
      </c>
      <c r="X443" t="s">
        <v>515</v>
      </c>
      <c r="Y443" s="66"/>
    </row>
    <row r="444" spans="1:25" ht="15" x14ac:dyDescent="0.25">
      <c r="A444">
        <v>3.11</v>
      </c>
      <c r="B444">
        <v>1.39</v>
      </c>
      <c r="C444" s="43">
        <f t="shared" si="69"/>
        <v>4.0967868791783379E-2</v>
      </c>
      <c r="D444" s="44">
        <f>IF(OR($A444="",$B444=""),"",A444*'MPTO_working_2-way'!$G443)</f>
        <v>3.2374100719424463</v>
      </c>
      <c r="E444" s="46">
        <f>IF(OR($A444="",$B444=""),"",B444*'MPTO_working_2-way'!$G443)</f>
        <v>1.4469453376205788</v>
      </c>
      <c r="F444" s="44">
        <f>IF(OR($A444="",$B444=""),"",'MPTO_working_2-way'!D443)</f>
        <v>3.3216028276153522</v>
      </c>
      <c r="G444" s="46">
        <f>IF(OR($A444="",$B444=""),"",'MPTO_working_2-way'!E443)</f>
        <v>1.43073689784706</v>
      </c>
      <c r="H444" s="44">
        <f>IF(OR($A444="",$B444=""),"",'OddsRatio_working_2-way'!M443)</f>
        <v>3.3259957889593035</v>
      </c>
      <c r="I444" s="44">
        <f>IF(OR($A444="",$B444=""),"",'OddsRatio_working_2-way'!N443)</f>
        <v>1.4299233922720984</v>
      </c>
      <c r="J444" s="44">
        <f>IF('Log_working_2-way'!$D443="","",A444^('Log_working_2-way'!$D443))</f>
        <v>3.3672400877970246</v>
      </c>
      <c r="K444" s="46">
        <f>IF('Log_working_2-way'!$D443="","",B444^('Log_working_2-way'!$D443))</f>
        <v>1.4224328597476474</v>
      </c>
      <c r="L444" s="53">
        <f t="shared" si="70"/>
        <v>0.30888888888888888</v>
      </c>
      <c r="M444" s="53">
        <f t="shared" si="71"/>
        <v>0.69111111111111112</v>
      </c>
      <c r="N444" s="54">
        <v>541</v>
      </c>
      <c r="O444" s="54">
        <f t="shared" si="72"/>
        <v>367.04501607717043</v>
      </c>
      <c r="P444" s="54">
        <f t="shared" si="73"/>
        <v>151.79136690647476</v>
      </c>
      <c r="Q444" s="54">
        <f t="shared" si="74"/>
        <v>389.20863309352524</v>
      </c>
      <c r="R444" s="54">
        <f t="shared" si="75"/>
        <v>173.9549839228296</v>
      </c>
      <c r="S444" s="55">
        <f t="shared" si="76"/>
        <v>-22.163617016354806</v>
      </c>
      <c r="T444" s="55">
        <f t="shared" si="76"/>
        <v>-22.163617016354834</v>
      </c>
      <c r="U444" t="s">
        <v>237</v>
      </c>
      <c r="V444" t="s">
        <v>116</v>
      </c>
      <c r="W444" t="s">
        <v>437</v>
      </c>
      <c r="X444" t="s">
        <v>515</v>
      </c>
      <c r="Y444" s="66"/>
    </row>
    <row r="445" spans="1:25" ht="15" x14ac:dyDescent="0.25">
      <c r="A445">
        <v>3.06</v>
      </c>
      <c r="B445">
        <v>1.4</v>
      </c>
      <c r="C445" s="43">
        <f t="shared" si="69"/>
        <v>4.1083099906629394E-2</v>
      </c>
      <c r="D445" s="44">
        <f>IF(OR($A445="",$B445=""),"",A445*'MPTO_working_2-way'!$G444)</f>
        <v>3.1857142857142859</v>
      </c>
      <c r="E445" s="46">
        <f>IF(OR($A445="",$B445=""),"",B445*'MPTO_working_2-way'!$G444)</f>
        <v>1.457516339869281</v>
      </c>
      <c r="F445" s="44">
        <f>IF(OR($A445="",$B445=""),"",'MPTO_working_2-way'!D444)</f>
        <v>3.2652439024390247</v>
      </c>
      <c r="G445" s="46">
        <f>IF(OR($A445="",$B445=""),"",'MPTO_working_2-way'!E444)</f>
        <v>1.4414535666218034</v>
      </c>
      <c r="H445" s="44">
        <f>IF(OR($A445="",$B445=""),"",'OddsRatio_working_2-way'!M444)</f>
        <v>3.2693611435820427</v>
      </c>
      <c r="I445" s="44">
        <f>IF(OR($A445="",$B445=""),"",'OddsRatio_working_2-way'!N444)</f>
        <v>1.4406526492392315</v>
      </c>
      <c r="J445" s="44">
        <f>IF('Log_working_2-way'!$D444="","",A445^('Log_working_2-way'!$D444))</f>
        <v>3.3082050167315877</v>
      </c>
      <c r="K445" s="46">
        <f>IF('Log_working_2-way'!$D444="","",B445^('Log_working_2-way'!$D444))</f>
        <v>1.4332370793533979</v>
      </c>
      <c r="L445" s="53">
        <f t="shared" si="70"/>
        <v>0.31390134529147978</v>
      </c>
      <c r="M445" s="53">
        <f t="shared" si="71"/>
        <v>0.68609865470852016</v>
      </c>
      <c r="N445" s="54">
        <v>542</v>
      </c>
      <c r="O445" s="54">
        <f t="shared" si="72"/>
        <v>364.87581699346407</v>
      </c>
      <c r="P445" s="54">
        <f t="shared" si="73"/>
        <v>154.85714285714283</v>
      </c>
      <c r="Q445" s="54">
        <f t="shared" si="74"/>
        <v>387.14285714285717</v>
      </c>
      <c r="R445" s="54">
        <f t="shared" si="75"/>
        <v>177.12418300653596</v>
      </c>
      <c r="S445" s="55">
        <f t="shared" si="76"/>
        <v>-22.267040149393097</v>
      </c>
      <c r="T445" s="55">
        <f t="shared" si="76"/>
        <v>-22.267040149393125</v>
      </c>
      <c r="U445" t="s">
        <v>157</v>
      </c>
      <c r="V445" t="s">
        <v>152</v>
      </c>
      <c r="W445" t="s">
        <v>437</v>
      </c>
      <c r="X445" t="s">
        <v>515</v>
      </c>
      <c r="Y445" s="66"/>
    </row>
    <row r="446" spans="1:25" ht="15" x14ac:dyDescent="0.25">
      <c r="A446">
        <v>2.8</v>
      </c>
      <c r="B446">
        <v>1.46</v>
      </c>
      <c r="C446" s="43">
        <f t="shared" si="69"/>
        <v>4.2074363992172126E-2</v>
      </c>
      <c r="D446" s="44">
        <f>IF(OR($A446="",$B446=""),"",A446*'MPTO_working_2-way'!$G445)</f>
        <v>2.9178082191780819</v>
      </c>
      <c r="E446" s="46">
        <f>IF(OR($A446="",$B446=""),"",B446*'MPTO_working_2-way'!$G445)</f>
        <v>1.5214285714285714</v>
      </c>
      <c r="F446" s="44">
        <f>IF(OR($A446="",$B446=""),"",'MPTO_working_2-way'!D445)</f>
        <v>2.9752547307132455</v>
      </c>
      <c r="G446" s="46">
        <f>IF(OR($A446="",$B446=""),"",'MPTO_working_2-way'!E445)</f>
        <v>1.5062638172439204</v>
      </c>
      <c r="H446" s="44">
        <f>IF(OR($A446="",$B446=""),"",'OddsRatio_working_2-way'!M445)</f>
        <v>2.9781414201873613</v>
      </c>
      <c r="I446" s="44">
        <f>IF(OR($A446="",$B446=""),"",'OddsRatio_working_2-way'!N445)</f>
        <v>1.5055250296034366</v>
      </c>
      <c r="J446" s="44">
        <f>IF('Log_working_2-way'!$D445="","",A446^('Log_working_2-way'!$D445))</f>
        <v>3.0057864930791176</v>
      </c>
      <c r="K446" s="46">
        <f>IF('Log_working_2-way'!$D445="","",B446^('Log_working_2-way'!$D445))</f>
        <v>1.4985575500927246</v>
      </c>
      <c r="L446" s="53">
        <f t="shared" si="70"/>
        <v>0.34272300469483574</v>
      </c>
      <c r="M446" s="53">
        <f t="shared" si="71"/>
        <v>0.65727699530516437</v>
      </c>
      <c r="N446" s="54">
        <v>543</v>
      </c>
      <c r="O446" s="54">
        <f t="shared" si="72"/>
        <v>349.07142857142856</v>
      </c>
      <c r="P446" s="54">
        <f t="shared" si="73"/>
        <v>171.08219178082189</v>
      </c>
      <c r="Q446" s="54">
        <f t="shared" si="74"/>
        <v>371.91780821917808</v>
      </c>
      <c r="R446" s="54">
        <f t="shared" si="75"/>
        <v>193.92857142857144</v>
      </c>
      <c r="S446" s="55">
        <f t="shared" si="76"/>
        <v>-22.846379647749529</v>
      </c>
      <c r="T446" s="55">
        <f t="shared" si="76"/>
        <v>-22.846379647749558</v>
      </c>
      <c r="U446" t="s">
        <v>162</v>
      </c>
      <c r="V446" t="s">
        <v>156</v>
      </c>
      <c r="W446" t="s">
        <v>437</v>
      </c>
      <c r="X446" t="s">
        <v>515</v>
      </c>
      <c r="Y446" s="66"/>
    </row>
    <row r="447" spans="1:25" ht="15" x14ac:dyDescent="0.25">
      <c r="A447">
        <v>3.04</v>
      </c>
      <c r="B447">
        <v>1.4</v>
      </c>
      <c r="C447" s="43">
        <f t="shared" si="69"/>
        <v>4.3233082706767068E-2</v>
      </c>
      <c r="D447" s="44">
        <f>IF(OR($A447="",$B447=""),"",A447*'MPTO_working_2-way'!$G446)</f>
        <v>3.1714285714285717</v>
      </c>
      <c r="E447" s="46">
        <f>IF(OR($A447="",$B447=""),"",B447*'MPTO_working_2-way'!$G446)</f>
        <v>1.4605263157894739</v>
      </c>
      <c r="F447" s="44">
        <f>IF(OR($A447="",$B447=""),"",'MPTO_working_2-way'!D446)</f>
        <v>3.2538226299694197</v>
      </c>
      <c r="G447" s="46">
        <f>IF(OR($A447="",$B447=""),"",'MPTO_working_2-way'!E446)</f>
        <v>1.4436906377204886</v>
      </c>
      <c r="H447" s="44">
        <f>IF(OR($A447="",$B447=""),"",'OddsRatio_working_2-way'!M446)</f>
        <v>3.2583179581272437</v>
      </c>
      <c r="I447" s="44">
        <f>IF(OR($A447="",$B447=""),"",'OddsRatio_working_2-way'!N446)</f>
        <v>1.4428074427700479</v>
      </c>
      <c r="J447" s="44">
        <f>IF('Log_working_2-way'!$D446="","",A447^('Log_working_2-way'!$D446))</f>
        <v>3.2986868962082689</v>
      </c>
      <c r="K447" s="46">
        <f>IF('Log_working_2-way'!$D446="","",B447^('Log_working_2-way'!$D446))</f>
        <v>1.435030974268882</v>
      </c>
      <c r="L447" s="53">
        <f t="shared" si="70"/>
        <v>0.31531531531531531</v>
      </c>
      <c r="M447" s="53">
        <f t="shared" si="71"/>
        <v>0.68468468468468457</v>
      </c>
      <c r="N447" s="54">
        <v>544</v>
      </c>
      <c r="O447" s="54">
        <f t="shared" si="72"/>
        <v>365.0526315789474</v>
      </c>
      <c r="P447" s="54">
        <f t="shared" si="73"/>
        <v>155.42857142857136</v>
      </c>
      <c r="Q447" s="54">
        <f t="shared" si="74"/>
        <v>388.57142857142856</v>
      </c>
      <c r="R447" s="54">
        <f t="shared" si="75"/>
        <v>178.94736842105266</v>
      </c>
      <c r="S447" s="55">
        <f t="shared" si="76"/>
        <v>-23.518796992481157</v>
      </c>
      <c r="T447" s="55">
        <f t="shared" si="76"/>
        <v>-23.518796992481299</v>
      </c>
      <c r="U447" t="s">
        <v>118</v>
      </c>
      <c r="V447" t="s">
        <v>151</v>
      </c>
      <c r="W447" t="s">
        <v>437</v>
      </c>
      <c r="X447" t="s">
        <v>515</v>
      </c>
      <c r="Y447" s="66"/>
    </row>
    <row r="448" spans="1:25" ht="15" x14ac:dyDescent="0.25">
      <c r="A448">
        <v>1.88</v>
      </c>
      <c r="B448">
        <v>2.0099999999999998</v>
      </c>
      <c r="C448" s="43">
        <f t="shared" si="69"/>
        <v>2.9427331427966497E-2</v>
      </c>
      <c r="D448" s="44">
        <f>IF(OR($A448="",$B448=""),"",A448*'MPTO_working_2-way'!$G447)</f>
        <v>1.9353233830845769</v>
      </c>
      <c r="E448" s="46">
        <f>IF(OR($A448="",$B448=""),"",B448*'MPTO_working_2-way'!$G447)</f>
        <v>2.0691489361702122</v>
      </c>
      <c r="F448" s="44">
        <f>IF(OR($A448="",$B448=""),"",'MPTO_working_2-way'!D447)</f>
        <v>1.9334834220221038</v>
      </c>
      <c r="G448" s="46">
        <f>IF(OR($A448="",$B448=""),"",'MPTO_working_2-way'!E447)</f>
        <v>2.0712563034422273</v>
      </c>
      <c r="H448" s="44">
        <f>IF(OR($A448="",$B448=""),"",'OddsRatio_working_2-way'!M447)</f>
        <v>1.9334276237142709</v>
      </c>
      <c r="I448" s="44">
        <f>IF(OR($A448="",$B448=""),"",'OddsRatio_working_2-way'!N447)</f>
        <v>2.0713203408538785</v>
      </c>
      <c r="J448" s="44">
        <f>IF('Log_working_2-way'!$D447="","",A448^('Log_working_2-way'!$D447))</f>
        <v>1.9325939690668699</v>
      </c>
      <c r="K448" s="46">
        <f>IF('Log_working_2-way'!$D447="","",B448^('Log_working_2-way'!$D447))</f>
        <v>2.0722780043286777</v>
      </c>
      <c r="L448" s="53">
        <f t="shared" si="70"/>
        <v>0.5167095115681235</v>
      </c>
      <c r="M448" s="53">
        <f t="shared" si="71"/>
        <v>0.48329048843187672</v>
      </c>
      <c r="N448" s="54">
        <v>545</v>
      </c>
      <c r="O448" s="54">
        <f t="shared" si="72"/>
        <v>255.10638297872336</v>
      </c>
      <c r="P448" s="54">
        <f t="shared" si="73"/>
        <v>273.8557213930348</v>
      </c>
      <c r="Q448" s="54">
        <f t="shared" si="74"/>
        <v>271.1442786069652</v>
      </c>
      <c r="R448" s="54">
        <f t="shared" si="75"/>
        <v>289.89361702127661</v>
      </c>
      <c r="S448" s="55">
        <f t="shared" si="76"/>
        <v>-16.037895628241841</v>
      </c>
      <c r="T448" s="55">
        <f t="shared" si="76"/>
        <v>-16.037895628241813</v>
      </c>
      <c r="U448" t="s">
        <v>131</v>
      </c>
      <c r="V448" t="s">
        <v>130</v>
      </c>
      <c r="W448" t="s">
        <v>442</v>
      </c>
      <c r="X448" t="s">
        <v>515</v>
      </c>
      <c r="Y448" s="66"/>
    </row>
    <row r="449" spans="1:25" ht="15" x14ac:dyDescent="0.25">
      <c r="A449">
        <v>2.29</v>
      </c>
      <c r="B449">
        <v>1.68</v>
      </c>
      <c r="C449" s="43">
        <f t="shared" si="69"/>
        <v>3.1919317945518833E-2</v>
      </c>
      <c r="D449" s="44">
        <f>IF(OR($A449="",$B449=""),"",A449*'MPTO_working_2-way'!$G448)</f>
        <v>2.3630952380952381</v>
      </c>
      <c r="E449" s="46">
        <f>IF(OR($A449="",$B449=""),"",B449*'MPTO_working_2-way'!$G448)</f>
        <v>1.7336244541484715</v>
      </c>
      <c r="F449" s="44">
        <f>IF(OR($A449="",$B449=""),"",'MPTO_working_2-way'!D448)</f>
        <v>2.3768688990485605</v>
      </c>
      <c r="G449" s="46">
        <f>IF(OR($A449="",$B449=""),"",'MPTO_working_2-way'!E448)</f>
        <v>1.7262855604415328</v>
      </c>
      <c r="H449" s="44">
        <f>IF(OR($A449="",$B449=""),"",'OddsRatio_working_2-way'!M448)</f>
        <v>2.3773375851727168</v>
      </c>
      <c r="I449" s="44">
        <f>IF(OR($A449="",$B449=""),"",'OddsRatio_working_2-way'!N448)</f>
        <v>1.7260384169902692</v>
      </c>
      <c r="J449" s="44">
        <f>IF('Log_working_2-way'!$D448="","",A449^('Log_working_2-way'!$D448))</f>
        <v>2.3836811049586637</v>
      </c>
      <c r="K449" s="46">
        <f>IF('Log_working_2-way'!$D448="","",B449^('Log_working_2-way'!$D448))</f>
        <v>1.7227098761530257</v>
      </c>
      <c r="L449" s="53">
        <f t="shared" si="70"/>
        <v>0.42317380352644834</v>
      </c>
      <c r="M449" s="53">
        <f t="shared" si="71"/>
        <v>0.57682619647355171</v>
      </c>
      <c r="N449" s="54">
        <v>546</v>
      </c>
      <c r="O449" s="54">
        <f t="shared" si="72"/>
        <v>307.5720524017467</v>
      </c>
      <c r="P449" s="54">
        <f t="shared" si="73"/>
        <v>220.99999999999997</v>
      </c>
      <c r="Q449" s="54">
        <f t="shared" si="74"/>
        <v>325</v>
      </c>
      <c r="R449" s="54">
        <f t="shared" si="75"/>
        <v>238.4279475982533</v>
      </c>
      <c r="S449" s="55">
        <f t="shared" si="76"/>
        <v>-17.427947598253297</v>
      </c>
      <c r="T449" s="55">
        <f t="shared" si="76"/>
        <v>-17.427947598253326</v>
      </c>
      <c r="U449" t="s">
        <v>432</v>
      </c>
      <c r="V449" t="s">
        <v>126</v>
      </c>
      <c r="W449" t="s">
        <v>442</v>
      </c>
      <c r="X449" t="s">
        <v>515</v>
      </c>
      <c r="Y449" s="66"/>
    </row>
    <row r="450" spans="1:25" ht="15" x14ac:dyDescent="0.25">
      <c r="A450">
        <v>2.0299999999999998</v>
      </c>
      <c r="B450">
        <v>1.86</v>
      </c>
      <c r="C450" s="43">
        <f t="shared" si="69"/>
        <v>3.0245246040574214E-2</v>
      </c>
      <c r="D450" s="44">
        <f>IF(OR($A450="",$B450=""),"",A450*'MPTO_working_2-way'!$G449)</f>
        <v>2.0913978494623655</v>
      </c>
      <c r="E450" s="46">
        <f>IF(OR($A450="",$B450=""),"",B450*'MPTO_working_2-way'!$G449)</f>
        <v>1.9162561576354682</v>
      </c>
      <c r="F450" s="44">
        <f>IF(OR($A450="",$B450=""),"",'MPTO_working_2-way'!D449)</f>
        <v>2.0942925287037548</v>
      </c>
      <c r="G450" s="46">
        <f>IF(OR($A450="",$B450=""),"",'MPTO_working_2-way'!E449)</f>
        <v>1.9138324294186226</v>
      </c>
      <c r="H450" s="44">
        <f>IF(OR($A450="",$B450=""),"",'OddsRatio_working_2-way'!M449)</f>
        <v>2.0943831224048783</v>
      </c>
      <c r="I450" s="44">
        <f>IF(OR($A450="",$B450=""),"",'OddsRatio_working_2-way'!N449)</f>
        <v>1.9137567818137824</v>
      </c>
      <c r="J450" s="44">
        <f>IF('Log_working_2-way'!$D449="","",A450^('Log_working_2-way'!$D449))</f>
        <v>2.0957003958101184</v>
      </c>
      <c r="K450" s="46">
        <f>IF('Log_working_2-way'!$D449="","",B450^('Log_working_2-way'!$D449))</f>
        <v>1.9126582447390832</v>
      </c>
      <c r="L450" s="53">
        <f t="shared" si="70"/>
        <v>0.47814910025706941</v>
      </c>
      <c r="M450" s="53">
        <f t="shared" si="71"/>
        <v>0.52185089974293053</v>
      </c>
      <c r="N450" s="54">
        <v>547</v>
      </c>
      <c r="O450" s="54">
        <f t="shared" si="72"/>
        <v>277.54187192118223</v>
      </c>
      <c r="P450" s="54">
        <f t="shared" si="73"/>
        <v>252.91397849462368</v>
      </c>
      <c r="Q450" s="54">
        <f t="shared" si="74"/>
        <v>294.08602150537632</v>
      </c>
      <c r="R450" s="54">
        <f t="shared" si="75"/>
        <v>269.45812807881777</v>
      </c>
      <c r="S450" s="55">
        <f t="shared" si="76"/>
        <v>-16.544149584194088</v>
      </c>
      <c r="T450" s="55">
        <f t="shared" si="76"/>
        <v>-16.544149584194088</v>
      </c>
      <c r="U450" t="s">
        <v>168</v>
      </c>
      <c r="V450" t="s">
        <v>67</v>
      </c>
      <c r="W450" t="s">
        <v>442</v>
      </c>
      <c r="X450" t="s">
        <v>515</v>
      </c>
      <c r="Y450" s="66"/>
    </row>
    <row r="451" spans="1:25" ht="15" x14ac:dyDescent="0.25">
      <c r="A451">
        <v>1.5</v>
      </c>
      <c r="B451">
        <v>2.69</v>
      </c>
      <c r="C451" s="43">
        <f t="shared" si="69"/>
        <v>3.8413878562577386E-2</v>
      </c>
      <c r="D451" s="44">
        <f>IF(OR($A451="",$B451=""),"",A451*'MPTO_working_2-way'!$G450)</f>
        <v>1.557620817843866</v>
      </c>
      <c r="E451" s="46">
        <f>IF(OR($A451="",$B451=""),"",B451*'MPTO_working_2-way'!$G450)</f>
        <v>2.793333333333333</v>
      </c>
      <c r="F451" s="44">
        <f>IF(OR($A451="",$B451=""),"",'MPTO_working_2-way'!D450)</f>
        <v>1.5444976076555021</v>
      </c>
      <c r="G451" s="46">
        <f>IF(OR($A451="",$B451=""),"",'MPTO_working_2-way'!E450)</f>
        <v>2.8365553602811948</v>
      </c>
      <c r="H451" s="44">
        <f>IF(OR($A451="",$B451=""),"",'OddsRatio_working_2-way'!M450)</f>
        <v>1.5439282932204215</v>
      </c>
      <c r="I451" s="44">
        <f>IF(OR($A451="",$B451=""),"",'OddsRatio_working_2-way'!N450)</f>
        <v>2.838477631085023</v>
      </c>
      <c r="J451" s="44">
        <f>IF('Log_working_2-way'!$D450="","",A451^('Log_working_2-way'!$D450))</f>
        <v>1.5379221335225206</v>
      </c>
      <c r="K451" s="46">
        <f>IF('Log_working_2-way'!$D450="","",B451^('Log_working_2-way'!$D450))</f>
        <v>2.8590051192932453</v>
      </c>
      <c r="L451" s="53">
        <f t="shared" si="70"/>
        <v>0.64200477326968985</v>
      </c>
      <c r="M451" s="53">
        <f t="shared" si="71"/>
        <v>0.35799522673031031</v>
      </c>
      <c r="N451" s="54">
        <v>548</v>
      </c>
      <c r="O451" s="54">
        <f t="shared" si="72"/>
        <v>182.66666666666666</v>
      </c>
      <c r="P451" s="54">
        <f t="shared" si="73"/>
        <v>344.28252788104089</v>
      </c>
      <c r="Q451" s="54">
        <f t="shared" si="74"/>
        <v>203.71747211895914</v>
      </c>
      <c r="R451" s="54">
        <f t="shared" si="75"/>
        <v>365.33333333333331</v>
      </c>
      <c r="S451" s="55">
        <f t="shared" si="76"/>
        <v>-21.050805452292479</v>
      </c>
      <c r="T451" s="55">
        <f t="shared" si="76"/>
        <v>-21.050805452292423</v>
      </c>
      <c r="U451" t="s">
        <v>65</v>
      </c>
      <c r="V451" t="s">
        <v>64</v>
      </c>
      <c r="W451" t="s">
        <v>442</v>
      </c>
      <c r="X451" t="s">
        <v>515</v>
      </c>
      <c r="Y451" s="66"/>
    </row>
    <row r="452" spans="1:25" ht="15" x14ac:dyDescent="0.25">
      <c r="A452">
        <v>1.81</v>
      </c>
      <c r="B452">
        <v>2.0299999999999998</v>
      </c>
      <c r="C452" s="43">
        <f t="shared" si="69"/>
        <v>4.5097025283727721E-2</v>
      </c>
      <c r="D452" s="44">
        <f>IF(OR($A452="",$B452=""),"",A452*'MPTO_working_2-way'!$G451)</f>
        <v>1.8916256157635472</v>
      </c>
      <c r="E452" s="46">
        <f>IF(OR($A452="",$B452=""),"",B452*'MPTO_working_2-way'!$G451)</f>
        <v>2.1215469613259672</v>
      </c>
      <c r="F452" s="44">
        <f>IF(OR($A452="",$B452=""),"",'MPTO_working_2-way'!D451)</f>
        <v>1.8870143543127138</v>
      </c>
      <c r="G452" s="46">
        <f>IF(OR($A452="",$B452=""),"",'MPTO_working_2-way'!E451)</f>
        <v>2.1273774715571898</v>
      </c>
      <c r="H452" s="44">
        <f>IF(OR($A452="",$B452=""),"",'OddsRatio_working_2-way'!M451)</f>
        <v>1.8867963503478642</v>
      </c>
      <c r="I452" s="44">
        <f>IF(OR($A452="",$B452=""),"",'OddsRatio_working_2-way'!N451)</f>
        <v>2.1276546183435801</v>
      </c>
      <c r="J452" s="44">
        <f>IF('Log_working_2-way'!$D451="","",A452^('Log_working_2-way'!$D451))</f>
        <v>1.8846829983767455</v>
      </c>
      <c r="K452" s="46">
        <f>IF('Log_working_2-way'!$D451="","",B452^('Log_working_2-way'!$D451))</f>
        <v>2.1303483867491475</v>
      </c>
      <c r="L452" s="53">
        <f t="shared" si="70"/>
        <v>0.52864583333333326</v>
      </c>
      <c r="M452" s="53">
        <f t="shared" si="71"/>
        <v>0.47135416666666657</v>
      </c>
      <c r="N452" s="54">
        <v>549</v>
      </c>
      <c r="O452" s="54">
        <f t="shared" si="72"/>
        <v>245.68508287292823</v>
      </c>
      <c r="P452" s="54">
        <f t="shared" si="73"/>
        <v>278.55665024630537</v>
      </c>
      <c r="Q452" s="54">
        <f t="shared" si="74"/>
        <v>270.44334975369463</v>
      </c>
      <c r="R452" s="54">
        <f t="shared" si="75"/>
        <v>303.31491712707185</v>
      </c>
      <c r="S452" s="55">
        <f t="shared" si="76"/>
        <v>-24.758266880766399</v>
      </c>
      <c r="T452" s="55">
        <f t="shared" si="76"/>
        <v>-24.758266880766485</v>
      </c>
      <c r="U452" t="s">
        <v>385</v>
      </c>
      <c r="V452" t="s">
        <v>380</v>
      </c>
      <c r="W452" t="s">
        <v>438</v>
      </c>
      <c r="X452" t="s">
        <v>516</v>
      </c>
      <c r="Y452" s="66"/>
    </row>
    <row r="453" spans="1:25" ht="15" x14ac:dyDescent="0.25">
      <c r="A453">
        <v>1.74</v>
      </c>
      <c r="B453">
        <v>2.16</v>
      </c>
      <c r="C453" s="43">
        <f t="shared" si="69"/>
        <v>3.7675606641123682E-2</v>
      </c>
      <c r="D453" s="44">
        <f>IF(OR($A453="",$B453=""),"",A453*'MPTO_working_2-way'!$G452)</f>
        <v>1.8055555555555551</v>
      </c>
      <c r="E453" s="46">
        <f>IF(OR($A453="",$B453=""),"",B453*'MPTO_working_2-way'!$G452)</f>
        <v>2.2413793103448274</v>
      </c>
      <c r="F453" s="44">
        <f>IF(OR($A453="",$B453=""),"",'MPTO_working_2-way'!D452)</f>
        <v>1.7989661114302122</v>
      </c>
      <c r="G453" s="46">
        <f>IF(OR($A453="",$B453=""),"",'MPTO_working_2-way'!E452)</f>
        <v>2.2516175413371671</v>
      </c>
      <c r="H453" s="44">
        <f>IF(OR($A453="",$B453=""),"",'OddsRatio_working_2-way'!M452)</f>
        <v>1.7987058497862392</v>
      </c>
      <c r="I453" s="44">
        <f>IF(OR($A453="",$B453=""),"",'OddsRatio_working_2-way'!N452)</f>
        <v>2.2520253861514017</v>
      </c>
      <c r="J453" s="44">
        <f>IF('Log_working_2-way'!$D452="","",A453^('Log_working_2-way'!$D452))</f>
        <v>1.7957063007853538</v>
      </c>
      <c r="K453" s="46">
        <f>IF('Log_working_2-way'!$D452="","",B453^('Log_working_2-way'!$D452))</f>
        <v>2.2567451068476951</v>
      </c>
      <c r="L453" s="53">
        <f t="shared" si="70"/>
        <v>0.55384615384615399</v>
      </c>
      <c r="M453" s="53">
        <f t="shared" si="71"/>
        <v>0.44615384615384618</v>
      </c>
      <c r="N453" s="54">
        <v>550</v>
      </c>
      <c r="O453" s="54">
        <f t="shared" si="72"/>
        <v>233.90804597701148</v>
      </c>
      <c r="P453" s="54">
        <f t="shared" si="73"/>
        <v>295.37037037037032</v>
      </c>
      <c r="Q453" s="54">
        <f t="shared" si="74"/>
        <v>254.62962962962959</v>
      </c>
      <c r="R453" s="54">
        <f t="shared" si="75"/>
        <v>316.09195402298849</v>
      </c>
      <c r="S453" s="55">
        <f t="shared" si="76"/>
        <v>-20.721583652618108</v>
      </c>
      <c r="T453" s="55">
        <f t="shared" si="76"/>
        <v>-20.721583652618165</v>
      </c>
      <c r="U453" t="s">
        <v>393</v>
      </c>
      <c r="V453" t="s">
        <v>272</v>
      </c>
      <c r="W453" t="s">
        <v>231</v>
      </c>
      <c r="X453" t="s">
        <v>516</v>
      </c>
      <c r="Y453" s="66"/>
    </row>
    <row r="454" spans="1:25" ht="15" x14ac:dyDescent="0.25">
      <c r="A454">
        <v>2.0299999999999998</v>
      </c>
      <c r="B454">
        <v>1.88</v>
      </c>
      <c r="C454" s="43">
        <f t="shared" si="69"/>
        <v>2.4525731055444977E-2</v>
      </c>
      <c r="D454" s="44">
        <f>IF(OR($A454="",$B454=""),"",A454*'MPTO_working_2-way'!$G453)</f>
        <v>2.0797872340425529</v>
      </c>
      <c r="E454" s="46">
        <f>IF(OR($A454="",$B454=""),"",B454*'MPTO_working_2-way'!$G453)</f>
        <v>1.9261083743842364</v>
      </c>
      <c r="F454" s="44">
        <f>IF(OR($A454="",$B454=""),"",'MPTO_working_2-way'!D453)</f>
        <v>2.0818241326641935</v>
      </c>
      <c r="G454" s="46">
        <f>IF(OR($A454="",$B454=""),"",'MPTO_working_2-way'!E453)</f>
        <v>1.9243646631706333</v>
      </c>
      <c r="H454" s="44">
        <f>IF(OR($A454="",$B454=""),"",'OddsRatio_working_2-way'!M453)</f>
        <v>2.081875475946537</v>
      </c>
      <c r="I454" s="44">
        <f>IF(OR($A454="",$B454=""),"",'OddsRatio_working_2-way'!N453)</f>
        <v>1.9243207949834495</v>
      </c>
      <c r="J454" s="44">
        <f>IF('Log_working_2-way'!$D453="","",A454^('Log_working_2-way'!$D453))</f>
        <v>2.0827972819225606</v>
      </c>
      <c r="K454" s="46">
        <f>IF('Log_working_2-way'!$D453="","",B454^('Log_working_2-way'!$D453))</f>
        <v>1.9235339030630429</v>
      </c>
      <c r="L454" s="53">
        <f t="shared" si="70"/>
        <v>0.4808184143222507</v>
      </c>
      <c r="M454" s="53">
        <f t="shared" si="71"/>
        <v>0.51918158567774941</v>
      </c>
      <c r="N454" s="54">
        <v>551</v>
      </c>
      <c r="O454" s="54">
        <f t="shared" si="72"/>
        <v>279.57142857142861</v>
      </c>
      <c r="P454" s="54">
        <f t="shared" si="73"/>
        <v>257.91489361702122</v>
      </c>
      <c r="Q454" s="54">
        <f t="shared" si="74"/>
        <v>293.08510638297872</v>
      </c>
      <c r="R454" s="54">
        <f t="shared" si="75"/>
        <v>271.42857142857144</v>
      </c>
      <c r="S454" s="55">
        <f t="shared" si="76"/>
        <v>-13.51367781155011</v>
      </c>
      <c r="T454" s="55">
        <f t="shared" si="76"/>
        <v>-13.513677811550224</v>
      </c>
      <c r="U454" t="s">
        <v>71</v>
      </c>
      <c r="V454" t="s">
        <v>75</v>
      </c>
      <c r="W454" t="s">
        <v>443</v>
      </c>
      <c r="X454" t="s">
        <v>516</v>
      </c>
      <c r="Y454" s="66"/>
    </row>
    <row r="455" spans="1:25" s="50" customFormat="1" ht="15" x14ac:dyDescent="0.25">
      <c r="A455">
        <v>2.58</v>
      </c>
      <c r="B455">
        <v>1.53</v>
      </c>
      <c r="C455" s="43">
        <f t="shared" si="69"/>
        <v>4.1191670466636188E-2</v>
      </c>
      <c r="D455" s="44">
        <f>IF(OR($A455="",$B455=""),"",A455*'MPTO_working_2-way'!$G454)</f>
        <v>2.6862745098039214</v>
      </c>
      <c r="E455" s="46">
        <f>IF(OR($A455="",$B455=""),"",B455*'MPTO_working_2-way'!$G454)</f>
        <v>1.5930232558139534</v>
      </c>
      <c r="F455" s="44">
        <f>IF(OR($A455="",$B455=""),"",'MPTO_working_2-way'!D454)</f>
        <v>2.7247877407330705</v>
      </c>
      <c r="G455" s="46">
        <f>IF(OR($A455="",$B455=""),"",'MPTO_working_2-way'!E454)</f>
        <v>1.5797814863729138</v>
      </c>
      <c r="H455" s="44">
        <f>IF(OR($A455="",$B455=""),"",'OddsRatio_working_2-way'!M454)</f>
        <v>2.7265955158842785</v>
      </c>
      <c r="I455" s="44">
        <f>IF(OR($A455="",$B455=""),"",'OddsRatio_working_2-way'!N454)</f>
        <v>1.579174445201688</v>
      </c>
      <c r="J455" s="44">
        <f>IF('Log_working_2-way'!$D454="","",A455^('Log_working_2-way'!$D454))</f>
        <v>2.7448481376925802</v>
      </c>
      <c r="K455" s="46">
        <f>IF('Log_working_2-way'!$D454="","",B455^('Log_working_2-way'!$D454))</f>
        <v>1.5731157791885362</v>
      </c>
      <c r="L455" s="53">
        <f t="shared" si="70"/>
        <v>0.37226277372262778</v>
      </c>
      <c r="M455" s="53">
        <f t="shared" si="71"/>
        <v>0.62773722627737227</v>
      </c>
      <c r="N455" s="54">
        <v>552</v>
      </c>
      <c r="O455" s="54">
        <f t="shared" si="72"/>
        <v>338.04651162790697</v>
      </c>
      <c r="P455" s="54">
        <f t="shared" si="73"/>
        <v>191.21568627450984</v>
      </c>
      <c r="Q455" s="54">
        <f t="shared" si="74"/>
        <v>360.78431372549022</v>
      </c>
      <c r="R455" s="54">
        <f t="shared" si="75"/>
        <v>213.95348837209301</v>
      </c>
      <c r="S455" s="55">
        <f t="shared" si="76"/>
        <v>-22.737802097583256</v>
      </c>
      <c r="T455" s="55">
        <f t="shared" si="76"/>
        <v>-22.73780209758317</v>
      </c>
      <c r="U455" t="s">
        <v>332</v>
      </c>
      <c r="V455" t="s">
        <v>338</v>
      </c>
      <c r="W455" t="s">
        <v>446</v>
      </c>
      <c r="X455" t="s">
        <v>516</v>
      </c>
      <c r="Y455" s="66"/>
    </row>
    <row r="456" spans="1:25" ht="15" x14ac:dyDescent="0.25">
      <c r="A456">
        <v>1.71</v>
      </c>
      <c r="B456">
        <v>2.21</v>
      </c>
      <c r="C456" s="43">
        <f t="shared" si="69"/>
        <v>3.7284009420232245E-2</v>
      </c>
      <c r="D456" s="44">
        <f>IF(OR($A456="",$B456=""),"",A456*'MPTO_working_2-way'!$G455)</f>
        <v>1.7737556561085972</v>
      </c>
      <c r="E456" s="46">
        <f>IF(OR($A456="",$B456=""),"",B456*'MPTO_working_2-way'!$G455)</f>
        <v>2.2923976608187133</v>
      </c>
      <c r="F456" s="44">
        <f>IF(OR($A456="",$B456=""),"",'MPTO_working_2-way'!D455)</f>
        <v>1.7663059989250076</v>
      </c>
      <c r="G456" s="46">
        <f>IF(OR($A456="",$B456=""),"",'MPTO_working_2-way'!E455)</f>
        <v>2.3049617273032235</v>
      </c>
      <c r="H456" s="44">
        <f>IF(OR($A456="",$B456=""),"",'OddsRatio_working_2-way'!M455)</f>
        <v>1.7660136157433048</v>
      </c>
      <c r="I456" s="44">
        <f>IF(OR($A456="",$B456=""),"",'OddsRatio_working_2-way'!N455)</f>
        <v>2.305459824013238</v>
      </c>
      <c r="J456" s="44">
        <f>IF('Log_working_2-way'!$D455="","",A456^('Log_working_2-way'!$D455))</f>
        <v>1.7626237454975722</v>
      </c>
      <c r="K456" s="46">
        <f>IF('Log_working_2-way'!$D455="","",B456^('Log_working_2-way'!$D455))</f>
        <v>2.3112626061065349</v>
      </c>
      <c r="L456" s="53">
        <f t="shared" si="70"/>
        <v>0.56377551020408168</v>
      </c>
      <c r="M456" s="53">
        <f t="shared" si="71"/>
        <v>0.43622448979591838</v>
      </c>
      <c r="N456" s="54">
        <v>553</v>
      </c>
      <c r="O456" s="54">
        <f t="shared" si="72"/>
        <v>229.60818713450291</v>
      </c>
      <c r="P456" s="54">
        <f t="shared" si="73"/>
        <v>302.77375565610856</v>
      </c>
      <c r="Q456" s="54">
        <f t="shared" si="74"/>
        <v>250.22624434389141</v>
      </c>
      <c r="R456" s="54">
        <f t="shared" si="75"/>
        <v>323.39181286549706</v>
      </c>
      <c r="S456" s="55">
        <f t="shared" si="76"/>
        <v>-20.618057209388496</v>
      </c>
      <c r="T456" s="55">
        <f t="shared" si="76"/>
        <v>-20.618057209388496</v>
      </c>
      <c r="U456" t="s">
        <v>148</v>
      </c>
      <c r="V456" t="s">
        <v>175</v>
      </c>
      <c r="W456" t="s">
        <v>435</v>
      </c>
      <c r="X456" t="s">
        <v>516</v>
      </c>
      <c r="Y456" s="66"/>
    </row>
    <row r="457" spans="1:25" ht="15" x14ac:dyDescent="0.25">
      <c r="A457">
        <v>1.41</v>
      </c>
      <c r="B457">
        <v>3.03</v>
      </c>
      <c r="C457" s="43">
        <f t="shared" si="69"/>
        <v>3.9252861456358534E-2</v>
      </c>
      <c r="D457" s="44">
        <f>IF(OR($A457="",$B457=""),"",A457*'MPTO_working_2-way'!$G456)</f>
        <v>1.4653465346534655</v>
      </c>
      <c r="E457" s="46">
        <f>IF(OR($A457="",$B457=""),"",B457*'MPTO_working_2-way'!$G456)</f>
        <v>3.1489361702127661</v>
      </c>
      <c r="F457" s="44">
        <f>IF(OR($A457="",$B457=""),"",'MPTO_working_2-way'!D456)</f>
        <v>1.4501298304566979</v>
      </c>
      <c r="G457" s="46">
        <f>IF(OR($A457="",$B457=""),"",'MPTO_working_2-way'!E456)</f>
        <v>3.2215812690872077</v>
      </c>
      <c r="H457" s="44">
        <f>IF(OR($A457="",$B457=""),"",'OddsRatio_working_2-way'!M456)</f>
        <v>1.4494112185401624</v>
      </c>
      <c r="I457" s="44">
        <f>IF(OR($A457="",$B457=""),"",'OddsRatio_working_2-way'!N456)</f>
        <v>3.2251335942354391</v>
      </c>
      <c r="J457" s="44">
        <f>IF('Log_working_2-way'!$D456="","",A457^('Log_working_2-way'!$D456))</f>
        <v>1.442396505829008</v>
      </c>
      <c r="K457" s="46">
        <f>IF('Log_working_2-way'!$D456="","",B457^('Log_working_2-way'!$D456))</f>
        <v>3.2604156832672548</v>
      </c>
      <c r="L457" s="53">
        <f t="shared" si="70"/>
        <v>0.68243243243243235</v>
      </c>
      <c r="M457" s="53">
        <f t="shared" si="71"/>
        <v>0.31756756756756754</v>
      </c>
      <c r="N457" s="54">
        <v>554</v>
      </c>
      <c r="O457" s="54">
        <f t="shared" si="72"/>
        <v>161.09219858156027</v>
      </c>
      <c r="P457" s="54">
        <f t="shared" si="73"/>
        <v>371.16171617161712</v>
      </c>
      <c r="Q457" s="54">
        <f t="shared" si="74"/>
        <v>182.83828382838283</v>
      </c>
      <c r="R457" s="54">
        <f t="shared" si="75"/>
        <v>392.9078014184397</v>
      </c>
      <c r="S457" s="55">
        <f t="shared" si="76"/>
        <v>-21.74608524682256</v>
      </c>
      <c r="T457" s="55">
        <f t="shared" si="76"/>
        <v>-21.746085246822588</v>
      </c>
      <c r="U457" t="s">
        <v>114</v>
      </c>
      <c r="V457" t="s">
        <v>120</v>
      </c>
      <c r="W457" t="s">
        <v>436</v>
      </c>
      <c r="X457" t="s">
        <v>516</v>
      </c>
      <c r="Y457" s="66"/>
    </row>
    <row r="458" spans="1:25" ht="15" x14ac:dyDescent="0.25">
      <c r="A458">
        <v>2.34</v>
      </c>
      <c r="B458">
        <v>1.64</v>
      </c>
      <c r="C458" s="43">
        <f t="shared" si="69"/>
        <v>3.7106524911402872E-2</v>
      </c>
      <c r="D458" s="44">
        <f>IF(OR($A458="",$B458=""),"",A458*'MPTO_working_2-way'!$G457)</f>
        <v>2.4268292682926824</v>
      </c>
      <c r="E458" s="46">
        <f>IF(OR($A458="",$B458=""),"",B458*'MPTO_working_2-way'!$G457)</f>
        <v>1.7008547008547006</v>
      </c>
      <c r="F458" s="44">
        <f>IF(OR($A458="",$B458=""),"",'MPTO_working_2-way'!D457)</f>
        <v>2.4462009178990307</v>
      </c>
      <c r="G458" s="46">
        <f>IF(OR($A458="",$B458=""),"",'MPTO_working_2-way'!E457)</f>
        <v>1.6914668547249645</v>
      </c>
      <c r="H458" s="44">
        <f>IF(OR($A458="",$B458=""),"",'OddsRatio_working_2-way'!M457)</f>
        <v>2.4469796128487777</v>
      </c>
      <c r="I458" s="44">
        <f>IF(OR($A458="",$B458=""),"",'OddsRatio_working_2-way'!N457)</f>
        <v>1.6910947404650878</v>
      </c>
      <c r="J458" s="44">
        <f>IF('Log_working_2-way'!$D457="","",A458^('Log_working_2-way'!$D457))</f>
        <v>2.4559827297707368</v>
      </c>
      <c r="K458" s="46">
        <f>IF('Log_working_2-way'!$D457="","",B458^('Log_working_2-way'!$D457))</f>
        <v>1.6868213334902025</v>
      </c>
      <c r="L458" s="53">
        <f t="shared" si="70"/>
        <v>0.41206030150753775</v>
      </c>
      <c r="M458" s="53">
        <f t="shared" si="71"/>
        <v>0.58793969849246241</v>
      </c>
      <c r="N458" s="54">
        <v>555</v>
      </c>
      <c r="O458" s="54">
        <f t="shared" si="72"/>
        <v>317.82051282051276</v>
      </c>
      <c r="P458" s="54">
        <f t="shared" si="73"/>
        <v>216.58536585365849</v>
      </c>
      <c r="Q458" s="54">
        <f t="shared" si="74"/>
        <v>338.41463414634148</v>
      </c>
      <c r="R458" s="54">
        <f t="shared" si="75"/>
        <v>237.17948717948721</v>
      </c>
      <c r="S458" s="55">
        <f t="shared" si="76"/>
        <v>-20.594121325828723</v>
      </c>
      <c r="T458" s="55">
        <f t="shared" si="76"/>
        <v>-20.594121325828723</v>
      </c>
      <c r="U458" t="s">
        <v>161</v>
      </c>
      <c r="V458" t="s">
        <v>121</v>
      </c>
      <c r="W458" t="s">
        <v>437</v>
      </c>
      <c r="X458" t="s">
        <v>516</v>
      </c>
      <c r="Y458" s="66"/>
    </row>
    <row r="459" spans="1:25" ht="15" x14ac:dyDescent="0.25">
      <c r="A459">
        <v>2.08</v>
      </c>
      <c r="B459">
        <v>1.79</v>
      </c>
      <c r="C459" s="43">
        <f t="shared" si="69"/>
        <v>3.9428448646325664E-2</v>
      </c>
      <c r="D459" s="44">
        <f>IF(OR($A459="",$B459=""),"",A459*'MPTO_working_2-way'!$G458)</f>
        <v>2.1620111731843576</v>
      </c>
      <c r="E459" s="46">
        <f>IF(OR($A459="",$B459=""),"",B459*'MPTO_working_2-way'!$G458)</f>
        <v>1.8605769230769229</v>
      </c>
      <c r="F459" s="44">
        <f>IF(OR($A459="",$B459=""),"",'MPTO_working_2-way'!D458)</f>
        <v>2.1689385995572641</v>
      </c>
      <c r="G459" s="46">
        <f>IF(OR($A459="",$B459=""),"",'MPTO_working_2-way'!E458)</f>
        <v>1.8554769261437256</v>
      </c>
      <c r="H459" s="44">
        <f>IF(OR($A459="",$B459=""),"",'OddsRatio_working_2-way'!M458)</f>
        <v>2.1692256444309357</v>
      </c>
      <c r="I459" s="44">
        <f>IF(OR($A459="",$B459=""),"",'OddsRatio_working_2-way'!N458)</f>
        <v>1.8552669065744805</v>
      </c>
      <c r="J459" s="44">
        <f>IF('Log_working_2-way'!$D458="","",A459^('Log_working_2-way'!$D458))</f>
        <v>2.1724139714397546</v>
      </c>
      <c r="K459" s="46">
        <f>IF('Log_working_2-way'!$D458="","",B459^('Log_working_2-way'!$D458))</f>
        <v>1.8529410467292624</v>
      </c>
      <c r="L459" s="53">
        <f t="shared" si="70"/>
        <v>0.46253229974160204</v>
      </c>
      <c r="M459" s="53">
        <f t="shared" si="71"/>
        <v>0.53746770025839796</v>
      </c>
      <c r="N459" s="54">
        <v>556</v>
      </c>
      <c r="O459" s="54">
        <f t="shared" si="72"/>
        <v>288.69230769230768</v>
      </c>
      <c r="P459" s="54">
        <f t="shared" si="73"/>
        <v>245.38547486033519</v>
      </c>
      <c r="Q459" s="54">
        <f t="shared" si="74"/>
        <v>310.61452513966481</v>
      </c>
      <c r="R459" s="54">
        <f t="shared" si="75"/>
        <v>267.30769230769226</v>
      </c>
      <c r="S459" s="55">
        <f t="shared" si="76"/>
        <v>-21.922217447357127</v>
      </c>
      <c r="T459" s="55">
        <f t="shared" si="76"/>
        <v>-21.92221744735707</v>
      </c>
      <c r="U459" t="s">
        <v>167</v>
      </c>
      <c r="V459" t="s">
        <v>169</v>
      </c>
      <c r="W459" t="s">
        <v>442</v>
      </c>
      <c r="X459" t="s">
        <v>516</v>
      </c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77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77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77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77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77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77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77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77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77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77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77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77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77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77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77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77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77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77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77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77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77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77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77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77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77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77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77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77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77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77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77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77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77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77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77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77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7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7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7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7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7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7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7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7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7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7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7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7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7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7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7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78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78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78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78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78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78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78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78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78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78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78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78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78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78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78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78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78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78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78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78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78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78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78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78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78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78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78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78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78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78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78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78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78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78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78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78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78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78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78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78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78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78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78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78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78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78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7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7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7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7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7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7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7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7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7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7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7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7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7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7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7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7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7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7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79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79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79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79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79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79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79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79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79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79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79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79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79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79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79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79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79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79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79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79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79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79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79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79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79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79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79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79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79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79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79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79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79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79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79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79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79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79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79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79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79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79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79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79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79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79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7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7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7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7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7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7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7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7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7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7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7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7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7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7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7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7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7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7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0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0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0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0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0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0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0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0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0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0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0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0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0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0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0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0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0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0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0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0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0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0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0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0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0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0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0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0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0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0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0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0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0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0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0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0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0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0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0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0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0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0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0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0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0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0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81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81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81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81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81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81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81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81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81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81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81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81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81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81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81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81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81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81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81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81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81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81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81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81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81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81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81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81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81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81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81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81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81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81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81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81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81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81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81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81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81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81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81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81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81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81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8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8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8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8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8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8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8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8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8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8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8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8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8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8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8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8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8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8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82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82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82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82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82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82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82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82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82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82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82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82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82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82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82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82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82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82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82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82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82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82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82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82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82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82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82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82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82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82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82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82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82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82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82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82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82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82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82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82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468" activePane="bottomLeft" state="frozen"/>
      <selection pane="bottomLeft" activeCell="AF474" sqref="AF474:AG64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4" t="s">
        <v>9</v>
      </c>
      <c r="B1" s="84"/>
      <c r="C1" s="85"/>
      <c r="D1" s="18"/>
      <c r="E1" s="86" t="s">
        <v>25</v>
      </c>
      <c r="F1" s="84"/>
      <c r="G1" s="85"/>
      <c r="H1" s="86" t="s">
        <v>23</v>
      </c>
      <c r="I1" s="84"/>
      <c r="J1" s="85"/>
      <c r="K1" s="86" t="s">
        <v>11</v>
      </c>
      <c r="L1" s="84"/>
      <c r="M1" s="85"/>
      <c r="N1" s="86" t="s">
        <v>181</v>
      </c>
      <c r="O1" s="84"/>
      <c r="P1" s="84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51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6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 t="s">
        <v>479</v>
      </c>
      <c r="AJ368" t="s">
        <v>437</v>
      </c>
    </row>
    <row r="369" spans="1:36" ht="15" x14ac:dyDescent="0.25">
      <c r="A369">
        <v>2.2999999999999998</v>
      </c>
      <c r="B369">
        <v>3.19</v>
      </c>
      <c r="C369">
        <v>3.43</v>
      </c>
      <c r="D369" s="43">
        <f t="shared" si="92"/>
        <v>3.9807422024476846E-2</v>
      </c>
      <c r="E369" s="44">
        <f>IF(OR($A369="",$B369="",$C369=""),"",A369*'MPTO_working_3-way'!$I368)</f>
        <v>2.3915570706562965</v>
      </c>
      <c r="F369" s="45">
        <f>IF(OR($A369="",$B369="",$C369=""),"",B369*'MPTO_working_3-way'!$I368)</f>
        <v>3.3169856762580809</v>
      </c>
      <c r="G369" s="46">
        <f>IF(OR($A369="",$B369="",$C369=""),"",C369*'MPTO_working_3-way'!$I368)</f>
        <v>3.5665394575439557</v>
      </c>
      <c r="H369" s="44">
        <f>IF(OR($A369="",$B369="",$C369=""),"",'MPTO_working_3-way'!E368)</f>
        <v>2.3724034363490158</v>
      </c>
      <c r="I369" s="45">
        <f>IF(OR($A369="",$B369="",$C369=""),"",'MPTO_working_3-way'!F368)</f>
        <v>3.3309962713780283</v>
      </c>
      <c r="J369" s="46">
        <f>IF(OR($A369="",$B369="",$C369=""),"",'MPTO_working_3-way'!G368)</f>
        <v>3.5935539699017722</v>
      </c>
      <c r="K369" s="44">
        <f>IF(OR($A369="",$B369="",$C369=""),"",'OddsRatio_working_3-way'!H368)</f>
        <v>2.3806455916234008</v>
      </c>
      <c r="L369" s="45">
        <f>IF(OR($A369="",$B369="",$C369=""),"",'OddsRatio_working_3-way'!I368)</f>
        <v>3.3258568043501899</v>
      </c>
      <c r="M369" s="46">
        <f>IF(OR($A369="",$B369="",$C369=""),"",'OddsRatio_working_3-way'!J368)</f>
        <v>3.5807452212652806</v>
      </c>
      <c r="N369" s="47">
        <f t="shared" si="89"/>
        <v>41.813762768604043</v>
      </c>
      <c r="O369" s="48">
        <f t="shared" si="90"/>
        <v>30.147854033789752</v>
      </c>
      <c r="P369" s="48">
        <f t="shared" si="91"/>
        <v>28.038383197606205</v>
      </c>
      <c r="Q369" t="s">
        <v>130</v>
      </c>
      <c r="R369" t="s">
        <v>167</v>
      </c>
      <c r="S369" t="s">
        <v>477</v>
      </c>
      <c r="T369" s="50">
        <v>100</v>
      </c>
      <c r="U369" s="50">
        <f t="shared" si="80"/>
        <v>56.521739130434774</v>
      </c>
      <c r="V369" s="50">
        <f t="shared" si="81"/>
        <v>68.652037617554868</v>
      </c>
      <c r="W369" s="50">
        <f t="shared" si="82"/>
        <v>70.845481049562679</v>
      </c>
      <c r="X369" s="50">
        <f t="shared" si="83"/>
        <v>60.502481332882454</v>
      </c>
      <c r="Y369" s="50">
        <f t="shared" si="84"/>
        <v>72.63277982000254</v>
      </c>
      <c r="Z369" s="50">
        <f t="shared" si="85"/>
        <v>74.826223252010365</v>
      </c>
      <c r="AA369" s="50">
        <f t="shared" si="86"/>
        <v>-3.9807422024476793</v>
      </c>
      <c r="AB369" s="50">
        <f t="shared" si="87"/>
        <v>-3.9807422024476722</v>
      </c>
      <c r="AC369" s="50">
        <f t="shared" si="88"/>
        <v>-3.9807422024476864</v>
      </c>
      <c r="AF369">
        <v>1.79</v>
      </c>
      <c r="AG369">
        <v>2.0699999999999998</v>
      </c>
      <c r="AH369" s="66" t="s">
        <v>479</v>
      </c>
      <c r="AJ369" t="s">
        <v>442</v>
      </c>
    </row>
    <row r="370" spans="1:36" s="28" customFormat="1" ht="15" x14ac:dyDescent="0.25">
      <c r="A370" s="23">
        <v>3.11</v>
      </c>
      <c r="B370" s="23">
        <v>3.37</v>
      </c>
      <c r="C370" s="23">
        <v>2.38</v>
      </c>
      <c r="D370" s="24">
        <f t="shared" si="92"/>
        <v>3.8447380631529748E-2</v>
      </c>
      <c r="E370" s="25">
        <f>IF(OR($A370="",$B370="",$C370=""),"",A370*'MPTO_working_3-way'!$I369)</f>
        <v>3.2295713537640576</v>
      </c>
      <c r="F370" s="26">
        <f>IF(OR($A370="",$B370="",$C370=""),"",B370*'MPTO_working_3-way'!$I369)</f>
        <v>3.4995676727282552</v>
      </c>
      <c r="G370" s="27">
        <f>IF(OR($A370="",$B370="",$C370=""),"",C370*'MPTO_working_3-way'!$I369)</f>
        <v>2.4715047659030409</v>
      </c>
      <c r="H370" s="25">
        <f>IF(OR($A370="",$B370="",$C370=""),"",'MPTO_working_3-way'!E369)</f>
        <v>3.2391012400852781</v>
      </c>
      <c r="I370" s="26">
        <f>IF(OR($A370="",$B370="",$C370=""),"",'MPTO_working_3-way'!F369)</f>
        <v>3.5221175235332005</v>
      </c>
      <c r="J370" s="27">
        <f>IF(OR($A370="",$B370="",$C370=""),"",'MPTO_working_3-way'!G369)</f>
        <v>2.4548776688014255</v>
      </c>
      <c r="K370" s="25">
        <f>IF(OR($A370="",$B370="",$C370=""),"",'OddsRatio_working_3-way'!H369)</f>
        <v>3.2356827204128153</v>
      </c>
      <c r="L370" s="26">
        <f>IF(OR($A370="",$B370="",$C370=""),"",'OddsRatio_working_3-way'!I369)</f>
        <v>3.5111696907006515</v>
      </c>
      <c r="M370" s="27">
        <f>IF(OR($A370="",$B370="",$C370=""),"",'OddsRatio_working_3-way'!J369)</f>
        <v>2.4622000730662017</v>
      </c>
      <c r="N370" s="75">
        <f t="shared" si="89"/>
        <v>30.963861468318466</v>
      </c>
      <c r="O370" s="76">
        <f t="shared" si="90"/>
        <v>28.574958209635142</v>
      </c>
      <c r="P370" s="76">
        <f t="shared" si="91"/>
        <v>40.461180322046395</v>
      </c>
      <c r="Q370" s="23" t="s">
        <v>126</v>
      </c>
      <c r="R370" s="23" t="s">
        <v>65</v>
      </c>
      <c r="S370" s="23" t="s">
        <v>477</v>
      </c>
      <c r="T370" s="28">
        <v>100</v>
      </c>
      <c r="U370" s="28">
        <f t="shared" si="80"/>
        <v>67.845659163987136</v>
      </c>
      <c r="V370" s="28">
        <f t="shared" si="81"/>
        <v>70.326409495548958</v>
      </c>
      <c r="W370" s="28">
        <f t="shared" si="82"/>
        <v>57.983193277310924</v>
      </c>
      <c r="X370" s="28">
        <f t="shared" si="83"/>
        <v>71.69039722714011</v>
      </c>
      <c r="Y370" s="28">
        <f t="shared" si="84"/>
        <v>74.171147558701932</v>
      </c>
      <c r="Z370" s="28">
        <f t="shared" si="85"/>
        <v>61.827931340463891</v>
      </c>
      <c r="AA370" s="28">
        <f t="shared" si="86"/>
        <v>-3.844738063152974</v>
      </c>
      <c r="AB370" s="28">
        <f t="shared" si="87"/>
        <v>-3.844738063152974</v>
      </c>
      <c r="AC370" s="28">
        <f t="shared" si="88"/>
        <v>-3.8447380631529668</v>
      </c>
      <c r="AD370" s="41"/>
      <c r="AE370" s="41"/>
      <c r="AF370" s="23">
        <v>1.96</v>
      </c>
      <c r="AG370" s="23">
        <v>1.89</v>
      </c>
      <c r="AH370" s="66" t="s">
        <v>484</v>
      </c>
      <c r="AI370" s="41"/>
      <c r="AJ370" s="23" t="s">
        <v>442</v>
      </c>
    </row>
    <row r="371" spans="1:36" ht="15" x14ac:dyDescent="0.25">
      <c r="A371">
        <v>1.23</v>
      </c>
      <c r="B371">
        <v>6.38</v>
      </c>
      <c r="C371">
        <v>16.420000000000002</v>
      </c>
      <c r="D371" s="43">
        <f t="shared" si="92"/>
        <v>3.0649281823002861E-2</v>
      </c>
      <c r="E371" s="44">
        <f>IF(OR($A371="",$B371="",$C371=""),"",A371*'MPTO_working_3-way'!$I370)</f>
        <v>1.2676986166422934</v>
      </c>
      <c r="F371" s="45">
        <f>IF(OR($A371="",$B371="",$C371=""),"",B371*'MPTO_working_3-way'!$I370)</f>
        <v>6.575542418030758</v>
      </c>
      <c r="G371" s="46">
        <f>IF(OR($A371="",$B371="",$C371=""),"",C371*'MPTO_working_3-way'!$I370)</f>
        <v>16.923261207533709</v>
      </c>
      <c r="H371" s="44">
        <f>IF(OR($A371="",$B371="",$C371=""),"",'MPTO_working_3-way'!E370)</f>
        <v>1.2456531333140257</v>
      </c>
      <c r="I371" s="45">
        <f>IF(OR($A371="",$B371="",$C371=""),"",'MPTO_working_3-way'!F370)</f>
        <v>6.82484916978499</v>
      </c>
      <c r="J371" s="46">
        <f>IF(OR($A371="",$B371="",$C371=""),"",'MPTO_working_3-way'!G370)</f>
        <v>19.729737106916456</v>
      </c>
      <c r="K371" s="44">
        <f>IF(OR($A371="",$B371="",$C371=""),"",'OddsRatio_working_3-way'!H370)</f>
        <v>1.2517347940542152</v>
      </c>
      <c r="L371" s="45">
        <f>IF(OR($A371="",$B371="",$C371=""),"",'OddsRatio_working_3-way'!I370)</f>
        <v>6.8884051826594686</v>
      </c>
      <c r="M371" s="46">
        <f>IF(OR($A371="",$B371="",$C371=""),"",'OddsRatio_working_3-way'!J370)</f>
        <v>17.877176192678256</v>
      </c>
      <c r="N371" s="47">
        <f t="shared" ref="N371:N434" si="93">(1/E371)* 100</f>
        <v>78.883102566496689</v>
      </c>
      <c r="O371" s="48">
        <f t="shared" ref="O371:O434" si="94">(1/F371)* 100</f>
        <v>15.207870870970364</v>
      </c>
      <c r="P371" s="48">
        <f t="shared" ref="P371:P434" si="95">(1/G371)* 100</f>
        <v>5.9090265625329419</v>
      </c>
      <c r="Q371" t="s">
        <v>68</v>
      </c>
      <c r="R371" t="s">
        <v>71</v>
      </c>
      <c r="S371" s="38">
        <v>44230</v>
      </c>
      <c r="T371" s="50">
        <v>100</v>
      </c>
      <c r="U371" s="50">
        <f t="shared" ref="U371:U434" si="96">(1/A371)*((T371*A371)-T371)</f>
        <v>18.699186991869919</v>
      </c>
      <c r="V371" s="50">
        <f t="shared" ref="V371:V434" si="97">(1/B371)*((T371*B371)-T371)</f>
        <v>84.326018808777434</v>
      </c>
      <c r="W371" s="50">
        <f t="shared" ref="W371:W434" si="98">(1/C371)*((T371*C371)-T371)</f>
        <v>93.90986601705238</v>
      </c>
      <c r="X371" s="50">
        <f t="shared" ref="X371:X434" si="99">((1/B371)+(1/C371))*T371</f>
        <v>21.764115174170197</v>
      </c>
      <c r="Y371" s="50">
        <f t="shared" ref="Y371:Y434" si="100">((1/A371)+(1/C371))*T371</f>
        <v>87.390946991077698</v>
      </c>
      <c r="Z371" s="50">
        <f t="shared" ref="Z371:Z434" si="101">((1/A371)+(1/B371))*T371</f>
        <v>96.974794199352658</v>
      </c>
      <c r="AA371" s="50">
        <f t="shared" ref="AA371:AA434" si="102">U371-X371</f>
        <v>-3.0649281823002781</v>
      </c>
      <c r="AB371" s="50">
        <f t="shared" ref="AB371:AB434" si="103">V371-Y371</f>
        <v>-3.0649281823002639</v>
      </c>
      <c r="AC371" s="50">
        <f t="shared" ref="AC371:AC434" si="104">W371-Z371</f>
        <v>-3.0649281823002781</v>
      </c>
      <c r="AF371">
        <v>1.75</v>
      </c>
      <c r="AG371">
        <v>2.17</v>
      </c>
      <c r="AH371" s="66" t="s">
        <v>486</v>
      </c>
      <c r="AJ371" t="s">
        <v>443</v>
      </c>
    </row>
    <row r="372" spans="1:36" ht="15" x14ac:dyDescent="0.25">
      <c r="A372">
        <v>2.2200000000000002</v>
      </c>
      <c r="B372">
        <v>3.21</v>
      </c>
      <c r="C372">
        <v>3.76</v>
      </c>
      <c r="D372" s="43">
        <f t="shared" si="92"/>
        <v>2.7934377009739775E-2</v>
      </c>
      <c r="E372" s="44">
        <f>IF(OR($A372="",$B372="",$C372=""),"",A372*'MPTO_working_3-way'!$I371)</f>
        <v>2.2820143169616225</v>
      </c>
      <c r="F372" s="45">
        <f>IF(OR($A372="",$B372="",$C372=""),"",B372*'MPTO_working_3-way'!$I371)</f>
        <v>3.2996693502012646</v>
      </c>
      <c r="G372" s="46">
        <f>IF(OR($A372="",$B372="",$C372=""),"",C372*'MPTO_working_3-way'!$I371)</f>
        <v>3.8650332575566213</v>
      </c>
      <c r="H372" s="44">
        <f>IF(OR($A372="",$B372="",$C372=""),"",'MPTO_working_3-way'!E371)</f>
        <v>2.2668592425244309</v>
      </c>
      <c r="I372" s="45">
        <f>IF(OR($A372="",$B372="",$C372=""),"",'MPTO_working_3-way'!F371)</f>
        <v>3.3089023752905753</v>
      </c>
      <c r="J372" s="46">
        <f>IF(OR($A372="",$B372="",$C372=""),"",'MPTO_working_3-way'!G371)</f>
        <v>3.8964178187689908</v>
      </c>
      <c r="K372" s="44">
        <f>IF(OR($A372="",$B372="",$C372=""),"",'OddsRatio_working_3-way'!H371)</f>
        <v>2.2733244185380657</v>
      </c>
      <c r="L372" s="45">
        <f>IF(OR($A372="",$B372="",$C372=""),"",'OddsRatio_working_3-way'!I371)</f>
        <v>3.3065958729255112</v>
      </c>
      <c r="M372" s="46">
        <f>IF(OR($A372="",$B372="",$C372=""),"",'OddsRatio_working_3-way'!J371)</f>
        <v>3.880635569807426</v>
      </c>
      <c r="N372" s="47">
        <f t="shared" si="93"/>
        <v>43.820934538721275</v>
      </c>
      <c r="O372" s="48">
        <f t="shared" si="94"/>
        <v>30.30606687724649</v>
      </c>
      <c r="P372" s="48">
        <f t="shared" si="95"/>
        <v>25.872998584032246</v>
      </c>
      <c r="Q372" t="s">
        <v>48</v>
      </c>
      <c r="R372" t="s">
        <v>79</v>
      </c>
      <c r="S372" s="38">
        <v>44230</v>
      </c>
      <c r="T372" s="50">
        <v>100</v>
      </c>
      <c r="U372" s="50">
        <f t="shared" si="96"/>
        <v>54.954954954954964</v>
      </c>
      <c r="V372" s="50">
        <f t="shared" si="97"/>
        <v>68.847352024922117</v>
      </c>
      <c r="W372" s="50">
        <f t="shared" si="98"/>
        <v>73.40425531914893</v>
      </c>
      <c r="X372" s="50">
        <f t="shared" si="99"/>
        <v>57.748392655928946</v>
      </c>
      <c r="Y372" s="50">
        <f t="shared" si="100"/>
        <v>71.640789725896099</v>
      </c>
      <c r="Z372" s="50">
        <f t="shared" si="101"/>
        <v>76.197693020122912</v>
      </c>
      <c r="AA372" s="50">
        <f t="shared" si="102"/>
        <v>-2.7934377009739819</v>
      </c>
      <c r="AB372" s="50">
        <f t="shared" si="103"/>
        <v>-2.7934377009739819</v>
      </c>
      <c r="AC372" s="50">
        <f t="shared" si="104"/>
        <v>-2.7934377009739819</v>
      </c>
      <c r="AF372">
        <v>2.4700000000000002</v>
      </c>
      <c r="AG372">
        <v>1.59</v>
      </c>
      <c r="AH372" s="66" t="s">
        <v>497</v>
      </c>
      <c r="AJ372" t="s">
        <v>433</v>
      </c>
    </row>
    <row r="373" spans="1:36" s="50" customFormat="1" ht="15" x14ac:dyDescent="0.25">
      <c r="A373">
        <v>3.1</v>
      </c>
      <c r="B373">
        <v>3.06</v>
      </c>
      <c r="C373">
        <v>2.64</v>
      </c>
      <c r="D373" s="43">
        <f t="shared" si="92"/>
        <v>2.8165909570084136E-2</v>
      </c>
      <c r="E373" s="44">
        <f>IF(OR($A373="",$B373="",$C373=""),"",A373*'MPTO_working_3-way'!$I372)</f>
        <v>3.1873143196672609</v>
      </c>
      <c r="F373" s="45">
        <f>IF(OR($A373="",$B373="",$C373=""),"",B373*'MPTO_working_3-way'!$I372)</f>
        <v>3.1461876832844573</v>
      </c>
      <c r="G373" s="46">
        <f>IF(OR($A373="",$B373="",$C373=""),"",C373*'MPTO_working_3-way'!$I372)</f>
        <v>2.7143580012650221</v>
      </c>
      <c r="H373" s="44">
        <f>IF(OR($A373="",$B373="",$C373=""),"",'MPTO_working_3-way'!E372)</f>
        <v>3.1929294886833062</v>
      </c>
      <c r="I373" s="45">
        <f>IF(OR($A373="",$B373="",$C373=""),"",'MPTO_working_3-way'!F372)</f>
        <v>3.1505117702116521</v>
      </c>
      <c r="J373" s="46">
        <f>IF(OR($A373="",$B373="",$C373=""),"",'MPTO_working_3-way'!G372)</f>
        <v>2.707098135528728</v>
      </c>
      <c r="K373" s="44">
        <f>IF(OR($A373="",$B373="",$C373=""),"",'OddsRatio_working_3-way'!H372)</f>
        <v>3.1902556357083385</v>
      </c>
      <c r="L373" s="45">
        <f>IF(OR($A373="",$B373="",$C373=""),"",'OddsRatio_working_3-way'!I372)</f>
        <v>3.1485364807424654</v>
      </c>
      <c r="M373" s="46">
        <f>IF(OR($A373="",$B373="",$C373=""),"",'OddsRatio_working_3-way'!J372)</f>
        <v>2.7104853536007982</v>
      </c>
      <c r="N373" s="47">
        <f t="shared" si="93"/>
        <v>31.374376660297337</v>
      </c>
      <c r="O373" s="48">
        <f t="shared" si="94"/>
        <v>31.784499231020181</v>
      </c>
      <c r="P373" s="48">
        <f t="shared" si="95"/>
        <v>36.841124108682486</v>
      </c>
      <c r="Q373" t="s">
        <v>208</v>
      </c>
      <c r="R373" t="s">
        <v>77</v>
      </c>
      <c r="S373" s="38">
        <v>44230</v>
      </c>
      <c r="T373" s="50">
        <v>100</v>
      </c>
      <c r="U373" s="50">
        <f t="shared" si="96"/>
        <v>67.741935483870961</v>
      </c>
      <c r="V373" s="50">
        <f t="shared" si="97"/>
        <v>67.320261437908499</v>
      </c>
      <c r="W373" s="50">
        <f t="shared" si="98"/>
        <v>62.121212121212118</v>
      </c>
      <c r="X373" s="50">
        <f t="shared" si="99"/>
        <v>70.55852644087939</v>
      </c>
      <c r="Y373" s="50">
        <f t="shared" si="100"/>
        <v>70.136852394916914</v>
      </c>
      <c r="Z373" s="50">
        <f t="shared" si="101"/>
        <v>64.93780307822054</v>
      </c>
      <c r="AA373" s="50">
        <f t="shared" si="102"/>
        <v>-2.8165909570084295</v>
      </c>
      <c r="AB373" s="50">
        <f t="shared" si="103"/>
        <v>-2.8165909570084153</v>
      </c>
      <c r="AC373" s="50">
        <f t="shared" si="104"/>
        <v>-2.8165909570084224</v>
      </c>
      <c r="AD373" s="51"/>
      <c r="AF373">
        <v>2.58</v>
      </c>
      <c r="AG373">
        <v>1.55</v>
      </c>
      <c r="AH373" s="66" t="s">
        <v>480</v>
      </c>
      <c r="AI373" s="51"/>
      <c r="AJ373" t="s">
        <v>433</v>
      </c>
    </row>
    <row r="374" spans="1:36" s="50" customFormat="1" ht="15" x14ac:dyDescent="0.25">
      <c r="A374">
        <v>2.54</v>
      </c>
      <c r="B374">
        <v>3.11</v>
      </c>
      <c r="C374">
        <v>3.2</v>
      </c>
      <c r="D374" s="43">
        <f t="shared" si="92"/>
        <v>2.7744195761703505E-2</v>
      </c>
      <c r="E374" s="44">
        <f>IF(OR($A374="",$B374="",$C374=""),"",A374*'MPTO_working_3-way'!$I373)</f>
        <v>2.6104702572347271</v>
      </c>
      <c r="F374" s="45">
        <f>IF(OR($A374="",$B374="",$C374=""),"",B374*'MPTO_working_3-way'!$I373)</f>
        <v>3.1962844488188979</v>
      </c>
      <c r="G374" s="46">
        <f>IF(OR($A374="",$B374="",$C374=""),"",C374*'MPTO_working_3-way'!$I373)</f>
        <v>3.2887814264374513</v>
      </c>
      <c r="H374" s="44">
        <f>IF(OR($A374="",$B374="",$C374=""),"",'MPTO_working_3-way'!E373)</f>
        <v>2.6011000635232495</v>
      </c>
      <c r="I374" s="45">
        <f>IF(OR($A374="",$B374="",$C374=""),"",'MPTO_working_3-way'!F373)</f>
        <v>3.2020970599611198</v>
      </c>
      <c r="J374" s="46">
        <f>IF(OR($A374="",$B374="",$C374=""),"",'MPTO_working_3-way'!G373)</f>
        <v>3.2975881945724819</v>
      </c>
      <c r="K374" s="44">
        <f>IF(OR($A374="",$B374="",$C374=""),"",'OddsRatio_working_3-way'!H373)</f>
        <v>2.6053796561527935</v>
      </c>
      <c r="L374" s="45">
        <f>IF(OR($A374="",$B374="",$C374=""),"",'OddsRatio_working_3-way'!I373)</f>
        <v>3.1995786197937619</v>
      </c>
      <c r="M374" s="46">
        <f>IF(OR($A374="",$B374="",$C374=""),"",'OddsRatio_working_3-way'!J373)</f>
        <v>3.2933995087897046</v>
      </c>
      <c r="N374" s="47">
        <f t="shared" si="93"/>
        <v>38.307274224962853</v>
      </c>
      <c r="O374" s="48">
        <f t="shared" si="94"/>
        <v>31.286326858972874</v>
      </c>
      <c r="P374" s="48">
        <f t="shared" si="95"/>
        <v>30.406398916064266</v>
      </c>
      <c r="Q374" t="s">
        <v>47</v>
      </c>
      <c r="R374" t="s">
        <v>80</v>
      </c>
      <c r="S374" s="38">
        <v>44230</v>
      </c>
      <c r="T374" s="50">
        <v>100</v>
      </c>
      <c r="U374" s="50">
        <f t="shared" si="96"/>
        <v>60.629921259842511</v>
      </c>
      <c r="V374" s="50">
        <f t="shared" si="97"/>
        <v>67.845659163987136</v>
      </c>
      <c r="W374" s="50">
        <f t="shared" si="98"/>
        <v>68.75</v>
      </c>
      <c r="X374" s="50">
        <f t="shared" si="99"/>
        <v>63.404340836012864</v>
      </c>
      <c r="Y374" s="50">
        <f t="shared" si="100"/>
        <v>70.620078740157481</v>
      </c>
      <c r="Z374" s="50">
        <f t="shared" si="101"/>
        <v>71.524419576170345</v>
      </c>
      <c r="AA374" s="50">
        <f t="shared" si="102"/>
        <v>-2.7744195761703523</v>
      </c>
      <c r="AB374" s="50">
        <f t="shared" si="103"/>
        <v>-2.7744195761703452</v>
      </c>
      <c r="AC374" s="50">
        <f t="shared" si="104"/>
        <v>-2.7744195761703452</v>
      </c>
      <c r="AD374" s="51"/>
      <c r="AF374">
        <v>2.4</v>
      </c>
      <c r="AG374">
        <v>1.62</v>
      </c>
      <c r="AH374" s="66" t="s">
        <v>482</v>
      </c>
      <c r="AI374" s="51"/>
      <c r="AJ374" t="s">
        <v>433</v>
      </c>
    </row>
    <row r="375" spans="1:36" s="50" customFormat="1" ht="15" x14ac:dyDescent="0.25">
      <c r="A375">
        <v>2.33</v>
      </c>
      <c r="B375">
        <v>3.12</v>
      </c>
      <c r="C375">
        <v>3.59</v>
      </c>
      <c r="D375" s="43">
        <f t="shared" si="92"/>
        <v>2.824890190246987E-2</v>
      </c>
      <c r="E375" s="44">
        <f>IF(OR($A375="",$B375="",$C375=""),"",A375*'MPTO_working_3-way'!$I374)</f>
        <v>2.3958199414327548</v>
      </c>
      <c r="F375" s="45">
        <f>IF(OR($A375="",$B375="",$C375=""),"",B375*'MPTO_working_3-way'!$I374)</f>
        <v>3.2081365739357062</v>
      </c>
      <c r="G375" s="46">
        <f>IF(OR($A375="",$B375="",$C375=""),"",C375*'MPTO_working_3-way'!$I374)</f>
        <v>3.6914135578298666</v>
      </c>
      <c r="H375" s="44">
        <f>IF(OR($A375="",$B375="",$C375=""),"",'MPTO_working_3-way'!E374)</f>
        <v>2.3822668890378882</v>
      </c>
      <c r="I375" s="45">
        <f>IF(OR($A375="",$B375="",$C375=""),"",'MPTO_working_3-way'!F374)</f>
        <v>3.2144364726099384</v>
      </c>
      <c r="J375" s="46">
        <f>IF(OR($A375="",$B375="",$C375=""),"",'MPTO_working_3-way'!G374)</f>
        <v>3.7156042142861345</v>
      </c>
      <c r="K375" s="44">
        <f>IF(OR($A375="",$B375="",$C375=""),"",'OddsRatio_working_3-way'!H374)</f>
        <v>2.3882212837909016</v>
      </c>
      <c r="L375" s="45">
        <f>IF(OR($A375="",$B375="",$C375=""),"",'OddsRatio_working_3-way'!I374)</f>
        <v>3.2128038508546699</v>
      </c>
      <c r="M375" s="46">
        <f>IF(OR($A375="",$B375="",$C375=""),"",'OddsRatio_working_3-way'!J374)</f>
        <v>3.7033782894875449</v>
      </c>
      <c r="N375" s="47">
        <f t="shared" si="93"/>
        <v>41.739363743753515</v>
      </c>
      <c r="O375" s="48">
        <f t="shared" si="94"/>
        <v>31.170742795815926</v>
      </c>
      <c r="P375" s="48">
        <f t="shared" si="95"/>
        <v>27.089893460430559</v>
      </c>
      <c r="Q375" t="s">
        <v>76</v>
      </c>
      <c r="R375" t="s">
        <v>87</v>
      </c>
      <c r="S375" s="38">
        <v>44230</v>
      </c>
      <c r="T375" s="50">
        <v>100</v>
      </c>
      <c r="U375" s="50">
        <f t="shared" si="96"/>
        <v>57.081545064377686</v>
      </c>
      <c r="V375" s="50">
        <f t="shared" si="97"/>
        <v>67.948717948717942</v>
      </c>
      <c r="W375" s="50">
        <f t="shared" si="98"/>
        <v>72.14484679665739</v>
      </c>
      <c r="X375" s="50">
        <f t="shared" si="99"/>
        <v>59.906435254624668</v>
      </c>
      <c r="Y375" s="50">
        <f t="shared" si="100"/>
        <v>70.773608138964931</v>
      </c>
      <c r="Z375" s="50">
        <f t="shared" si="101"/>
        <v>74.969736986904365</v>
      </c>
      <c r="AA375" s="50">
        <f t="shared" si="102"/>
        <v>-2.8248901902469825</v>
      </c>
      <c r="AB375" s="50">
        <f t="shared" si="103"/>
        <v>-2.8248901902469896</v>
      </c>
      <c r="AC375" s="50">
        <f t="shared" si="104"/>
        <v>-2.8248901902469754</v>
      </c>
      <c r="AD375" s="51"/>
      <c r="AF375">
        <v>2.58</v>
      </c>
      <c r="AG375">
        <v>1.55</v>
      </c>
      <c r="AH375" s="66" t="s">
        <v>483</v>
      </c>
      <c r="AI375" s="51"/>
      <c r="AJ375" t="s">
        <v>433</v>
      </c>
    </row>
    <row r="376" spans="1:36" s="50" customFormat="1" ht="15" x14ac:dyDescent="0.25">
      <c r="A376">
        <v>1.99</v>
      </c>
      <c r="B376">
        <v>3.41</v>
      </c>
      <c r="C376">
        <v>4.3099999999999996</v>
      </c>
      <c r="D376" s="43">
        <f t="shared" si="92"/>
        <v>2.7786256263798492E-2</v>
      </c>
      <c r="E376" s="44">
        <f>IF(OR($A376="",$B376="",$C376=""),"",A376*'MPTO_working_3-way'!$I375)</f>
        <v>2.0452946499649589</v>
      </c>
      <c r="F376" s="45">
        <f>IF(OR($A376="",$B376="",$C376=""),"",B376*'MPTO_working_3-way'!$I375)</f>
        <v>3.5047511338595529</v>
      </c>
      <c r="G376" s="46">
        <f>IF(OR($A376="",$B376="",$C376=""),"",C376*'MPTO_working_3-way'!$I375)</f>
        <v>4.4297587644969711</v>
      </c>
      <c r="H376" s="44">
        <f>IF(OR($A376="",$B376="",$C376=""),"",'MPTO_working_3-way'!E375)</f>
        <v>2.0273675258982902</v>
      </c>
      <c r="I376" s="45">
        <f>IF(OR($A376="",$B376="",$C376=""),"",'MPTO_working_3-way'!F375)</f>
        <v>3.521212973947498</v>
      </c>
      <c r="J376" s="46">
        <f>IF(OR($A376="",$B376="",$C376=""),"",'MPTO_working_3-way'!G375)</f>
        <v>4.4892073068809459</v>
      </c>
      <c r="K376" s="44">
        <f>IF(OR($A376="",$B376="",$C376=""),"",'OddsRatio_working_3-way'!H375)</f>
        <v>2.0345389265296974</v>
      </c>
      <c r="L376" s="45">
        <f>IF(OR($A376="",$B376="",$C376=""),"",'OddsRatio_working_3-way'!I375)</f>
        <v>3.5184230433702739</v>
      </c>
      <c r="M376" s="46">
        <f>IF(OR($A376="",$B376="",$C376=""),"",'OddsRatio_working_3-way'!J375)</f>
        <v>4.4589129765790894</v>
      </c>
      <c r="N376" s="47">
        <f t="shared" si="93"/>
        <v>48.892710887261771</v>
      </c>
      <c r="O376" s="48">
        <f t="shared" si="94"/>
        <v>28.532696382888833</v>
      </c>
      <c r="P376" s="48">
        <f t="shared" si="95"/>
        <v>22.574592729849403</v>
      </c>
      <c r="Q376" t="s">
        <v>278</v>
      </c>
      <c r="R376" t="s">
        <v>44</v>
      </c>
      <c r="S376" s="38">
        <v>44230</v>
      </c>
      <c r="T376" s="50">
        <v>100</v>
      </c>
      <c r="U376" s="50">
        <f t="shared" si="96"/>
        <v>49.748743718592962</v>
      </c>
      <c r="V376" s="50">
        <f t="shared" si="97"/>
        <v>70.674486803519059</v>
      </c>
      <c r="W376" s="50">
        <f t="shared" si="98"/>
        <v>76.798143851508115</v>
      </c>
      <c r="X376" s="50">
        <f t="shared" si="99"/>
        <v>52.527369344972819</v>
      </c>
      <c r="Y376" s="50">
        <f t="shared" si="100"/>
        <v>73.453112429898908</v>
      </c>
      <c r="Z376" s="50">
        <f t="shared" si="101"/>
        <v>79.576769477887964</v>
      </c>
      <c r="AA376" s="50">
        <f t="shared" si="102"/>
        <v>-2.7786256263798563</v>
      </c>
      <c r="AB376" s="50">
        <f t="shared" si="103"/>
        <v>-2.7786256263798492</v>
      </c>
      <c r="AC376" s="50">
        <f t="shared" si="104"/>
        <v>-2.7786256263798492</v>
      </c>
      <c r="AD376" s="51"/>
      <c r="AF376">
        <v>2.46</v>
      </c>
      <c r="AG376">
        <v>1.59</v>
      </c>
      <c r="AH376" s="66" t="s">
        <v>484</v>
      </c>
      <c r="AI376" s="51"/>
      <c r="AJ376" t="s">
        <v>433</v>
      </c>
    </row>
    <row r="377" spans="1:36" ht="15" x14ac:dyDescent="0.25">
      <c r="A377">
        <v>2.4</v>
      </c>
      <c r="B377">
        <v>3.33</v>
      </c>
      <c r="C377">
        <v>3.21</v>
      </c>
      <c r="D377" s="43">
        <f t="shared" si="92"/>
        <v>2.8493446717745785E-2</v>
      </c>
      <c r="E377" s="44">
        <f>IF(OR($A377="",$B377="",$C377=""),"",A377*'MPTO_working_3-way'!$I376)</f>
        <v>2.4683842721225897</v>
      </c>
      <c r="F377" s="45">
        <f>IF(OR($A377="",$B377="",$C377=""),"",B377*'MPTO_working_3-way'!$I376)</f>
        <v>3.4248831775700936</v>
      </c>
      <c r="G377" s="46">
        <f>IF(OR($A377="",$B377="",$C377=""),"",C377*'MPTO_working_3-way'!$I376)</f>
        <v>3.3014639639639638</v>
      </c>
      <c r="H377" s="44">
        <f>IF(OR($A377="",$B377="",$C377=""),"",'MPTO_working_3-way'!E376)</f>
        <v>2.4559835491171431</v>
      </c>
      <c r="I377" s="45">
        <f>IF(OR($A377="",$B377="",$C377=""),"",'MPTO_working_3-way'!F376)</f>
        <v>3.4387601637458887</v>
      </c>
      <c r="J377" s="46">
        <f>IF(OR($A377="",$B377="",$C377=""),"",'MPTO_working_3-way'!G376)</f>
        <v>3.3109440215581656</v>
      </c>
      <c r="K377" s="44">
        <f>IF(OR($A377="",$B377="",$C377=""),"",'OddsRatio_working_3-way'!H376)</f>
        <v>2.4614622447506886</v>
      </c>
      <c r="L377" s="45">
        <f>IF(OR($A377="",$B377="",$C377=""),"",'OddsRatio_working_3-way'!I376)</f>
        <v>3.4322907359065029</v>
      </c>
      <c r="M377" s="46">
        <f>IF(OR($A377="",$B377="",$C377=""),"",'OddsRatio_working_3-way'!J376)</f>
        <v>3.3070225434993015</v>
      </c>
      <c r="N377" s="47">
        <f t="shared" si="93"/>
        <v>40.512330729610809</v>
      </c>
      <c r="O377" s="48">
        <f t="shared" si="94"/>
        <v>29.1980762015213</v>
      </c>
      <c r="P377" s="48">
        <f t="shared" si="95"/>
        <v>30.289593068867894</v>
      </c>
      <c r="Q377" t="s">
        <v>46</v>
      </c>
      <c r="R377" t="s">
        <v>49</v>
      </c>
      <c r="S377" s="38">
        <v>44230</v>
      </c>
      <c r="T377" s="50">
        <v>100</v>
      </c>
      <c r="U377" s="50">
        <f t="shared" si="96"/>
        <v>58.333333333333336</v>
      </c>
      <c r="V377" s="50">
        <f t="shared" si="97"/>
        <v>69.969969969969966</v>
      </c>
      <c r="W377" s="50">
        <f t="shared" si="98"/>
        <v>68.847352024922117</v>
      </c>
      <c r="X377" s="50">
        <f t="shared" si="99"/>
        <v>61.182678005107903</v>
      </c>
      <c r="Y377" s="50">
        <f t="shared" si="100"/>
        <v>72.819314641744555</v>
      </c>
      <c r="Z377" s="50">
        <f t="shared" si="101"/>
        <v>71.696696696696691</v>
      </c>
      <c r="AA377" s="50">
        <f t="shared" si="102"/>
        <v>-2.849344671774567</v>
      </c>
      <c r="AB377" s="50">
        <f t="shared" si="103"/>
        <v>-2.8493446717745883</v>
      </c>
      <c r="AC377" s="50">
        <f t="shared" si="104"/>
        <v>-2.8493446717745741</v>
      </c>
      <c r="AF377">
        <v>2.1</v>
      </c>
      <c r="AG377">
        <v>1.79</v>
      </c>
      <c r="AH377" s="66" t="s">
        <v>479</v>
      </c>
      <c r="AJ377" t="s">
        <v>433</v>
      </c>
    </row>
    <row r="378" spans="1:36" ht="15" x14ac:dyDescent="0.25">
      <c r="A378">
        <v>2.86</v>
      </c>
      <c r="B378">
        <v>3.44</v>
      </c>
      <c r="C378">
        <v>2.5499999999999998</v>
      </c>
      <c r="D378" s="43">
        <f t="shared" si="92"/>
        <v>3.2504886814052281E-2</v>
      </c>
      <c r="E378" s="44">
        <f>IF(OR($A378="",$B378="",$C378=""),"",A378*'MPTO_working_3-way'!$I377)</f>
        <v>2.9529639762881894</v>
      </c>
      <c r="F378" s="45">
        <f>IF(OR($A378="",$B378="",$C378=""),"",B378*'MPTO_working_3-way'!$I377)</f>
        <v>3.5518168106403398</v>
      </c>
      <c r="G378" s="46">
        <f>IF(OR($A378="",$B378="",$C378=""),"",C378*'MPTO_working_3-way'!$I377)</f>
        <v>2.6328874613758333</v>
      </c>
      <c r="H378" s="44">
        <f>IF(OR($A378="",$B378="",$C378=""),"",'MPTO_working_3-way'!E377)</f>
        <v>2.9514598133685115</v>
      </c>
      <c r="I378" s="45">
        <f>IF(OR($A378="",$B378="",$C378=""),"",'MPTO_working_3-way'!F377)</f>
        <v>3.5731805510190129</v>
      </c>
      <c r="J378" s="46">
        <f>IF(OR($A378="",$B378="",$C378=""),"",'MPTO_working_3-way'!G377)</f>
        <v>2.6224562469599006</v>
      </c>
      <c r="K378" s="44">
        <f>IF(OR($A378="",$B378="",$C378=""),"",'OddsRatio_working_3-way'!H377)</f>
        <v>2.9529106916258239</v>
      </c>
      <c r="L378" s="45">
        <f>IF(OR($A378="",$B378="",$C378=""),"",'OddsRatio_working_3-way'!I377)</f>
        <v>3.5618828427779632</v>
      </c>
      <c r="M378" s="46">
        <f>IF(OR($A378="",$B378="",$C378=""),"",'OddsRatio_working_3-way'!J377)</f>
        <v>2.6274255763548529</v>
      </c>
      <c r="N378" s="47">
        <f t="shared" si="93"/>
        <v>33.86428036473977</v>
      </c>
      <c r="O378" s="48">
        <f t="shared" si="94"/>
        <v>28.154605186963877</v>
      </c>
      <c r="P378" s="48">
        <f t="shared" si="95"/>
        <v>37.981114448296367</v>
      </c>
      <c r="Q378" t="s">
        <v>281</v>
      </c>
      <c r="R378" t="s">
        <v>283</v>
      </c>
      <c r="S378" s="38">
        <v>44230</v>
      </c>
      <c r="T378" s="50">
        <v>100</v>
      </c>
      <c r="U378" s="50">
        <f t="shared" si="96"/>
        <v>65.03496503496504</v>
      </c>
      <c r="V378" s="50">
        <f t="shared" si="97"/>
        <v>70.930232558139537</v>
      </c>
      <c r="W378" s="50">
        <f t="shared" si="98"/>
        <v>60.784313725490193</v>
      </c>
      <c r="X378" s="50">
        <f t="shared" si="99"/>
        <v>68.28545371637027</v>
      </c>
      <c r="Y378" s="50">
        <f t="shared" si="100"/>
        <v>74.180721239544781</v>
      </c>
      <c r="Z378" s="50">
        <f t="shared" si="101"/>
        <v>64.034802406895437</v>
      </c>
      <c r="AA378" s="50">
        <f t="shared" si="102"/>
        <v>-3.2504886814052298</v>
      </c>
      <c r="AB378" s="50">
        <f t="shared" si="103"/>
        <v>-3.2504886814052441</v>
      </c>
      <c r="AC378" s="50">
        <f t="shared" si="104"/>
        <v>-3.2504886814052441</v>
      </c>
      <c r="AF378">
        <v>1.93</v>
      </c>
      <c r="AG378">
        <v>1.93</v>
      </c>
      <c r="AH378" s="66" t="s">
        <v>489</v>
      </c>
      <c r="AJ378" t="s">
        <v>444</v>
      </c>
    </row>
    <row r="379" spans="1:36" ht="15" x14ac:dyDescent="0.25">
      <c r="A379">
        <v>3.64</v>
      </c>
      <c r="B379">
        <v>3.56</v>
      </c>
      <c r="C379">
        <v>2.09</v>
      </c>
      <c r="D379" s="43">
        <f t="shared" si="92"/>
        <v>3.4093050651300194E-2</v>
      </c>
      <c r="E379" s="44">
        <f>IF(OR($A379="",$B379="",$C379=""),"",A379*'MPTO_working_3-way'!$I378)</f>
        <v>3.764098704370733</v>
      </c>
      <c r="F379" s="45">
        <f>IF(OR($A379="",$B379="",$C379=""),"",B379*'MPTO_working_3-way'!$I378)</f>
        <v>3.6813712603186288</v>
      </c>
      <c r="G379" s="46">
        <f>IF(OR($A379="",$B379="",$C379=""),"",C379*'MPTO_working_3-way'!$I378)</f>
        <v>2.1612544758612171</v>
      </c>
      <c r="H379" s="44">
        <f>IF(OR($A379="",$B379="",$C379=""),"",'MPTO_working_3-way'!E378)</f>
        <v>3.7970705102417739</v>
      </c>
      <c r="I379" s="45">
        <f>IF(OR($A379="",$B379="",$C379=""),"",'MPTO_working_3-way'!F378)</f>
        <v>3.7100998307903175</v>
      </c>
      <c r="J379" s="46">
        <f>IF(OR($A379="",$B379="",$C379=""),"",'MPTO_working_3-way'!G378)</f>
        <v>2.1408483421733049</v>
      </c>
      <c r="K379" s="44">
        <f>IF(OR($A379="",$B379="",$C379=""),"",'OddsRatio_working_3-way'!H378)</f>
        <v>3.7831384368936161</v>
      </c>
      <c r="L379" s="45">
        <f>IF(OR($A379="",$B379="",$C379=""),"",'OddsRatio_working_3-way'!I378)</f>
        <v>3.6988009085029003</v>
      </c>
      <c r="M379" s="46">
        <f>IF(OR($A379="",$B379="",$C379=""),"",'OddsRatio_working_3-way'!J378)</f>
        <v>2.149098824323501</v>
      </c>
      <c r="N379" s="47">
        <f t="shared" si="93"/>
        <v>26.566784734917732</v>
      </c>
      <c r="O379" s="48">
        <f t="shared" si="94"/>
        <v>27.163791133455213</v>
      </c>
      <c r="P379" s="48">
        <f t="shared" si="95"/>
        <v>46.269424131627062</v>
      </c>
      <c r="Q379" t="s">
        <v>84</v>
      </c>
      <c r="R379" t="s">
        <v>43</v>
      </c>
      <c r="S379" s="38">
        <v>44230</v>
      </c>
      <c r="T379" s="50">
        <v>100</v>
      </c>
      <c r="U379" s="50">
        <f t="shared" si="96"/>
        <v>72.527472527472526</v>
      </c>
      <c r="V379" s="50">
        <f t="shared" si="97"/>
        <v>71.910112359550567</v>
      </c>
      <c r="W379" s="50">
        <f t="shared" si="98"/>
        <v>52.153110047846894</v>
      </c>
      <c r="X379" s="50">
        <f t="shared" si="99"/>
        <v>75.936777592602553</v>
      </c>
      <c r="Y379" s="50">
        <f t="shared" si="100"/>
        <v>75.31941742468058</v>
      </c>
      <c r="Z379" s="50">
        <f t="shared" si="101"/>
        <v>55.562415112976907</v>
      </c>
      <c r="AA379" s="50">
        <f t="shared" si="102"/>
        <v>-3.4093050651300274</v>
      </c>
      <c r="AB379" s="50">
        <f t="shared" si="103"/>
        <v>-3.4093050651300132</v>
      </c>
      <c r="AC379" s="50">
        <f t="shared" si="104"/>
        <v>-3.4093050651300132</v>
      </c>
      <c r="AF379">
        <v>1.97</v>
      </c>
      <c r="AG379">
        <v>1.89</v>
      </c>
      <c r="AH379" s="66" t="s">
        <v>484</v>
      </c>
      <c r="AJ379" t="s">
        <v>444</v>
      </c>
    </row>
    <row r="380" spans="1:36" ht="15" x14ac:dyDescent="0.25">
      <c r="A380">
        <v>2.64</v>
      </c>
      <c r="B380">
        <v>3.13</v>
      </c>
      <c r="C380">
        <v>2.98</v>
      </c>
      <c r="D380" s="43">
        <f t="shared" si="92"/>
        <v>3.3847166477910307E-2</v>
      </c>
      <c r="E380" s="44">
        <f>IF(OR($A380="",$B380="",$C380=""),"",A380*'MPTO_working_3-way'!$I379)</f>
        <v>2.7293565195016831</v>
      </c>
      <c r="F380" s="45">
        <f>IF(OR($A380="",$B380="",$C380=""),"",B380*'MPTO_working_3-way'!$I379)</f>
        <v>3.2359416310758591</v>
      </c>
      <c r="G380" s="46">
        <f>IF(OR($A380="",$B380="",$C380=""),"",C380*'MPTO_working_3-way'!$I379)</f>
        <v>3.0808645561041725</v>
      </c>
      <c r="H380" s="44">
        <f>IF(OR($A380="",$B380="",$C380=""),"",'MPTO_working_3-way'!E379)</f>
        <v>2.7210477865341498</v>
      </c>
      <c r="I380" s="45">
        <f>IF(OR($A380="",$B380="",$C380=""),"",'MPTO_working_3-way'!F379)</f>
        <v>3.2445786514978652</v>
      </c>
      <c r="J380" s="46">
        <f>IF(OR($A380="",$B380="",$C380=""),"",'MPTO_working_3-way'!G379)</f>
        <v>3.0836779353732169</v>
      </c>
      <c r="K380" s="44">
        <f>IF(OR($A380="",$B380="",$C380=""),"",'OddsRatio_working_3-way'!H379)</f>
        <v>2.7249373952006199</v>
      </c>
      <c r="L380" s="45">
        <f>IF(OR($A380="",$B380="",$C380=""),"",'OddsRatio_working_3-way'!I379)</f>
        <v>3.2403150315715372</v>
      </c>
      <c r="M380" s="46">
        <f>IF(OR($A380="",$B380="",$C380=""),"",'OddsRatio_working_3-way'!J379)</f>
        <v>3.082546367376358</v>
      </c>
      <c r="N380" s="47">
        <f t="shared" si="93"/>
        <v>36.638672626856994</v>
      </c>
      <c r="O380" s="48">
        <f t="shared" si="94"/>
        <v>30.902905985591843</v>
      </c>
      <c r="P380" s="48">
        <f t="shared" si="95"/>
        <v>32.458421387551169</v>
      </c>
      <c r="Q380" t="s">
        <v>293</v>
      </c>
      <c r="R380" t="s">
        <v>286</v>
      </c>
      <c r="S380" s="38">
        <v>44230</v>
      </c>
      <c r="T380" s="50">
        <v>100</v>
      </c>
      <c r="U380" s="50">
        <f t="shared" si="96"/>
        <v>62.121212121212118</v>
      </c>
      <c r="V380" s="50">
        <f t="shared" si="97"/>
        <v>68.051118210862612</v>
      </c>
      <c r="W380" s="50">
        <f t="shared" si="98"/>
        <v>66.442953020134226</v>
      </c>
      <c r="X380" s="50">
        <f t="shared" si="99"/>
        <v>65.505928769003148</v>
      </c>
      <c r="Y380" s="50">
        <f t="shared" si="100"/>
        <v>71.435834858653664</v>
      </c>
      <c r="Z380" s="50">
        <f t="shared" si="101"/>
        <v>69.827669667925264</v>
      </c>
      <c r="AA380" s="50">
        <f t="shared" si="102"/>
        <v>-3.3847166477910307</v>
      </c>
      <c r="AB380" s="50">
        <f t="shared" si="103"/>
        <v>-3.384716647791052</v>
      </c>
      <c r="AC380" s="50">
        <f t="shared" si="104"/>
        <v>-3.3847166477910378</v>
      </c>
      <c r="AF380">
        <v>2.34</v>
      </c>
      <c r="AG380">
        <v>1.63</v>
      </c>
      <c r="AH380" s="66" t="s">
        <v>480</v>
      </c>
      <c r="AJ380" t="s">
        <v>444</v>
      </c>
    </row>
    <row r="381" spans="1:36" ht="15" x14ac:dyDescent="0.25">
      <c r="A381">
        <v>2.2400000000000002</v>
      </c>
      <c r="B381">
        <v>3.38</v>
      </c>
      <c r="C381">
        <v>3.43</v>
      </c>
      <c r="D381" s="43">
        <f t="shared" si="92"/>
        <v>3.3831749098625075E-2</v>
      </c>
      <c r="E381" s="44">
        <f>IF(OR($A381="",$B381="",$C381=""),"",A381*'MPTO_working_3-way'!$I380)</f>
        <v>2.3157831179809203</v>
      </c>
      <c r="F381" s="45">
        <f>IF(OR($A381="",$B381="",$C381=""),"",B381*'MPTO_working_3-way'!$I380)</f>
        <v>3.4943513119533525</v>
      </c>
      <c r="G381" s="46">
        <f>IF(OR($A381="",$B381="",$C381=""),"",C381*'MPTO_working_3-way'!$I380)</f>
        <v>3.5460428994082842</v>
      </c>
      <c r="H381" s="44">
        <f>IF(OR($A381="",$B381="",$C381=""),"",'MPTO_working_3-way'!E380)</f>
        <v>2.2980511607470278</v>
      </c>
      <c r="I381" s="45">
        <f>IF(OR($A381="",$B381="",$C381=""),"",'MPTO_working_3-way'!F380)</f>
        <v>3.5139412645771397</v>
      </c>
      <c r="J381" s="46">
        <f>IF(OR($A381="",$B381="",$C381=""),"",'MPTO_working_3-way'!G380)</f>
        <v>3.5680142391468825</v>
      </c>
      <c r="K381" s="44">
        <f>IF(OR($A381="",$B381="",$C381=""),"",'OddsRatio_working_3-way'!H380)</f>
        <v>2.3055443069988253</v>
      </c>
      <c r="L381" s="45">
        <f>IF(OR($A381="",$B381="",$C381=""),"",'OddsRatio_working_3-way'!I380)</f>
        <v>3.5058027827880669</v>
      </c>
      <c r="M381" s="46">
        <f>IF(OR($A381="",$B381="",$C381=""),"",'OddsRatio_working_3-way'!J380)</f>
        <v>3.5584456983928594</v>
      </c>
      <c r="N381" s="47">
        <f t="shared" si="93"/>
        <v>43.181936694999216</v>
      </c>
      <c r="O381" s="48">
        <f t="shared" si="94"/>
        <v>28.617614851123747</v>
      </c>
      <c r="P381" s="48">
        <f t="shared" si="95"/>
        <v>28.200448453877037</v>
      </c>
      <c r="Q381" t="s">
        <v>451</v>
      </c>
      <c r="R381" t="s">
        <v>467</v>
      </c>
      <c r="S381" s="38">
        <v>44230</v>
      </c>
      <c r="T381" s="50">
        <v>100</v>
      </c>
      <c r="U381" s="50">
        <f t="shared" si="96"/>
        <v>55.357142857142868</v>
      </c>
      <c r="V381" s="50">
        <f t="shared" si="97"/>
        <v>70.414201183431956</v>
      </c>
      <c r="W381" s="50">
        <f t="shared" si="98"/>
        <v>70.845481049562679</v>
      </c>
      <c r="X381" s="50">
        <f t="shared" si="99"/>
        <v>58.740317767005365</v>
      </c>
      <c r="Y381" s="50">
        <f t="shared" si="100"/>
        <v>73.79737609329446</v>
      </c>
      <c r="Z381" s="50">
        <f t="shared" si="101"/>
        <v>74.228655959425183</v>
      </c>
      <c r="AA381" s="50">
        <f t="shared" si="102"/>
        <v>-3.3831749098624968</v>
      </c>
      <c r="AB381" s="50">
        <f t="shared" si="103"/>
        <v>-3.3831749098625039</v>
      </c>
      <c r="AC381" s="50">
        <f t="shared" si="104"/>
        <v>-3.3831749098625039</v>
      </c>
      <c r="AF381">
        <v>2.14</v>
      </c>
      <c r="AG381">
        <v>1.75</v>
      </c>
      <c r="AH381" s="66" t="s">
        <v>482</v>
      </c>
      <c r="AJ381" t="s">
        <v>444</v>
      </c>
    </row>
    <row r="382" spans="1:36" ht="15" x14ac:dyDescent="0.25">
      <c r="A382">
        <v>2.31</v>
      </c>
      <c r="B382">
        <v>3.56</v>
      </c>
      <c r="C382">
        <v>3.13</v>
      </c>
      <c r="D382" s="43">
        <f t="shared" si="92"/>
        <v>3.3288127196301032E-2</v>
      </c>
      <c r="E382" s="44">
        <f>IF(OR($A382="",$B382="",$C382=""),"",A382*'MPTO_working_3-way'!$I381)</f>
        <v>2.3868955738234554</v>
      </c>
      <c r="F382" s="45">
        <f>IF(OR($A382="",$B382="",$C382=""),"",B382*'MPTO_working_3-way'!$I381)</f>
        <v>3.6785057328188318</v>
      </c>
      <c r="G382" s="46">
        <f>IF(OR($A382="",$B382="",$C382=""),"",C382*'MPTO_working_3-way'!$I381)</f>
        <v>3.2341918381244219</v>
      </c>
      <c r="H382" s="44">
        <f>IF(OR($A382="",$B382="",$C382=""),"",'MPTO_working_3-way'!E381)</f>
        <v>2.3707671672423016</v>
      </c>
      <c r="I382" s="45">
        <f>IF(OR($A382="",$B382="",$C382=""),"",'MPTO_working_3-way'!F381)</f>
        <v>3.7064102891475632</v>
      </c>
      <c r="J382" s="46">
        <f>IF(OR($A382="",$B382="",$C382=""),"",'MPTO_working_3-way'!G381)</f>
        <v>3.2426181138733372</v>
      </c>
      <c r="K382" s="44">
        <f>IF(OR($A382="",$B382="",$C382=""),"",'OddsRatio_working_3-way'!H381)</f>
        <v>2.3777906981070598</v>
      </c>
      <c r="L382" s="45">
        <f>IF(OR($A382="",$B382="",$C382=""),"",'OddsRatio_working_3-way'!I381)</f>
        <v>3.6924764787435662</v>
      </c>
      <c r="M382" s="46">
        <f>IF(OR($A382="",$B382="",$C382=""),"",'OddsRatio_working_3-way'!J381)</f>
        <v>3.240224570204608</v>
      </c>
      <c r="N382" s="47">
        <f t="shared" si="93"/>
        <v>41.895423116401659</v>
      </c>
      <c r="O382" s="48">
        <f t="shared" si="94"/>
        <v>27.184951516541528</v>
      </c>
      <c r="P382" s="48">
        <f t="shared" si="95"/>
        <v>30.91962536705682</v>
      </c>
      <c r="Q382" t="s">
        <v>455</v>
      </c>
      <c r="R382" t="s">
        <v>284</v>
      </c>
      <c r="S382" s="38">
        <v>44230</v>
      </c>
      <c r="T382" s="50">
        <v>100</v>
      </c>
      <c r="U382" s="50">
        <f t="shared" si="96"/>
        <v>56.709956709956707</v>
      </c>
      <c r="V382" s="50">
        <f t="shared" si="97"/>
        <v>71.910112359550567</v>
      </c>
      <c r="W382" s="50">
        <f t="shared" si="98"/>
        <v>68.051118210862612</v>
      </c>
      <c r="X382" s="50">
        <f t="shared" si="99"/>
        <v>60.038769429586814</v>
      </c>
      <c r="Y382" s="50">
        <f t="shared" si="100"/>
        <v>75.23892507918066</v>
      </c>
      <c r="Z382" s="50">
        <f t="shared" si="101"/>
        <v>71.379930930492733</v>
      </c>
      <c r="AA382" s="50">
        <f t="shared" si="102"/>
        <v>-3.3288127196301076</v>
      </c>
      <c r="AB382" s="50">
        <f t="shared" si="103"/>
        <v>-3.3288127196300934</v>
      </c>
      <c r="AC382" s="50">
        <f t="shared" si="104"/>
        <v>-3.3288127196301218</v>
      </c>
      <c r="AF382">
        <v>1.7</v>
      </c>
      <c r="AG382">
        <v>2.12</v>
      </c>
      <c r="AH382" s="66" t="s">
        <v>479</v>
      </c>
      <c r="AJ382" t="s">
        <v>444</v>
      </c>
    </row>
    <row r="383" spans="1:36" ht="15" x14ac:dyDescent="0.25">
      <c r="A383">
        <v>2.88</v>
      </c>
      <c r="B383">
        <v>3.32</v>
      </c>
      <c r="C383">
        <v>2.6</v>
      </c>
      <c r="D383" s="43">
        <f t="shared" si="92"/>
        <v>3.3042426114715306E-2</v>
      </c>
      <c r="E383" s="44">
        <f>IF(OR($A383="",$B383="",$C383=""),"",A383*'MPTO_working_3-way'!$I382)</f>
        <v>2.9751621872103802</v>
      </c>
      <c r="F383" s="45">
        <f>IF(OR($A383="",$B383="",$C383=""),"",B383*'MPTO_working_3-way'!$I382)</f>
        <v>3.4297008547008545</v>
      </c>
      <c r="G383" s="46">
        <f>IF(OR($A383="",$B383="",$C383=""),"",C383*'MPTO_working_3-way'!$I382)</f>
        <v>2.68591030789826</v>
      </c>
      <c r="H383" s="44">
        <f>IF(OR($A383="",$B383="",$C383=""),"",'MPTO_working_3-way'!E382)</f>
        <v>2.9743485030245802</v>
      </c>
      <c r="I383" s="45">
        <f>IF(OR($A383="",$B383="",$C383=""),"",'MPTO_working_3-way'!F382)</f>
        <v>3.446010083834814</v>
      </c>
      <c r="J383" s="46">
        <f>IF(OR($A383="",$B383="",$C383=""),"",'MPTO_working_3-way'!G382)</f>
        <v>2.6766506264858227</v>
      </c>
      <c r="K383" s="44">
        <f>IF(OR($A383="",$B383="",$C383=""),"",'OddsRatio_working_3-way'!H382)</f>
        <v>2.9752439554664223</v>
      </c>
      <c r="L383" s="45">
        <f>IF(OR($A383="",$B383="",$C383=""),"",'OddsRatio_working_3-way'!I382)</f>
        <v>3.4375350939798399</v>
      </c>
      <c r="M383" s="46">
        <f>IF(OR($A383="",$B383="",$C383=""),"",'OddsRatio_working_3-way'!J382)</f>
        <v>2.6810586855033383</v>
      </c>
      <c r="N383" s="47">
        <f t="shared" si="93"/>
        <v>33.611612983614727</v>
      </c>
      <c r="O383" s="48">
        <f t="shared" si="94"/>
        <v>29.157061865304346</v>
      </c>
      <c r="P383" s="48">
        <f t="shared" si="95"/>
        <v>37.231325151080924</v>
      </c>
      <c r="Q383" t="s">
        <v>289</v>
      </c>
      <c r="R383" t="s">
        <v>458</v>
      </c>
      <c r="S383" s="38">
        <v>44230</v>
      </c>
      <c r="T383" s="50">
        <v>100</v>
      </c>
      <c r="U383" s="50">
        <f t="shared" si="96"/>
        <v>65.277777777777771</v>
      </c>
      <c r="V383" s="50">
        <f t="shared" si="97"/>
        <v>69.879518072289159</v>
      </c>
      <c r="W383" s="50">
        <f t="shared" si="98"/>
        <v>61.538461538461533</v>
      </c>
      <c r="X383" s="50">
        <f t="shared" si="99"/>
        <v>68.582020389249294</v>
      </c>
      <c r="Y383" s="50">
        <f t="shared" si="100"/>
        <v>73.183760683760681</v>
      </c>
      <c r="Z383" s="50">
        <f t="shared" si="101"/>
        <v>64.84270414993307</v>
      </c>
      <c r="AA383" s="50">
        <f t="shared" si="102"/>
        <v>-3.3042426114715227</v>
      </c>
      <c r="AB383" s="50">
        <f t="shared" si="103"/>
        <v>-3.3042426114715227</v>
      </c>
      <c r="AC383" s="50">
        <f t="shared" si="104"/>
        <v>-3.3042426114715369</v>
      </c>
      <c r="AF383">
        <v>2.04</v>
      </c>
      <c r="AG383">
        <v>1.84</v>
      </c>
      <c r="AH383" s="66" t="s">
        <v>483</v>
      </c>
      <c r="AJ383" t="s">
        <v>444</v>
      </c>
    </row>
    <row r="384" spans="1:36" ht="15" x14ac:dyDescent="0.25">
      <c r="A384">
        <v>1.32</v>
      </c>
      <c r="B384">
        <v>5.47</v>
      </c>
      <c r="C384">
        <v>10.37</v>
      </c>
      <c r="D384" s="43">
        <f t="shared" si="92"/>
        <v>3.6823129494825135E-2</v>
      </c>
      <c r="E384" s="44">
        <f>IF(OR($A384="",$B384="",$C384=""),"",A384*'MPTO_working_3-way'!$I383)</f>
        <v>1.3686065309331692</v>
      </c>
      <c r="F384" s="45">
        <f>IF(OR($A384="",$B384="",$C384=""),"",B384*'MPTO_working_3-way'!$I383)</f>
        <v>5.6714225183366933</v>
      </c>
      <c r="G384" s="46">
        <f>IF(OR($A384="",$B384="",$C384=""),"",C384*'MPTO_working_3-way'!$I383)</f>
        <v>10.751855852861336</v>
      </c>
      <c r="H384" s="44">
        <f>IF(OR($A384="",$B384="",$C384=""),"",'MPTO_working_3-way'!E383)</f>
        <v>1.3417390942631819</v>
      </c>
      <c r="I384" s="45">
        <f>IF(OR($A384="",$B384="",$C384=""),"",'MPTO_working_3-way'!F383)</f>
        <v>5.8636932897233498</v>
      </c>
      <c r="J384" s="46">
        <f>IF(OR($A384="",$B384="",$C384=""),"",'MPTO_working_3-way'!G383)</f>
        <v>11.882462634457971</v>
      </c>
      <c r="K384" s="44">
        <f>IF(OR($A384="",$B384="",$C384=""),"",'OddsRatio_working_3-way'!H383)</f>
        <v>1.3495339565372608</v>
      </c>
      <c r="L384" s="45">
        <f>IF(OR($A384="",$B384="",$C384=""),"",'OddsRatio_working_3-way'!I383)</f>
        <v>5.8825524553798632</v>
      </c>
      <c r="M384" s="46">
        <f>IF(OR($A384="",$B384="",$C384=""),"",'OddsRatio_working_3-way'!J383)</f>
        <v>11.234791164856672</v>
      </c>
      <c r="N384" s="47">
        <f t="shared" si="93"/>
        <v>73.067019438973517</v>
      </c>
      <c r="O384" s="48">
        <f t="shared" si="94"/>
        <v>17.632260632439685</v>
      </c>
      <c r="P384" s="48">
        <f t="shared" si="95"/>
        <v>9.3007199285867959</v>
      </c>
      <c r="Q384" t="s">
        <v>83</v>
      </c>
      <c r="R384" t="s">
        <v>285</v>
      </c>
      <c r="S384" s="38">
        <v>44230</v>
      </c>
      <c r="T384" s="50">
        <v>100</v>
      </c>
      <c r="U384" s="50">
        <f t="shared" si="96"/>
        <v>24.242424242424242</v>
      </c>
      <c r="V384" s="50">
        <f t="shared" si="97"/>
        <v>81.71846435100548</v>
      </c>
      <c r="W384" s="50">
        <f t="shared" si="98"/>
        <v>90.356798457087748</v>
      </c>
      <c r="X384" s="50">
        <f t="shared" si="99"/>
        <v>27.924737191906761</v>
      </c>
      <c r="Y384" s="50">
        <f t="shared" si="100"/>
        <v>85.400777300488002</v>
      </c>
      <c r="Z384" s="50">
        <f t="shared" si="101"/>
        <v>94.039111406570271</v>
      </c>
      <c r="AA384" s="50">
        <f t="shared" si="102"/>
        <v>-3.6823129494825189</v>
      </c>
      <c r="AB384" s="50">
        <f t="shared" si="103"/>
        <v>-3.6823129494825224</v>
      </c>
      <c r="AC384" s="50">
        <f t="shared" si="104"/>
        <v>-3.6823129494825224</v>
      </c>
      <c r="AF384">
        <v>1.71</v>
      </c>
      <c r="AG384">
        <v>2.2000000000000002</v>
      </c>
      <c r="AH384" s="66" t="s">
        <v>478</v>
      </c>
      <c r="AJ384" t="s">
        <v>444</v>
      </c>
    </row>
    <row r="385" spans="1:36" ht="15" x14ac:dyDescent="0.25">
      <c r="A385">
        <v>2.12</v>
      </c>
      <c r="B385">
        <v>3.36</v>
      </c>
      <c r="C385">
        <v>3.78</v>
      </c>
      <c r="D385" s="43">
        <f t="shared" si="92"/>
        <v>3.3867425376859384E-2</v>
      </c>
      <c r="E385" s="44">
        <f>IF(OR($A385="",$B385="",$C385=""),"",A385*'MPTO_working_3-way'!$I384)</f>
        <v>2.1917989417989419</v>
      </c>
      <c r="F385" s="45">
        <f>IF(OR($A385="",$B385="",$C385=""),"",B385*'MPTO_working_3-way'!$I384)</f>
        <v>3.4737945492662474</v>
      </c>
      <c r="G385" s="46">
        <f>IF(OR($A385="",$B385="",$C385=""),"",C385*'MPTO_working_3-way'!$I384)</f>
        <v>3.9080188679245285</v>
      </c>
      <c r="H385" s="44">
        <f>IF(OR($A385="",$B385="",$C385=""),"",'MPTO_working_3-way'!E384)</f>
        <v>2.1719820031440293</v>
      </c>
      <c r="I385" s="45">
        <f>IF(OR($A385="",$B385="",$C385=""),"",'MPTO_working_3-way'!F384)</f>
        <v>3.4924748678017319</v>
      </c>
      <c r="J385" s="46">
        <f>IF(OR($A385="",$B385="",$C385=""),"",'MPTO_working_3-way'!G384)</f>
        <v>3.9484939066452061</v>
      </c>
      <c r="K385" s="44">
        <f>IF(OR($A385="",$B385="",$C385=""),"",'OddsRatio_working_3-way'!H384)</f>
        <v>2.1801182338864331</v>
      </c>
      <c r="L385" s="45">
        <f>IF(OR($A385="",$B385="",$C385=""),"",'OddsRatio_working_3-way'!I384)</f>
        <v>3.486677707117841</v>
      </c>
      <c r="M385" s="46">
        <f>IF(OR($A385="",$B385="",$C385=""),"",'OddsRatio_working_3-way'!J384)</f>
        <v>3.9292220448252531</v>
      </c>
      <c r="N385" s="47">
        <f t="shared" si="93"/>
        <v>45.624622812311408</v>
      </c>
      <c r="O385" s="48">
        <f t="shared" si="94"/>
        <v>28.786964393482194</v>
      </c>
      <c r="P385" s="48">
        <f t="shared" si="95"/>
        <v>25.588412794206395</v>
      </c>
      <c r="Q385" t="s">
        <v>288</v>
      </c>
      <c r="R385" t="s">
        <v>291</v>
      </c>
      <c r="S385" s="38">
        <v>44230</v>
      </c>
      <c r="T385" s="50">
        <v>100</v>
      </c>
      <c r="U385" s="50">
        <f t="shared" si="96"/>
        <v>52.830188679245275</v>
      </c>
      <c r="V385" s="50">
        <f t="shared" si="97"/>
        <v>70.238095238095241</v>
      </c>
      <c r="W385" s="50">
        <f t="shared" si="98"/>
        <v>73.544973544973558</v>
      </c>
      <c r="X385" s="50">
        <f t="shared" si="99"/>
        <v>56.216931216931222</v>
      </c>
      <c r="Y385" s="50">
        <f t="shared" si="100"/>
        <v>73.624837775781174</v>
      </c>
      <c r="Z385" s="50">
        <f t="shared" si="101"/>
        <v>76.931716082659477</v>
      </c>
      <c r="AA385" s="50">
        <f t="shared" si="102"/>
        <v>-3.3867425376859472</v>
      </c>
      <c r="AB385" s="50">
        <f t="shared" si="103"/>
        <v>-3.386742537685933</v>
      </c>
      <c r="AC385" s="50">
        <f t="shared" si="104"/>
        <v>-3.3867425376859188</v>
      </c>
      <c r="AF385">
        <v>2.2000000000000002</v>
      </c>
      <c r="AG385">
        <v>1.71</v>
      </c>
      <c r="AH385" s="66" t="s">
        <v>480</v>
      </c>
      <c r="AJ385" t="s">
        <v>444</v>
      </c>
    </row>
    <row r="386" spans="1:36" ht="15" x14ac:dyDescent="0.25">
      <c r="A386">
        <v>2.78</v>
      </c>
      <c r="B386">
        <v>3.36</v>
      </c>
      <c r="C386">
        <v>2.66</v>
      </c>
      <c r="D386" s="43">
        <f t="shared" si="92"/>
        <v>3.3271127458935013E-2</v>
      </c>
      <c r="E386" s="44">
        <f>IF(OR($A386="",$B386="",$C386=""),"",A386*'MPTO_working_3-way'!$I385)</f>
        <v>2.8724937343358392</v>
      </c>
      <c r="F386" s="45">
        <f>IF(OR($A386="",$B386="",$C386=""),"",B386*'MPTO_working_3-way'!$I385)</f>
        <v>3.4717909882620215</v>
      </c>
      <c r="G386" s="46">
        <f>IF(OR($A386="",$B386="",$C386=""),"",C386*'MPTO_working_3-way'!$I385)</f>
        <v>2.7485011990407671</v>
      </c>
      <c r="H386" s="44">
        <f>IF(OR($A386="",$B386="",$C386=""),"",'MPTO_working_3-way'!E385)</f>
        <v>2.8684374986531274</v>
      </c>
      <c r="I386" s="45">
        <f>IF(OR($A386="",$B386="",$C386=""),"",'MPTO_working_3-way'!F385)</f>
        <v>3.4900521253946111</v>
      </c>
      <c r="J386" s="46">
        <f>IF(OR($A386="",$B386="",$C386=""),"",'MPTO_working_3-way'!G385)</f>
        <v>2.7408563580279957</v>
      </c>
      <c r="K386" s="44">
        <f>IF(OR($A386="",$B386="",$C386=""),"",'OddsRatio_working_3-way'!H385)</f>
        <v>2.8708021021506234</v>
      </c>
      <c r="L386" s="45">
        <f>IF(OR($A386="",$B386="",$C386=""),"",'OddsRatio_working_3-way'!I385)</f>
        <v>3.4803893039749845</v>
      </c>
      <c r="M386" s="46">
        <f>IF(OR($A386="",$B386="",$C386=""),"",'OddsRatio_working_3-way'!J385)</f>
        <v>2.7446806121179979</v>
      </c>
      <c r="N386" s="47">
        <f t="shared" si="93"/>
        <v>34.812956701930418</v>
      </c>
      <c r="O386" s="48">
        <f t="shared" si="94"/>
        <v>28.803577271240048</v>
      </c>
      <c r="P386" s="48">
        <f t="shared" si="95"/>
        <v>36.383466026829538</v>
      </c>
      <c r="Q386" t="s">
        <v>290</v>
      </c>
      <c r="R386" t="s">
        <v>292</v>
      </c>
      <c r="S386" s="38">
        <v>44230</v>
      </c>
      <c r="T386" s="50">
        <v>100</v>
      </c>
      <c r="U386" s="50">
        <f t="shared" si="96"/>
        <v>64.02877697841727</v>
      </c>
      <c r="V386" s="50">
        <f t="shared" si="97"/>
        <v>70.238095238095241</v>
      </c>
      <c r="W386" s="50">
        <f t="shared" si="98"/>
        <v>62.406015037593981</v>
      </c>
      <c r="X386" s="50">
        <f t="shared" si="99"/>
        <v>67.355889724310771</v>
      </c>
      <c r="Y386" s="50">
        <f t="shared" si="100"/>
        <v>73.565207983988756</v>
      </c>
      <c r="Z386" s="50">
        <f t="shared" si="101"/>
        <v>65.733127783487504</v>
      </c>
      <c r="AA386" s="50">
        <f t="shared" si="102"/>
        <v>-3.3271127458935013</v>
      </c>
      <c r="AB386" s="50">
        <f t="shared" si="103"/>
        <v>-3.3271127458935155</v>
      </c>
      <c r="AC386" s="50">
        <f t="shared" si="104"/>
        <v>-3.3271127458935226</v>
      </c>
      <c r="AF386">
        <v>2.08</v>
      </c>
      <c r="AG386">
        <v>1.79</v>
      </c>
      <c r="AH386" s="66" t="s">
        <v>478</v>
      </c>
      <c r="AJ386" t="s">
        <v>444</v>
      </c>
    </row>
    <row r="387" spans="1:36" ht="15" x14ac:dyDescent="0.25">
      <c r="A387">
        <v>2.9</v>
      </c>
      <c r="B387">
        <v>3.36</v>
      </c>
      <c r="C387">
        <v>2.57</v>
      </c>
      <c r="D387" s="43">
        <f t="shared" si="92"/>
        <v>3.1551692191702951E-2</v>
      </c>
      <c r="E387" s="44">
        <f>IF(OR($A387="",$B387="",$C387=""),"",A387*'MPTO_working_3-way'!$I386)</f>
        <v>2.9914999073559385</v>
      </c>
      <c r="F387" s="45">
        <f>IF(OR($A387="",$B387="",$C387=""),"",B387*'MPTO_working_3-way'!$I386)</f>
        <v>3.4660136857641217</v>
      </c>
      <c r="G387" s="46">
        <f>IF(OR($A387="",$B387="",$C387=""),"",C387*'MPTO_working_3-way'!$I386)</f>
        <v>2.6510878489326766</v>
      </c>
      <c r="H387" s="44">
        <f>IF(OR($A387="",$B387="",$C387=""),"",'MPTO_working_3-way'!E386)</f>
        <v>2.9912324988413519</v>
      </c>
      <c r="I387" s="45">
        <f>IF(OR($A387="",$B387="",$C387=""),"",'MPTO_working_3-way'!F386)</f>
        <v>3.483084888969664</v>
      </c>
      <c r="J387" s="46">
        <f>IF(OR($A387="",$B387="",$C387=""),"",'MPTO_working_3-way'!G386)</f>
        <v>2.641395013269165</v>
      </c>
      <c r="K387" s="44">
        <f>IF(OR($A387="",$B387="",$C387=""),"",'OddsRatio_working_3-way'!H386)</f>
        <v>2.9919413335827181</v>
      </c>
      <c r="L387" s="45">
        <f>IF(OR($A387="",$B387="",$C387=""),"",'OddsRatio_working_3-way'!I386)</f>
        <v>3.4742008143448508</v>
      </c>
      <c r="M387" s="46">
        <f>IF(OR($A387="",$B387="",$C387=""),"",'OddsRatio_working_3-way'!J386)</f>
        <v>2.6459725756446675</v>
      </c>
      <c r="N387" s="47">
        <f t="shared" si="93"/>
        <v>33.428047165940185</v>
      </c>
      <c r="O387" s="48">
        <f t="shared" si="94"/>
        <v>28.851588327745993</v>
      </c>
      <c r="P387" s="48">
        <f t="shared" si="95"/>
        <v>37.720364506313828</v>
      </c>
      <c r="Q387" t="s">
        <v>466</v>
      </c>
      <c r="R387" t="s">
        <v>295</v>
      </c>
      <c r="S387" s="38">
        <v>44230</v>
      </c>
      <c r="T387" s="50">
        <v>100</v>
      </c>
      <c r="U387" s="50">
        <f t="shared" si="96"/>
        <v>65.517241379310349</v>
      </c>
      <c r="V387" s="50">
        <f t="shared" si="97"/>
        <v>70.238095238095241</v>
      </c>
      <c r="W387" s="50">
        <f t="shared" si="98"/>
        <v>61.089494163424128</v>
      </c>
      <c r="X387" s="50">
        <f t="shared" si="99"/>
        <v>68.672410598480639</v>
      </c>
      <c r="Y387" s="50">
        <f t="shared" si="100"/>
        <v>73.393264457265531</v>
      </c>
      <c r="Z387" s="50">
        <f t="shared" si="101"/>
        <v>64.244663382594425</v>
      </c>
      <c r="AA387" s="50">
        <f t="shared" si="102"/>
        <v>-3.1551692191702898</v>
      </c>
      <c r="AB387" s="50">
        <f t="shared" si="103"/>
        <v>-3.1551692191702898</v>
      </c>
      <c r="AC387" s="50">
        <f t="shared" si="104"/>
        <v>-3.1551692191702969</v>
      </c>
      <c r="AF387">
        <v>2.1800000000000002</v>
      </c>
      <c r="AG387">
        <v>1.72</v>
      </c>
      <c r="AH387" s="66" t="s">
        <v>485</v>
      </c>
      <c r="AJ387" t="s">
        <v>444</v>
      </c>
    </row>
    <row r="388" spans="1:36" ht="15" x14ac:dyDescent="0.25">
      <c r="A388">
        <v>2</v>
      </c>
      <c r="B388">
        <v>3.39</v>
      </c>
      <c r="C388">
        <v>4.16</v>
      </c>
      <c r="D388" s="43">
        <f t="shared" si="92"/>
        <v>3.5369866122078486E-2</v>
      </c>
      <c r="E388" s="44">
        <f>IF(OR($A388="",$B388="",$C388=""),"",A388*'MPTO_working_3-way'!$I387)</f>
        <v>2.070739732244157</v>
      </c>
      <c r="F388" s="45">
        <f>IF(OR($A388="",$B388="",$C388=""),"",B388*'MPTO_working_3-way'!$I387)</f>
        <v>3.5099038461538461</v>
      </c>
      <c r="G388" s="46">
        <f>IF(OR($A388="",$B388="",$C388=""),"",C388*'MPTO_working_3-way'!$I387)</f>
        <v>4.3071386430678462</v>
      </c>
      <c r="H388" s="44">
        <f>IF(OR($A388="",$B388="",$C388=""),"",'MPTO_working_3-way'!E387)</f>
        <v>2.0482987005441835</v>
      </c>
      <c r="I388" s="45">
        <f>IF(OR($A388="",$B388="",$C388=""),"",'MPTO_working_3-way'!F387)</f>
        <v>3.5311321069675823</v>
      </c>
      <c r="J388" s="46">
        <f>IF(OR($A388="",$B388="",$C388=""),"",'MPTO_working_3-way'!G387)</f>
        <v>4.3745553809248081</v>
      </c>
      <c r="K388" s="44">
        <f>IF(OR($A388="",$B388="",$C388=""),"",'OddsRatio_working_3-way'!H387)</f>
        <v>2.0572385635233692</v>
      </c>
      <c r="L388" s="45">
        <f>IF(OR($A388="",$B388="",$C388=""),"",'OddsRatio_working_3-way'!I387)</f>
        <v>3.5268001668208524</v>
      </c>
      <c r="M388" s="46">
        <f>IF(OR($A388="",$B388="",$C388=""),"",'OddsRatio_working_3-way'!J387)</f>
        <v>4.3408738607338471</v>
      </c>
      <c r="N388" s="47">
        <f t="shared" si="93"/>
        <v>48.291921211955184</v>
      </c>
      <c r="O388" s="48">
        <f t="shared" si="94"/>
        <v>28.490808974604825</v>
      </c>
      <c r="P388" s="48">
        <f t="shared" si="95"/>
        <v>23.217269813439994</v>
      </c>
      <c r="Q388" t="s">
        <v>294</v>
      </c>
      <c r="R388" t="s">
        <v>282</v>
      </c>
      <c r="S388" s="38">
        <v>44230</v>
      </c>
      <c r="T388" s="50">
        <v>100</v>
      </c>
      <c r="U388" s="50">
        <f t="shared" si="96"/>
        <v>50</v>
      </c>
      <c r="V388" s="50">
        <f t="shared" si="97"/>
        <v>70.501474926253692</v>
      </c>
      <c r="W388" s="50">
        <f t="shared" si="98"/>
        <v>75.961538461538453</v>
      </c>
      <c r="X388" s="50">
        <f t="shared" si="99"/>
        <v>53.536986612207848</v>
      </c>
      <c r="Y388" s="50">
        <f t="shared" si="100"/>
        <v>74.038461538461547</v>
      </c>
      <c r="Z388" s="50">
        <f t="shared" si="101"/>
        <v>79.498525073746308</v>
      </c>
      <c r="AA388" s="50">
        <f t="shared" si="102"/>
        <v>-3.5369866122078477</v>
      </c>
      <c r="AB388" s="50">
        <f t="shared" si="103"/>
        <v>-3.5369866122078548</v>
      </c>
      <c r="AC388" s="50">
        <f t="shared" si="104"/>
        <v>-3.5369866122078548</v>
      </c>
      <c r="AF388">
        <v>2.2000000000000002</v>
      </c>
      <c r="AG388">
        <v>1.71</v>
      </c>
      <c r="AH388" s="66" t="s">
        <v>482</v>
      </c>
      <c r="AJ388" t="s">
        <v>444</v>
      </c>
    </row>
    <row r="389" spans="1:36" ht="15" x14ac:dyDescent="0.25">
      <c r="A389">
        <v>1.46</v>
      </c>
      <c r="B389">
        <v>4.5999999999999996</v>
      </c>
      <c r="C389">
        <v>7.42</v>
      </c>
      <c r="D389" s="43">
        <f t="shared" si="92"/>
        <v>3.709370068501161E-2</v>
      </c>
      <c r="E389" s="44">
        <f>IF(OR($A389="",$B389="",$C389=""),"",A389*'MPTO_working_3-way'!$I388)</f>
        <v>1.5141568030001169</v>
      </c>
      <c r="F389" s="45">
        <f>IF(OR($A389="",$B389="",$C389=""),"",B389*'MPTO_working_3-way'!$I388)</f>
        <v>4.7706310231510534</v>
      </c>
      <c r="G389" s="46">
        <f>IF(OR($A389="",$B389="",$C389=""),"",C389*'MPTO_working_3-way'!$I388)</f>
        <v>7.6952352590827857</v>
      </c>
      <c r="H389" s="44">
        <f>IF(OR($A389="",$B389="",$C389=""),"",'MPTO_working_3-way'!E388)</f>
        <v>1.4868408489836447</v>
      </c>
      <c r="I389" s="45">
        <f>IF(OR($A389="",$B389="",$C389=""),"",'MPTO_working_3-way'!F388)</f>
        <v>4.8774126361451051</v>
      </c>
      <c r="J389" s="46">
        <f>IF(OR($A389="",$B389="",$C389=""),"",'MPTO_working_3-way'!G388)</f>
        <v>8.1695126429545653</v>
      </c>
      <c r="K389" s="44">
        <f>IF(OR($A389="",$B389="",$C389=""),"",'OddsRatio_working_3-way'!H388)</f>
        <v>1.495517165939523</v>
      </c>
      <c r="L389" s="45">
        <f>IF(OR($A389="",$B389="",$C389=""),"",'OddsRatio_working_3-way'!I388)</f>
        <v>4.8779604290919174</v>
      </c>
      <c r="M389" s="46">
        <f>IF(OR($A389="",$B389="",$C389=""),"",'OddsRatio_working_3-way'!J388)</f>
        <v>7.9156960985472526</v>
      </c>
      <c r="N389" s="47">
        <f t="shared" si="93"/>
        <v>66.043358126359308</v>
      </c>
      <c r="O389" s="48">
        <f t="shared" si="94"/>
        <v>20.961587579235779</v>
      </c>
      <c r="P389" s="48">
        <f t="shared" si="95"/>
        <v>12.995054294404932</v>
      </c>
      <c r="Q389" t="s">
        <v>280</v>
      </c>
      <c r="R389" t="s">
        <v>287</v>
      </c>
      <c r="S389" s="38">
        <v>44230</v>
      </c>
      <c r="T389" s="50">
        <v>100</v>
      </c>
      <c r="U389" s="50">
        <f t="shared" si="96"/>
        <v>31.506849315068493</v>
      </c>
      <c r="V389" s="50">
        <f t="shared" si="97"/>
        <v>78.260869565217391</v>
      </c>
      <c r="W389" s="50">
        <f t="shared" si="98"/>
        <v>86.52291105121293</v>
      </c>
      <c r="X389" s="50">
        <f t="shared" si="99"/>
        <v>35.216219383569666</v>
      </c>
      <c r="Y389" s="50">
        <f t="shared" si="100"/>
        <v>81.970239633718563</v>
      </c>
      <c r="Z389" s="50">
        <f t="shared" si="101"/>
        <v>90.232281119714102</v>
      </c>
      <c r="AA389" s="50">
        <f t="shared" si="102"/>
        <v>-3.7093700685011726</v>
      </c>
      <c r="AB389" s="50">
        <f t="shared" si="103"/>
        <v>-3.7093700685011726</v>
      </c>
      <c r="AC389" s="50">
        <f t="shared" si="104"/>
        <v>-3.7093700685011726</v>
      </c>
      <c r="AF389">
        <v>1.83</v>
      </c>
      <c r="AG389">
        <v>2.0499999999999998</v>
      </c>
      <c r="AH389" s="66" t="s">
        <v>479</v>
      </c>
      <c r="AJ389" t="s">
        <v>444</v>
      </c>
    </row>
    <row r="390" spans="1:36" ht="15" x14ac:dyDescent="0.25">
      <c r="A390">
        <v>2.23</v>
      </c>
      <c r="B390">
        <v>3.47</v>
      </c>
      <c r="C390">
        <v>3.36</v>
      </c>
      <c r="D390" s="43">
        <f t="shared" si="92"/>
        <v>3.4233978932936004E-2</v>
      </c>
      <c r="E390" s="44">
        <f>IF(OR($A390="",$B390="",$C390=""),"",A390*'MPTO_working_3-way'!$I389)</f>
        <v>2.3063417730204474</v>
      </c>
      <c r="F390" s="45">
        <f>IF(OR($A390="",$B390="",$C390=""),"",B390*'MPTO_working_3-way'!$I389)</f>
        <v>3.588791906897288</v>
      </c>
      <c r="G390" s="46">
        <f>IF(OR($A390="",$B390="",$C390=""),"",C390*'MPTO_working_3-way'!$I389)</f>
        <v>3.4750261692146647</v>
      </c>
      <c r="H390" s="44">
        <f>IF(OR($A390="",$B390="",$C390=""),"",'MPTO_working_3-way'!E389)</f>
        <v>2.2882291569734794</v>
      </c>
      <c r="I390" s="45">
        <f>IF(OR($A390="",$B390="",$C390=""),"",'MPTO_working_3-way'!F389)</f>
        <v>3.613067735343507</v>
      </c>
      <c r="J390" s="46">
        <f>IF(OR($A390="",$B390="",$C390=""),"",'MPTO_working_3-way'!G389)</f>
        <v>3.4939658351271996</v>
      </c>
      <c r="K390" s="44">
        <f>IF(OR($A390="",$B390="",$C390=""),"",'OddsRatio_working_3-way'!H389)</f>
        <v>2.2958642612476194</v>
      </c>
      <c r="L390" s="45">
        <f>IF(OR($A390="",$B390="",$C390=""),"",'OddsRatio_working_3-way'!I389)</f>
        <v>3.6022640042939997</v>
      </c>
      <c r="M390" s="46">
        <f>IF(OR($A390="",$B390="",$C390=""),"",'OddsRatio_working_3-way'!J389)</f>
        <v>3.4863737045076273</v>
      </c>
      <c r="N390" s="47">
        <f t="shared" si="93"/>
        <v>43.358708223472583</v>
      </c>
      <c r="O390" s="48">
        <f t="shared" si="94"/>
        <v>27.864530068686989</v>
      </c>
      <c r="P390" s="48">
        <f t="shared" si="95"/>
        <v>28.776761707840436</v>
      </c>
      <c r="Q390" t="s">
        <v>302</v>
      </c>
      <c r="R390" t="s">
        <v>459</v>
      </c>
      <c r="S390" s="38">
        <v>44230</v>
      </c>
      <c r="T390" s="50">
        <v>100</v>
      </c>
      <c r="U390" s="50">
        <f t="shared" si="96"/>
        <v>55.156950672645742</v>
      </c>
      <c r="V390" s="50">
        <f t="shared" si="97"/>
        <v>71.181556195965413</v>
      </c>
      <c r="W390" s="50">
        <f t="shared" si="98"/>
        <v>70.238095238095241</v>
      </c>
      <c r="X390" s="50">
        <f t="shared" si="99"/>
        <v>58.580348565939346</v>
      </c>
      <c r="Y390" s="50">
        <f t="shared" si="100"/>
        <v>74.604954089259024</v>
      </c>
      <c r="Z390" s="50">
        <f t="shared" si="101"/>
        <v>73.661493131388838</v>
      </c>
      <c r="AA390" s="50">
        <f t="shared" si="102"/>
        <v>-3.423397893293604</v>
      </c>
      <c r="AB390" s="50">
        <f t="shared" si="103"/>
        <v>-3.4233978932936111</v>
      </c>
      <c r="AC390" s="50">
        <f t="shared" si="104"/>
        <v>-3.4233978932935969</v>
      </c>
      <c r="AF390">
        <v>1.98</v>
      </c>
      <c r="AG390">
        <v>1.89</v>
      </c>
      <c r="AH390" s="66" t="s">
        <v>494</v>
      </c>
      <c r="AJ390" t="s">
        <v>439</v>
      </c>
    </row>
    <row r="391" spans="1:36" ht="15" x14ac:dyDescent="0.25">
      <c r="A391">
        <v>3.03</v>
      </c>
      <c r="B391">
        <v>3.22</v>
      </c>
      <c r="C391">
        <v>2.5499999999999998</v>
      </c>
      <c r="D391" s="43">
        <f t="shared" ref="D391:D454" si="105">IF(OR($A391="",$B391="",$C391=""),"",(1/A391)+(1/B391)+(1/C391)-1)</f>
        <v>3.2748872256608053E-2</v>
      </c>
      <c r="E391" s="44">
        <f>IF(OR($A391="",$B391="",$C391=""),"",A391*'MPTO_working_3-way'!$I390)</f>
        <v>3.1292290829375222</v>
      </c>
      <c r="F391" s="45">
        <f>IF(OR($A391="",$B391="",$C391=""),"",B391*'MPTO_working_3-way'!$I390)</f>
        <v>3.3254513686662781</v>
      </c>
      <c r="G391" s="46">
        <f>IF(OR($A391="",$B391="",$C391=""),"",C391*'MPTO_working_3-way'!$I390)</f>
        <v>2.6335096242543505</v>
      </c>
      <c r="H391" s="44">
        <f>IF(OR($A391="",$B391="",$C391=""),"",'MPTO_working_3-way'!E390)</f>
        <v>3.1336497296398593</v>
      </c>
      <c r="I391" s="45">
        <f>IF(OR($A391="",$B391="",$C391=""),"",'MPTO_working_3-way'!F390)</f>
        <v>3.3373078950651309</v>
      </c>
      <c r="J391" s="46">
        <f>IF(OR($A391="",$B391="",$C391=""),"",'MPTO_working_3-way'!G390)</f>
        <v>2.6230156847488821</v>
      </c>
      <c r="K391" s="44">
        <f>IF(OR($A391="",$B391="",$C391=""),"",'OddsRatio_working_3-way'!H390)</f>
        <v>3.1319366633639536</v>
      </c>
      <c r="L391" s="45">
        <f>IF(OR($A391="",$B391="",$C391=""),"",'OddsRatio_working_3-way'!I390)</f>
        <v>3.3314775333339788</v>
      </c>
      <c r="M391" s="46">
        <f>IF(OR($A391="",$B391="",$C391=""),"",'OddsRatio_working_3-way'!J390)</f>
        <v>2.6278334129133625</v>
      </c>
      <c r="N391" s="47">
        <f t="shared" si="93"/>
        <v>31.956752717549954</v>
      </c>
      <c r="O391" s="48">
        <f t="shared" si="94"/>
        <v>30.071105818067185</v>
      </c>
      <c r="P391" s="48">
        <f t="shared" si="95"/>
        <v>37.972141464382879</v>
      </c>
      <c r="Q391" t="s">
        <v>464</v>
      </c>
      <c r="R391" t="s">
        <v>460</v>
      </c>
      <c r="S391" s="38">
        <v>44230</v>
      </c>
      <c r="T391" s="50">
        <v>100</v>
      </c>
      <c r="U391" s="50">
        <f t="shared" si="96"/>
        <v>66.996699669967001</v>
      </c>
      <c r="V391" s="50">
        <f t="shared" si="97"/>
        <v>68.944099378881987</v>
      </c>
      <c r="W391" s="50">
        <f t="shared" si="98"/>
        <v>60.784313725490193</v>
      </c>
      <c r="X391" s="50">
        <f t="shared" si="99"/>
        <v>70.27158689562782</v>
      </c>
      <c r="Y391" s="50">
        <f t="shared" si="100"/>
        <v>72.218986604542806</v>
      </c>
      <c r="Z391" s="50">
        <f t="shared" si="101"/>
        <v>64.059200951151013</v>
      </c>
      <c r="AA391" s="50">
        <f t="shared" si="102"/>
        <v>-3.2748872256608195</v>
      </c>
      <c r="AB391" s="50">
        <f t="shared" si="103"/>
        <v>-3.2748872256608195</v>
      </c>
      <c r="AC391" s="50">
        <f t="shared" si="104"/>
        <v>-3.2748872256608195</v>
      </c>
      <c r="AF391">
        <v>2.19</v>
      </c>
      <c r="AG391">
        <v>1.72</v>
      </c>
      <c r="AH391" s="66" t="s">
        <v>484</v>
      </c>
      <c r="AJ391" t="s">
        <v>439</v>
      </c>
    </row>
    <row r="392" spans="1:36" ht="15" x14ac:dyDescent="0.25">
      <c r="A392">
        <v>2.52</v>
      </c>
      <c r="B392">
        <v>3.2</v>
      </c>
      <c r="C392">
        <v>3.08</v>
      </c>
      <c r="D392" s="43">
        <f t="shared" si="105"/>
        <v>3.400072150072142E-2</v>
      </c>
      <c r="E392" s="44">
        <f>IF(OR($A392="",$B392="",$C392=""),"",A392*'MPTO_working_3-way'!$I391)</f>
        <v>2.605681818181818</v>
      </c>
      <c r="F392" s="45">
        <f>IF(OR($A392="",$B392="",$C392=""),"",B392*'MPTO_working_3-way'!$I391)</f>
        <v>3.3088023088023086</v>
      </c>
      <c r="G392" s="46">
        <f>IF(OR($A392="",$B392="",$C392=""),"",C392*'MPTO_working_3-way'!$I391)</f>
        <v>3.1847222222222222</v>
      </c>
      <c r="H392" s="44">
        <f>IF(OR($A392="",$B392="",$C392=""),"",'MPTO_working_3-way'!E391)</f>
        <v>2.594088746783124</v>
      </c>
      <c r="I392" s="45">
        <f>IF(OR($A392="",$B392="",$C392=""),"",'MPTO_working_3-way'!F391)</f>
        <v>3.3204232381712919</v>
      </c>
      <c r="J392" s="46">
        <f>IF(OR($A392="",$B392="",$C392=""),"",'MPTO_working_3-way'!G391)</f>
        <v>3.1914036265950303</v>
      </c>
      <c r="K392" s="44">
        <f>IF(OR($A392="",$B392="",$C392=""),"",'OddsRatio_working_3-way'!H391)</f>
        <v>2.5993578980463137</v>
      </c>
      <c r="L392" s="45">
        <f>IF(OR($A392="",$B392="",$C392=""),"",'OddsRatio_working_3-way'!I391)</f>
        <v>3.314860115593349</v>
      </c>
      <c r="M392" s="46">
        <f>IF(OR($A392="",$B392="",$C392=""),"",'OddsRatio_working_3-way'!J391)</f>
        <v>3.188595018379166</v>
      </c>
      <c r="N392" s="47">
        <f t="shared" si="93"/>
        <v>38.377671173135639</v>
      </c>
      <c r="O392" s="48">
        <f t="shared" si="94"/>
        <v>30.222416048844309</v>
      </c>
      <c r="P392" s="48">
        <f t="shared" si="95"/>
        <v>31.399912778020063</v>
      </c>
      <c r="Q392" t="s">
        <v>297</v>
      </c>
      <c r="R392" t="s">
        <v>307</v>
      </c>
      <c r="S392" s="38">
        <v>44230</v>
      </c>
      <c r="T392" s="50">
        <v>100</v>
      </c>
      <c r="U392" s="50">
        <f t="shared" si="96"/>
        <v>60.317460317460316</v>
      </c>
      <c r="V392" s="50">
        <f t="shared" si="97"/>
        <v>68.75</v>
      </c>
      <c r="W392" s="50">
        <f t="shared" si="98"/>
        <v>67.532467532467535</v>
      </c>
      <c r="X392" s="50">
        <f t="shared" si="99"/>
        <v>63.717532467532465</v>
      </c>
      <c r="Y392" s="50">
        <f t="shared" si="100"/>
        <v>72.150072150072148</v>
      </c>
      <c r="Z392" s="50">
        <f t="shared" si="101"/>
        <v>70.932539682539669</v>
      </c>
      <c r="AA392" s="50">
        <f t="shared" si="102"/>
        <v>-3.4000721500721482</v>
      </c>
      <c r="AB392" s="50">
        <f t="shared" si="103"/>
        <v>-3.4000721500721482</v>
      </c>
      <c r="AC392" s="50">
        <f t="shared" si="104"/>
        <v>-3.400072150072134</v>
      </c>
      <c r="AF392">
        <v>2.23</v>
      </c>
      <c r="AG392">
        <v>1.69</v>
      </c>
      <c r="AH392" s="66" t="s">
        <v>479</v>
      </c>
      <c r="AJ392" t="s">
        <v>439</v>
      </c>
    </row>
    <row r="393" spans="1:36" ht="15" x14ac:dyDescent="0.25">
      <c r="A393">
        <v>2.2200000000000002</v>
      </c>
      <c r="B393">
        <v>3.07</v>
      </c>
      <c r="C393">
        <v>3.87</v>
      </c>
      <c r="D393" s="43">
        <f t="shared" si="105"/>
        <v>3.4581282289789073E-2</v>
      </c>
      <c r="E393" s="44">
        <f>IF(OR($A393="",$B393="",$C393=""),"",A393*'MPTO_working_3-way'!$I392)</f>
        <v>2.2967704466833321</v>
      </c>
      <c r="F393" s="45">
        <f>IF(OR($A393="",$B393="",$C393=""),"",B393*'MPTO_working_3-way'!$I392)</f>
        <v>3.1761645366296523</v>
      </c>
      <c r="G393" s="46">
        <f>IF(OR($A393="",$B393="",$C393=""),"",C393*'MPTO_working_3-way'!$I392)</f>
        <v>4.0038295624614841</v>
      </c>
      <c r="H393" s="44">
        <f>IF(OR($A393="",$B393="",$C393=""),"",'MPTO_working_3-way'!E392)</f>
        <v>2.278302089701997</v>
      </c>
      <c r="I393" s="45">
        <f>IF(OR($A393="",$B393="",$C393=""),"",'MPTO_working_3-way'!F392)</f>
        <v>3.1826273872784179</v>
      </c>
      <c r="J393" s="46">
        <f>IF(OR($A393="",$B393="",$C393=""),"",'MPTO_working_3-way'!G392)</f>
        <v>4.0507011892742613</v>
      </c>
      <c r="K393" s="44">
        <f>IF(OR($A393="",$B393="",$C393=""),"",'OddsRatio_working_3-way'!H392)</f>
        <v>2.2862890787981494</v>
      </c>
      <c r="L393" s="45">
        <f>IF(OR($A393="",$B393="",$C393=""),"",'OddsRatio_working_3-way'!I392)</f>
        <v>3.1824740927148927</v>
      </c>
      <c r="M393" s="46">
        <f>IF(OR($A393="",$B393="",$C393=""),"",'OddsRatio_working_3-way'!J392)</f>
        <v>4.0259423411071218</v>
      </c>
      <c r="N393" s="47">
        <f t="shared" si="93"/>
        <v>43.539396871117759</v>
      </c>
      <c r="O393" s="48">
        <f t="shared" si="94"/>
        <v>31.484515001264313</v>
      </c>
      <c r="P393" s="48">
        <f t="shared" si="95"/>
        <v>24.976088127617938</v>
      </c>
      <c r="Q393" t="s">
        <v>298</v>
      </c>
      <c r="R393" t="s">
        <v>246</v>
      </c>
      <c r="S393" s="38">
        <v>44230</v>
      </c>
      <c r="T393" s="50">
        <v>100</v>
      </c>
      <c r="U393" s="50">
        <f t="shared" si="96"/>
        <v>54.954954954954964</v>
      </c>
      <c r="V393" s="50">
        <f t="shared" si="97"/>
        <v>67.426710097719877</v>
      </c>
      <c r="W393" s="50">
        <f t="shared" si="98"/>
        <v>74.160206718346245</v>
      </c>
      <c r="X393" s="50">
        <f t="shared" si="99"/>
        <v>58.413083183933878</v>
      </c>
      <c r="Y393" s="50">
        <f t="shared" si="100"/>
        <v>70.884838326698784</v>
      </c>
      <c r="Z393" s="50">
        <f t="shared" si="101"/>
        <v>77.618334947325167</v>
      </c>
      <c r="AA393" s="50">
        <f t="shared" si="102"/>
        <v>-3.4581282289789144</v>
      </c>
      <c r="AB393" s="50">
        <f t="shared" si="103"/>
        <v>-3.4581282289789073</v>
      </c>
      <c r="AC393" s="50">
        <f t="shared" si="104"/>
        <v>-3.4581282289789215</v>
      </c>
      <c r="AF393">
        <v>2.4900000000000002</v>
      </c>
      <c r="AG393">
        <v>1.57</v>
      </c>
      <c r="AH393" s="66" t="s">
        <v>484</v>
      </c>
      <c r="AJ393" t="s">
        <v>439</v>
      </c>
    </row>
    <row r="394" spans="1:36" ht="15" x14ac:dyDescent="0.25">
      <c r="A394">
        <v>1.65</v>
      </c>
      <c r="B394">
        <v>3.81</v>
      </c>
      <c r="C394">
        <v>5.92</v>
      </c>
      <c r="D394" s="43">
        <f t="shared" si="105"/>
        <v>3.7446716580574746E-2</v>
      </c>
      <c r="E394" s="44">
        <f>IF(OR($A394="",$B394="",$C394=""),"",A394*'MPTO_working_3-way'!$I393)</f>
        <v>1.7117870823579482</v>
      </c>
      <c r="F394" s="45">
        <f>IF(OR($A394="",$B394="",$C394=""),"",B394*'MPTO_working_3-way'!$I393)</f>
        <v>3.9526719901719898</v>
      </c>
      <c r="G394" s="46">
        <f>IF(OR($A394="",$B394="",$C394=""),"",C394*'MPTO_working_3-way'!$I393)</f>
        <v>6.1416845621570024</v>
      </c>
      <c r="H394" s="44">
        <f>IF(OR($A394="",$B394="",$C394=""),"",'MPTO_working_3-way'!E393)</f>
        <v>1.6846975146962559</v>
      </c>
      <c r="I394" s="45">
        <f>IF(OR($A394="",$B394="",$C394=""),"",'MPTO_working_3-way'!F393)</f>
        <v>4.0002407706380199</v>
      </c>
      <c r="J394" s="46">
        <f>IF(OR($A394="",$B394="",$C394=""),"",'MPTO_working_3-way'!G393)</f>
        <v>6.3923627094655391</v>
      </c>
      <c r="K394" s="44">
        <f>IF(OR($A394="",$B394="",$C394=""),"",'OddsRatio_working_3-way'!H393)</f>
        <v>1.6942800033252094</v>
      </c>
      <c r="L394" s="45">
        <f>IF(OR($A394="",$B394="",$C394=""),"",'OddsRatio_working_3-way'!I393)</f>
        <v>4.0014258605289834</v>
      </c>
      <c r="M394" s="46">
        <f>IF(OR($A394="",$B394="",$C394=""),"",'OddsRatio_working_3-way'!J393)</f>
        <v>6.2551655636308174</v>
      </c>
      <c r="N394" s="47">
        <f t="shared" si="93"/>
        <v>58.418480330072512</v>
      </c>
      <c r="O394" s="48">
        <f t="shared" si="94"/>
        <v>25.299341875228247</v>
      </c>
      <c r="P394" s="48">
        <f t="shared" si="95"/>
        <v>16.282177794699262</v>
      </c>
      <c r="Q394" t="s">
        <v>299</v>
      </c>
      <c r="R394" t="s">
        <v>305</v>
      </c>
      <c r="S394" s="38">
        <v>44230</v>
      </c>
      <c r="T394" s="50">
        <v>100</v>
      </c>
      <c r="U394" s="50">
        <f t="shared" si="96"/>
        <v>39.393939393939398</v>
      </c>
      <c r="V394" s="50">
        <f t="shared" si="97"/>
        <v>73.753280839895012</v>
      </c>
      <c r="W394" s="50">
        <f t="shared" si="98"/>
        <v>83.108108108108112</v>
      </c>
      <c r="X394" s="50">
        <f t="shared" si="99"/>
        <v>43.138611051996875</v>
      </c>
      <c r="Y394" s="50">
        <f t="shared" si="100"/>
        <v>77.497952497952511</v>
      </c>
      <c r="Z394" s="50">
        <f t="shared" si="101"/>
        <v>86.852779766165582</v>
      </c>
      <c r="AA394" s="50">
        <f t="shared" si="102"/>
        <v>-3.7446716580574773</v>
      </c>
      <c r="AB394" s="50">
        <f t="shared" si="103"/>
        <v>-3.7446716580574986</v>
      </c>
      <c r="AC394" s="50">
        <f t="shared" si="104"/>
        <v>-3.7446716580574702</v>
      </c>
      <c r="AF394">
        <v>2.17</v>
      </c>
      <c r="AG394">
        <v>1.74</v>
      </c>
      <c r="AH394" s="66" t="s">
        <v>479</v>
      </c>
      <c r="AJ394" t="s">
        <v>439</v>
      </c>
    </row>
    <row r="395" spans="1:36" ht="15" x14ac:dyDescent="0.25">
      <c r="A395">
        <v>3.91</v>
      </c>
      <c r="B395">
        <v>3.53</v>
      </c>
      <c r="C395">
        <v>2.02</v>
      </c>
      <c r="D395" s="43">
        <f t="shared" si="105"/>
        <v>3.4090099633989901E-2</v>
      </c>
      <c r="E395" s="44">
        <f>IF(OR($A395="",$B395="",$C395=""),"",A395*'MPTO_working_3-way'!$I394)</f>
        <v>4.0432922895689005</v>
      </c>
      <c r="F395" s="45">
        <f>IF(OR($A395="",$B395="",$C395=""),"",B395*'MPTO_working_3-way'!$I394)</f>
        <v>3.6503380517079842</v>
      </c>
      <c r="G395" s="46">
        <f>IF(OR($A395="",$B395="",$C395=""),"",C395*'MPTO_working_3-way'!$I394)</f>
        <v>2.0888620012606598</v>
      </c>
      <c r="H395" s="44">
        <f>IF(OR($A395="",$B395="",$C395=""),"",'MPTO_working_3-way'!E394)</f>
        <v>4.0918018803654128</v>
      </c>
      <c r="I395" s="45">
        <f>IF(OR($A395="",$B395="",$C395=""),"",'MPTO_working_3-way'!F394)</f>
        <v>3.6775149966061602</v>
      </c>
      <c r="J395" s="46">
        <f>IF(OR($A395="",$B395="",$C395=""),"",'MPTO_working_3-way'!G394)</f>
        <v>2.067456394958668</v>
      </c>
      <c r="K395" s="44">
        <f>IF(OR($A395="",$B395="",$C395=""),"",'OddsRatio_working_3-way'!H394)</f>
        <v>4.0696247730553212</v>
      </c>
      <c r="L395" s="45">
        <f>IF(OR($A395="",$B395="",$C395=""),"",'OddsRatio_working_3-way'!I394)</f>
        <v>3.6687803009724962</v>
      </c>
      <c r="M395" s="46">
        <f>IF(OR($A395="",$B395="",$C395=""),"",'OddsRatio_working_3-way'!J394)</f>
        <v>2.0759509513802157</v>
      </c>
      <c r="N395" s="47">
        <f t="shared" si="93"/>
        <v>24.73232030689082</v>
      </c>
      <c r="O395" s="48">
        <f t="shared" si="94"/>
        <v>27.394723059473968</v>
      </c>
      <c r="P395" s="48">
        <f t="shared" si="95"/>
        <v>47.872956633635198</v>
      </c>
      <c r="Q395" t="s">
        <v>245</v>
      </c>
      <c r="R395" t="s">
        <v>461</v>
      </c>
      <c r="S395" s="38">
        <v>44230</v>
      </c>
      <c r="T395" s="50">
        <v>100</v>
      </c>
      <c r="U395" s="50">
        <f t="shared" si="96"/>
        <v>74.424552429667528</v>
      </c>
      <c r="V395" s="50">
        <f t="shared" si="97"/>
        <v>71.671388101982998</v>
      </c>
      <c r="W395" s="50">
        <f t="shared" si="98"/>
        <v>50.495049504950494</v>
      </c>
      <c r="X395" s="50">
        <f t="shared" si="99"/>
        <v>77.833562393066501</v>
      </c>
      <c r="Y395" s="50">
        <f t="shared" si="100"/>
        <v>75.080398065381985</v>
      </c>
      <c r="Z395" s="50">
        <f t="shared" si="101"/>
        <v>53.904059468349487</v>
      </c>
      <c r="AA395" s="50">
        <f t="shared" si="102"/>
        <v>-3.4090099633989723</v>
      </c>
      <c r="AB395" s="50">
        <f t="shared" si="103"/>
        <v>-3.4090099633989865</v>
      </c>
      <c r="AC395" s="50">
        <f t="shared" si="104"/>
        <v>-3.4090099633989936</v>
      </c>
      <c r="AF395">
        <v>2.0699999999999998</v>
      </c>
      <c r="AG395">
        <v>1.8</v>
      </c>
      <c r="AH395" s="66" t="s">
        <v>483</v>
      </c>
      <c r="AJ395" t="s">
        <v>439</v>
      </c>
    </row>
    <row r="396" spans="1:36" ht="15" x14ac:dyDescent="0.25">
      <c r="A396">
        <v>1.87</v>
      </c>
      <c r="B396">
        <v>3.64</v>
      </c>
      <c r="C396">
        <v>4.43</v>
      </c>
      <c r="D396" s="43">
        <f t="shared" si="105"/>
        <v>3.5218267325556996E-2</v>
      </c>
      <c r="E396" s="44">
        <f>IF(OR($A396="",$B396="",$C396=""),"",A396*'MPTO_working_3-way'!$I395)</f>
        <v>1.9358581598987916</v>
      </c>
      <c r="F396" s="45">
        <f>IF(OR($A396="",$B396="",$C396=""),"",B396*'MPTO_working_3-way'!$I395)</f>
        <v>3.7681944930650277</v>
      </c>
      <c r="G396" s="46">
        <f>IF(OR($A396="",$B396="",$C396=""),"",C396*'MPTO_working_3-way'!$I395)</f>
        <v>4.5860169242522169</v>
      </c>
      <c r="H396" s="44">
        <f>IF(OR($A396="",$B396="",$C396=""),"",'MPTO_working_3-way'!E395)</f>
        <v>1.9119730080283006</v>
      </c>
      <c r="I396" s="45">
        <f>IF(OR($A396="",$B396="",$C396=""),"",'MPTO_working_3-way'!F395)</f>
        <v>3.8024859182245683</v>
      </c>
      <c r="J396" s="46">
        <f>IF(OR($A396="",$B396="",$C396=""),"",'MPTO_working_3-way'!G395)</f>
        <v>4.6730235891103513</v>
      </c>
      <c r="K396" s="44">
        <f>IF(OR($A396="",$B396="",$C396=""),"",'OddsRatio_working_3-way'!H395)</f>
        <v>1.9210247125863398</v>
      </c>
      <c r="L396" s="45">
        <f>IF(OR($A396="",$B396="",$C396=""),"",'OddsRatio_working_3-way'!I395)</f>
        <v>3.794833610606823</v>
      </c>
      <c r="M396" s="46">
        <f>IF(OR($A396="",$B396="",$C396=""),"",'OddsRatio_working_3-way'!J395)</f>
        <v>4.6311663955990152</v>
      </c>
      <c r="N396" s="47">
        <f t="shared" si="93"/>
        <v>51.656677163386853</v>
      </c>
      <c r="O396" s="48">
        <f t="shared" si="94"/>
        <v>26.537908322948738</v>
      </c>
      <c r="P396" s="48">
        <f t="shared" si="95"/>
        <v>21.805414513664431</v>
      </c>
      <c r="Q396" t="s">
        <v>463</v>
      </c>
      <c r="R396" t="s">
        <v>306</v>
      </c>
      <c r="S396" s="38">
        <v>44230</v>
      </c>
      <c r="T396" s="50">
        <v>100</v>
      </c>
      <c r="U396" s="50">
        <f t="shared" si="96"/>
        <v>46.524064171122987</v>
      </c>
      <c r="V396" s="50">
        <f t="shared" si="97"/>
        <v>72.527472527472526</v>
      </c>
      <c r="W396" s="50">
        <f t="shared" si="98"/>
        <v>77.426636568848764</v>
      </c>
      <c r="X396" s="50">
        <f t="shared" si="99"/>
        <v>50.045890903678711</v>
      </c>
      <c r="Y396" s="50">
        <f t="shared" si="100"/>
        <v>76.049299260028235</v>
      </c>
      <c r="Z396" s="50">
        <f t="shared" si="101"/>
        <v>80.948463301404459</v>
      </c>
      <c r="AA396" s="50">
        <f t="shared" si="102"/>
        <v>-3.5218267325557235</v>
      </c>
      <c r="AB396" s="50">
        <f t="shared" si="103"/>
        <v>-3.5218267325557093</v>
      </c>
      <c r="AC396" s="50">
        <f t="shared" si="104"/>
        <v>-3.5218267325556951</v>
      </c>
      <c r="AF396">
        <v>1.89</v>
      </c>
      <c r="AG396">
        <v>1.98</v>
      </c>
      <c r="AH396" s="66" t="s">
        <v>485</v>
      </c>
      <c r="AJ396" t="s">
        <v>439</v>
      </c>
    </row>
    <row r="397" spans="1:36" ht="15" x14ac:dyDescent="0.25">
      <c r="A397">
        <v>3.23</v>
      </c>
      <c r="B397">
        <v>3.25</v>
      </c>
      <c r="C397">
        <v>2.4</v>
      </c>
      <c r="D397" s="43">
        <f t="shared" si="105"/>
        <v>3.3956497578788714E-2</v>
      </c>
      <c r="E397" s="44">
        <f>IF(OR($A397="",$B397="",$C397=""),"",A397*'MPTO_working_3-way'!$I396)</f>
        <v>3.3396794871794877</v>
      </c>
      <c r="F397" s="45">
        <f>IF(OR($A397="",$B397="",$C397=""),"",B397*'MPTO_working_3-way'!$I396)</f>
        <v>3.3603586171310633</v>
      </c>
      <c r="G397" s="46">
        <f>IF(OR($A397="",$B397="",$C397=""),"",C397*'MPTO_working_3-way'!$I396)</f>
        <v>2.4814955941890928</v>
      </c>
      <c r="H397" s="44">
        <f>IF(OR($A397="",$B397="",$C397=""),"",'MPTO_working_3-way'!E396)</f>
        <v>3.3525693628157649</v>
      </c>
      <c r="I397" s="45">
        <f>IF(OR($A397="",$B397="",$C397=""),"",'MPTO_working_3-way'!F396)</f>
        <v>3.3741211133680058</v>
      </c>
      <c r="J397" s="46">
        <f>IF(OR($A397="",$B397="",$C397=""),"",'MPTO_working_3-way'!G396)</f>
        <v>2.4670170055814866</v>
      </c>
      <c r="K397" s="44">
        <f>IF(OR($A397="",$B397="",$C397=""),"",'OddsRatio_working_3-way'!H396)</f>
        <v>3.3469142181944034</v>
      </c>
      <c r="L397" s="45">
        <f>IF(OR($A397="",$B397="",$C397=""),"",'OddsRatio_working_3-way'!I396)</f>
        <v>3.3679627762051147</v>
      </c>
      <c r="M397" s="46">
        <f>IF(OR($A397="",$B397="",$C397=""),"",'OddsRatio_working_3-way'!J396)</f>
        <v>2.4733990607498493</v>
      </c>
      <c r="N397" s="47">
        <f t="shared" si="93"/>
        <v>29.942993147661177</v>
      </c>
      <c r="O397" s="48">
        <f t="shared" si="94"/>
        <v>29.758728574444802</v>
      </c>
      <c r="P397" s="48">
        <f t="shared" si="95"/>
        <v>40.298278277894006</v>
      </c>
      <c r="Q397" t="s">
        <v>300</v>
      </c>
      <c r="R397" t="s">
        <v>468</v>
      </c>
      <c r="S397" s="38">
        <v>44230</v>
      </c>
      <c r="T397" s="50">
        <v>100</v>
      </c>
      <c r="U397" s="50">
        <f t="shared" si="96"/>
        <v>69.040247678018574</v>
      </c>
      <c r="V397" s="50">
        <f t="shared" si="97"/>
        <v>69.230769230769241</v>
      </c>
      <c r="W397" s="50">
        <f t="shared" si="98"/>
        <v>58.333333333333336</v>
      </c>
      <c r="X397" s="50">
        <f t="shared" si="99"/>
        <v>72.435897435897445</v>
      </c>
      <c r="Y397" s="50">
        <f t="shared" si="100"/>
        <v>72.626418988648098</v>
      </c>
      <c r="Z397" s="50">
        <f t="shared" si="101"/>
        <v>61.7289830912122</v>
      </c>
      <c r="AA397" s="50">
        <f t="shared" si="102"/>
        <v>-3.3956497578788714</v>
      </c>
      <c r="AB397" s="50">
        <f t="shared" si="103"/>
        <v>-3.3956497578788571</v>
      </c>
      <c r="AC397" s="50">
        <f t="shared" si="104"/>
        <v>-3.3956497578788642</v>
      </c>
      <c r="AF397">
        <v>2.38</v>
      </c>
      <c r="AG397">
        <v>1.62</v>
      </c>
      <c r="AH397" s="66" t="s">
        <v>484</v>
      </c>
      <c r="AJ397" t="s">
        <v>439</v>
      </c>
    </row>
    <row r="398" spans="1:36" ht="15" x14ac:dyDescent="0.25">
      <c r="A398">
        <v>2.99</v>
      </c>
      <c r="B398">
        <v>3.6</v>
      </c>
      <c r="C398">
        <v>2.37</v>
      </c>
      <c r="D398" s="43">
        <f t="shared" si="105"/>
        <v>3.4166866582936883E-2</v>
      </c>
      <c r="E398" s="44">
        <f>IF(OR($A398="",$B398="",$C398=""),"",A398*'MPTO_working_3-way'!$I397)</f>
        <v>3.0921589310829813</v>
      </c>
      <c r="F398" s="45">
        <f>IF(OR($A398="",$B398="",$C398=""),"",B398*'MPTO_working_3-way'!$I397)</f>
        <v>3.723000719698573</v>
      </c>
      <c r="G398" s="46">
        <f>IF(OR($A398="",$B398="",$C398=""),"",C398*'MPTO_working_3-way'!$I397)</f>
        <v>2.4509754738015603</v>
      </c>
      <c r="H398" s="44">
        <f>IF(OR($A398="",$B398="",$C398=""),"",'MPTO_working_3-way'!E397)</f>
        <v>3.0954078524921553</v>
      </c>
      <c r="I398" s="45">
        <f>IF(OR($A398="",$B398="",$C398=""),"",'MPTO_working_3-way'!F397)</f>
        <v>3.7539112623165032</v>
      </c>
      <c r="J398" s="46">
        <f>IF(OR($A398="",$B398="",$C398=""),"",'MPTO_working_3-way'!G397)</f>
        <v>2.4357452074099673</v>
      </c>
      <c r="K398" s="44">
        <f>IF(OR($A398="",$B398="",$C398=""),"",'OddsRatio_working_3-way'!H397)</f>
        <v>3.095431428421934</v>
      </c>
      <c r="L398" s="45">
        <f>IF(OR($A398="",$B398="",$C398=""),"",'OddsRatio_working_3-way'!I397)</f>
        <v>3.7377496049733803</v>
      </c>
      <c r="M398" s="46">
        <f>IF(OR($A398="",$B398="",$C398=""),"",'OddsRatio_working_3-way'!J397)</f>
        <v>2.4425834456975126</v>
      </c>
      <c r="N398" s="47">
        <f t="shared" si="93"/>
        <v>32.339864227152297</v>
      </c>
      <c r="O398" s="48">
        <f t="shared" si="94"/>
        <v>26.86005389977371</v>
      </c>
      <c r="P398" s="48">
        <f t="shared" si="95"/>
        <v>40.800081873073999</v>
      </c>
      <c r="Q398" t="s">
        <v>457</v>
      </c>
      <c r="R398" t="s">
        <v>296</v>
      </c>
      <c r="S398" s="38">
        <v>44230</v>
      </c>
      <c r="T398" s="50">
        <v>100</v>
      </c>
      <c r="U398" s="50">
        <f t="shared" si="96"/>
        <v>66.555183946488299</v>
      </c>
      <c r="V398" s="50">
        <f t="shared" si="97"/>
        <v>72.222222222222229</v>
      </c>
      <c r="W398" s="50">
        <f t="shared" si="98"/>
        <v>57.805907172995774</v>
      </c>
      <c r="X398" s="50">
        <f t="shared" si="99"/>
        <v>69.971870604781998</v>
      </c>
      <c r="Y398" s="50">
        <f t="shared" si="100"/>
        <v>75.638908880515913</v>
      </c>
      <c r="Z398" s="50">
        <f t="shared" si="101"/>
        <v>61.222593831289487</v>
      </c>
      <c r="AA398" s="50">
        <f t="shared" si="102"/>
        <v>-3.416686658293699</v>
      </c>
      <c r="AB398" s="50">
        <f t="shared" si="103"/>
        <v>-3.4166866582936848</v>
      </c>
      <c r="AC398" s="50">
        <f t="shared" si="104"/>
        <v>-3.4166866582937132</v>
      </c>
      <c r="AF398">
        <v>1.74</v>
      </c>
      <c r="AG398">
        <v>2.16</v>
      </c>
      <c r="AH398" s="66" t="s">
        <v>493</v>
      </c>
      <c r="AJ398" t="s">
        <v>439</v>
      </c>
    </row>
    <row r="399" spans="1:36" ht="15" x14ac:dyDescent="0.25">
      <c r="A399">
        <v>1.95</v>
      </c>
      <c r="B399">
        <v>3.43</v>
      </c>
      <c r="C399">
        <v>4.32</v>
      </c>
      <c r="D399" s="43">
        <f t="shared" si="105"/>
        <v>3.5847183806367422E-2</v>
      </c>
      <c r="E399" s="44">
        <f>IF(OR($A399="",$B399="",$C399=""),"",A399*'MPTO_working_3-way'!$I398)</f>
        <v>2.0199020084224166</v>
      </c>
      <c r="F399" s="45">
        <f>IF(OR($A399="",$B399="",$C399=""),"",B399*'MPTO_working_3-way'!$I398)</f>
        <v>3.5529558404558403</v>
      </c>
      <c r="G399" s="46">
        <f>IF(OR($A399="",$B399="",$C399=""),"",C399*'MPTO_working_3-way'!$I398)</f>
        <v>4.4748598340435075</v>
      </c>
      <c r="H399" s="44">
        <f>IF(OR($A399="",$B399="",$C399=""),"",'MPTO_working_3-way'!E398)</f>
        <v>1.9965202586451118</v>
      </c>
      <c r="I399" s="45">
        <f>IF(OR($A399="",$B399="",$C399=""),"",'MPTO_working_3-way'!F398)</f>
        <v>3.5765874381401059</v>
      </c>
      <c r="J399" s="46">
        <f>IF(OR($A399="",$B399="",$C399=""),"",'MPTO_working_3-way'!G398)</f>
        <v>4.5551358611687398</v>
      </c>
      <c r="K399" s="44">
        <f>IF(OR($A399="",$B399="",$C399=""),"",'OddsRatio_working_3-way'!H398)</f>
        <v>2.0056965053775508</v>
      </c>
      <c r="L399" s="45">
        <f>IF(OR($A399="",$B399="",$C399=""),"",'OddsRatio_working_3-way'!I398)</f>
        <v>3.5724657979657346</v>
      </c>
      <c r="M399" s="46">
        <f>IF(OR($A399="",$B399="",$C399=""),"",'OddsRatio_working_3-way'!J398)</f>
        <v>4.5146446293194398</v>
      </c>
      <c r="N399" s="47">
        <f t="shared" si="93"/>
        <v>49.507352130463978</v>
      </c>
      <c r="O399" s="48">
        <f t="shared" si="94"/>
        <v>28.145579199534914</v>
      </c>
      <c r="P399" s="48">
        <f t="shared" si="95"/>
        <v>22.347068670001104</v>
      </c>
      <c r="Q399" t="s">
        <v>304</v>
      </c>
      <c r="R399" t="s">
        <v>469</v>
      </c>
      <c r="S399" s="38">
        <v>44230</v>
      </c>
      <c r="T399" s="50">
        <v>100</v>
      </c>
      <c r="U399" s="50">
        <f t="shared" si="96"/>
        <v>48.717948717948723</v>
      </c>
      <c r="V399" s="50">
        <f t="shared" si="97"/>
        <v>70.845481049562679</v>
      </c>
      <c r="W399" s="50">
        <f t="shared" si="98"/>
        <v>76.851851851851848</v>
      </c>
      <c r="X399" s="50">
        <f t="shared" si="99"/>
        <v>52.302667098585466</v>
      </c>
      <c r="Y399" s="50">
        <f t="shared" si="100"/>
        <v>74.430199430199437</v>
      </c>
      <c r="Z399" s="50">
        <f t="shared" si="101"/>
        <v>80.436570232488606</v>
      </c>
      <c r="AA399" s="50">
        <f t="shared" si="102"/>
        <v>-3.584718380636744</v>
      </c>
      <c r="AB399" s="50">
        <f t="shared" si="103"/>
        <v>-3.5847183806367582</v>
      </c>
      <c r="AC399" s="50">
        <f t="shared" si="104"/>
        <v>-3.5847183806367582</v>
      </c>
      <c r="AF399">
        <v>2.2799999999999998</v>
      </c>
      <c r="AG399">
        <v>1.66</v>
      </c>
      <c r="AH399" s="66" t="s">
        <v>479</v>
      </c>
      <c r="AJ399" t="s">
        <v>439</v>
      </c>
    </row>
    <row r="400" spans="1:36" ht="15" x14ac:dyDescent="0.25">
      <c r="A400">
        <v>3.14</v>
      </c>
      <c r="B400">
        <v>3.16</v>
      </c>
      <c r="C400">
        <v>2.5099999999999998</v>
      </c>
      <c r="D400" s="43">
        <f t="shared" si="105"/>
        <v>3.3333408284141441E-2</v>
      </c>
      <c r="E400" s="44">
        <f>IF(OR($A400="",$B400="",$C400=""),"",A400*'MPTO_working_3-way'!$I399)</f>
        <v>3.2446669020122041</v>
      </c>
      <c r="F400" s="45">
        <f>IF(OR($A400="",$B400="",$C400=""),"",B400*'MPTO_working_3-way'!$I399)</f>
        <v>3.2653335701778872</v>
      </c>
      <c r="G400" s="46">
        <f>IF(OR($A400="",$B400="",$C400=""),"",C400*'MPTO_working_3-way'!$I399)</f>
        <v>2.5936668547931947</v>
      </c>
      <c r="H400" s="44">
        <f>IF(OR($A400="",$B400="",$C400=""),"",'MPTO_working_3-way'!E399)</f>
        <v>3.2535116621112539</v>
      </c>
      <c r="I400" s="45">
        <f>IF(OR($A400="",$B400="",$C400=""),"",'MPTO_working_3-way'!F399)</f>
        <v>3.2749887525322143</v>
      </c>
      <c r="J400" s="46">
        <f>IF(OR($A400="",$B400="",$C400=""),"",'MPTO_working_3-way'!G399)</f>
        <v>2.5820095390597175</v>
      </c>
      <c r="K400" s="44">
        <f>IF(OR($A400="",$B400="",$C400=""),"",'OddsRatio_working_3-way'!H399)</f>
        <v>3.2495332535753483</v>
      </c>
      <c r="L400" s="45">
        <f>IF(OR($A400="",$B400="",$C400=""),"",'OddsRatio_working_3-way'!I399)</f>
        <v>3.2705569288424083</v>
      </c>
      <c r="M400" s="46">
        <f>IF(OR($A400="",$B400="",$C400=""),"",'OddsRatio_working_3-way'!J399)</f>
        <v>2.5872874826629793</v>
      </c>
      <c r="N400" s="47">
        <f t="shared" si="93"/>
        <v>30.819804627089535</v>
      </c>
      <c r="O400" s="48">
        <f t="shared" si="94"/>
        <v>30.624742572487701</v>
      </c>
      <c r="P400" s="48">
        <f t="shared" si="95"/>
        <v>38.555452800422771</v>
      </c>
      <c r="Q400" t="s">
        <v>301</v>
      </c>
      <c r="R400" t="s">
        <v>456</v>
      </c>
      <c r="S400" s="38">
        <v>44230</v>
      </c>
      <c r="T400" s="50">
        <v>100</v>
      </c>
      <c r="U400" s="50">
        <f t="shared" si="96"/>
        <v>68.152866242038215</v>
      </c>
      <c r="V400" s="50">
        <f t="shared" si="97"/>
        <v>68.35443037974683</v>
      </c>
      <c r="W400" s="50">
        <f t="shared" si="98"/>
        <v>60.15936254980079</v>
      </c>
      <c r="X400" s="50">
        <f t="shared" si="99"/>
        <v>71.486207070452366</v>
      </c>
      <c r="Y400" s="50">
        <f t="shared" si="100"/>
        <v>71.687771208160996</v>
      </c>
      <c r="Z400" s="50">
        <f t="shared" si="101"/>
        <v>63.492703378214941</v>
      </c>
      <c r="AA400" s="50">
        <f t="shared" si="102"/>
        <v>-3.3333408284141512</v>
      </c>
      <c r="AB400" s="50">
        <f t="shared" si="103"/>
        <v>-3.3333408284141655</v>
      </c>
      <c r="AC400" s="50">
        <f t="shared" si="104"/>
        <v>-3.3333408284141512</v>
      </c>
      <c r="AF400">
        <v>2.33</v>
      </c>
      <c r="AG400">
        <v>1.64</v>
      </c>
      <c r="AH400" s="66" t="s">
        <v>487</v>
      </c>
      <c r="AJ400" t="s">
        <v>439</v>
      </c>
    </row>
    <row r="401" spans="1:36" ht="15" x14ac:dyDescent="0.25">
      <c r="A401">
        <v>2.5499999999999998</v>
      </c>
      <c r="B401">
        <v>3.11</v>
      </c>
      <c r="C401">
        <v>3.13</v>
      </c>
      <c r="D401" s="43">
        <f t="shared" si="105"/>
        <v>3.3189088996600447E-2</v>
      </c>
      <c r="E401" s="44">
        <f>IF(OR($A401="",$B401="",$C401=""),"",A401*'MPTO_working_3-way'!$I400)</f>
        <v>2.6346321769413308</v>
      </c>
      <c r="F401" s="45">
        <f>IF(OR($A401="",$B401="",$C401=""),"",B401*'MPTO_working_3-way'!$I400)</f>
        <v>3.2132180667794272</v>
      </c>
      <c r="G401" s="46">
        <f>IF(OR($A401="",$B401="",$C401=""),"",C401*'MPTO_working_3-way'!$I400)</f>
        <v>3.2338818485593595</v>
      </c>
      <c r="H401" s="44">
        <f>IF(OR($A401="",$B401="",$C401=""),"",'MPTO_working_3-way'!E400)</f>
        <v>2.6240256682170462</v>
      </c>
      <c r="I401" s="45">
        <f>IF(OR($A401="",$B401="",$C401=""),"",'MPTO_working_3-way'!F400)</f>
        <v>3.220815447998576</v>
      </c>
      <c r="J401" s="46">
        <f>IF(OR($A401="",$B401="",$C401=""),"",'MPTO_working_3-way'!G400)</f>
        <v>3.2422710362590195</v>
      </c>
      <c r="K401" s="44">
        <f>IF(OR($A401="",$B401="",$C401=""),"",'OddsRatio_working_3-way'!H400)</f>
        <v>2.628872581737637</v>
      </c>
      <c r="L401" s="45">
        <f>IF(OR($A401="",$B401="",$C401=""),"",'OddsRatio_working_3-way'!I400)</f>
        <v>3.2173684822363957</v>
      </c>
      <c r="M401" s="46">
        <f>IF(OR($A401="",$B401="",$C401=""),"",'OddsRatio_working_3-way'!J400)</f>
        <v>3.2383861929684952</v>
      </c>
      <c r="N401" s="47">
        <f t="shared" si="93"/>
        <v>37.955962458522286</v>
      </c>
      <c r="O401" s="48">
        <f t="shared" si="94"/>
        <v>31.121448318080976</v>
      </c>
      <c r="P401" s="48">
        <f t="shared" si="95"/>
        <v>30.922589223396745</v>
      </c>
      <c r="Q401" t="s">
        <v>303</v>
      </c>
      <c r="R401" t="s">
        <v>462</v>
      </c>
      <c r="S401" s="38">
        <v>44230</v>
      </c>
      <c r="T401" s="50">
        <v>100</v>
      </c>
      <c r="U401" s="50">
        <f t="shared" si="96"/>
        <v>60.784313725490193</v>
      </c>
      <c r="V401" s="50">
        <f t="shared" si="97"/>
        <v>67.845659163987136</v>
      </c>
      <c r="W401" s="50">
        <f t="shared" si="98"/>
        <v>68.051118210862612</v>
      </c>
      <c r="X401" s="50">
        <f t="shared" si="99"/>
        <v>64.103222625150252</v>
      </c>
      <c r="Y401" s="50">
        <f t="shared" si="100"/>
        <v>71.164568063647195</v>
      </c>
      <c r="Z401" s="50">
        <f t="shared" si="101"/>
        <v>71.37002711052267</v>
      </c>
      <c r="AA401" s="50">
        <f t="shared" si="102"/>
        <v>-3.3189088996600589</v>
      </c>
      <c r="AB401" s="50">
        <f t="shared" si="103"/>
        <v>-3.3189088996600589</v>
      </c>
      <c r="AC401" s="50">
        <f t="shared" si="104"/>
        <v>-3.3189088996600589</v>
      </c>
      <c r="AF401">
        <v>2.35</v>
      </c>
      <c r="AG401">
        <v>1.63</v>
      </c>
      <c r="AH401" s="66" t="s">
        <v>479</v>
      </c>
      <c r="AJ401" t="s">
        <v>439</v>
      </c>
    </row>
    <row r="402" spans="1:36" ht="15" x14ac:dyDescent="0.25">
      <c r="A402">
        <v>2.5499999999999998</v>
      </c>
      <c r="B402">
        <v>3.02</v>
      </c>
      <c r="C402">
        <v>3.07</v>
      </c>
      <c r="D402" s="43">
        <f t="shared" si="105"/>
        <v>4.9015589582468877E-2</v>
      </c>
      <c r="E402" s="44">
        <f>IF(OR($A402="",$B402="",$C402=""),"",A402*'MPTO_working_3-way'!$I401)</f>
        <v>2.6749897534352955</v>
      </c>
      <c r="F402" s="45">
        <f>IF(OR($A402="",$B402="",$C402=""),"",B402*'MPTO_working_3-way'!$I401)</f>
        <v>3.1680270805390562</v>
      </c>
      <c r="G402" s="46">
        <f>IF(OR($A402="",$B402="",$C402=""),"",C402*'MPTO_working_3-way'!$I401)</f>
        <v>3.2204778600181792</v>
      </c>
      <c r="H402" s="44">
        <f>IF(OR($A402="",$B402="",$C402=""),"",'MPTO_working_3-way'!E401)</f>
        <v>2.6608600818521744</v>
      </c>
      <c r="I402" s="45">
        <f>IF(OR($A402="",$B402="",$C402=""),"",'MPTO_working_3-way'!F401)</f>
        <v>3.1767482566813596</v>
      </c>
      <c r="J402" s="46">
        <f>IF(OR($A402="",$B402="",$C402=""),"",'MPTO_working_3-way'!G401)</f>
        <v>3.2321208776636339</v>
      </c>
      <c r="K402" s="44">
        <f>IF(OR($A402="",$B402="",$C402=""),"",'OddsRatio_working_3-way'!H401)</f>
        <v>2.6673048366462009</v>
      </c>
      <c r="L402" s="45">
        <f>IF(OR($A402="",$B402="",$C402=""),"",'OddsRatio_working_3-way'!I401)</f>
        <v>3.1728746903389196</v>
      </c>
      <c r="M402" s="46">
        <f>IF(OR($A402="",$B402="",$C402=""),"",'OddsRatio_working_3-way'!J401)</f>
        <v>3.2266587173275059</v>
      </c>
      <c r="N402" s="47">
        <f t="shared" si="93"/>
        <v>37.383320766585086</v>
      </c>
      <c r="O402" s="48">
        <f t="shared" si="94"/>
        <v>31.565386739997336</v>
      </c>
      <c r="P402" s="48">
        <f t="shared" si="95"/>
        <v>31.051292493417581</v>
      </c>
      <c r="Q402" t="s">
        <v>452</v>
      </c>
      <c r="R402" t="s">
        <v>500</v>
      </c>
      <c r="S402" s="38">
        <v>44230</v>
      </c>
      <c r="T402" s="50">
        <v>100</v>
      </c>
      <c r="U402" s="50">
        <f t="shared" si="96"/>
        <v>60.784313725490193</v>
      </c>
      <c r="V402" s="50">
        <f t="shared" si="97"/>
        <v>66.88741721854305</v>
      </c>
      <c r="W402" s="50">
        <f t="shared" si="98"/>
        <v>67.426710097719877</v>
      </c>
      <c r="X402" s="50">
        <f t="shared" si="99"/>
        <v>65.685872683737088</v>
      </c>
      <c r="Y402" s="50">
        <f t="shared" si="100"/>
        <v>71.788976176789944</v>
      </c>
      <c r="Z402" s="50">
        <f t="shared" si="101"/>
        <v>72.328269055966771</v>
      </c>
      <c r="AA402" s="50">
        <f t="shared" si="102"/>
        <v>-4.9015589582468948</v>
      </c>
      <c r="AB402" s="50">
        <f t="shared" si="103"/>
        <v>-4.9015589582468948</v>
      </c>
      <c r="AC402" s="50">
        <f t="shared" si="104"/>
        <v>-4.9015589582468948</v>
      </c>
      <c r="AF402">
        <v>2.06</v>
      </c>
      <c r="AG402">
        <v>1.76</v>
      </c>
      <c r="AH402" s="66" t="s">
        <v>479</v>
      </c>
      <c r="AJ402" t="s">
        <v>445</v>
      </c>
    </row>
    <row r="403" spans="1:36" ht="15" x14ac:dyDescent="0.25">
      <c r="A403">
        <v>3.04</v>
      </c>
      <c r="B403">
        <v>3.18</v>
      </c>
      <c r="C403">
        <v>2.4900000000000002</v>
      </c>
      <c r="D403" s="43">
        <f t="shared" si="105"/>
        <v>4.5019202928895163E-2</v>
      </c>
      <c r="E403" s="44">
        <f>IF(OR($A403="",$B403="",$C403=""),"",A403*'MPTO_working_3-way'!$I402)</f>
        <v>3.1768583769038412</v>
      </c>
      <c r="F403" s="45">
        <f>IF(OR($A403="",$B403="",$C403=""),"",B403*'MPTO_working_3-way'!$I402)</f>
        <v>3.323161065313887</v>
      </c>
      <c r="G403" s="46">
        <f>IF(OR($A403="",$B403="",$C403=""),"",C403*'MPTO_working_3-way'!$I402)</f>
        <v>2.6020978152929493</v>
      </c>
      <c r="H403" s="44">
        <f>IF(OR($A403="",$B403="",$C403=""),"",'MPTO_working_3-way'!E402)</f>
        <v>3.1853122201261455</v>
      </c>
      <c r="I403" s="45">
        <f>IF(OR($A403="",$B403="",$C403=""),"",'MPTO_working_3-way'!F402)</f>
        <v>3.3393552167644973</v>
      </c>
      <c r="J403" s="46">
        <f>IF(OR($A403="",$B403="",$C403=""),"",'MPTO_working_3-way'!G402)</f>
        <v>2.5866527057452116</v>
      </c>
      <c r="K403" s="44">
        <f>IF(OR($A403="",$B403="",$C403=""),"",'OddsRatio_working_3-way'!H402)</f>
        <v>3.1818617813779353</v>
      </c>
      <c r="L403" s="45">
        <f>IF(OR($A403="",$B403="",$C403=""),"",'OddsRatio_working_3-way'!I402)</f>
        <v>3.3315973938254406</v>
      </c>
      <c r="M403" s="46">
        <f>IF(OR($A403="",$B403="",$C403=""),"",'OddsRatio_working_3-way'!J402)</f>
        <v>2.5936147324770222</v>
      </c>
      <c r="N403" s="47">
        <f t="shared" si="93"/>
        <v>31.477638640429344</v>
      </c>
      <c r="O403" s="48">
        <f t="shared" si="94"/>
        <v>30.091830649970184</v>
      </c>
      <c r="P403" s="48">
        <f t="shared" si="95"/>
        <v>38.430530709600482</v>
      </c>
      <c r="Q403" t="s">
        <v>501</v>
      </c>
      <c r="R403" t="s">
        <v>311</v>
      </c>
      <c r="S403" s="38">
        <v>44230</v>
      </c>
      <c r="T403" s="50">
        <v>100</v>
      </c>
      <c r="U403" s="50">
        <f t="shared" si="96"/>
        <v>67.10526315789474</v>
      </c>
      <c r="V403" s="50">
        <f t="shared" si="97"/>
        <v>68.55345911949685</v>
      </c>
      <c r="W403" s="50">
        <f t="shared" si="98"/>
        <v>59.839357429718881</v>
      </c>
      <c r="X403" s="50">
        <f t="shared" si="99"/>
        <v>71.607183450784262</v>
      </c>
      <c r="Y403" s="50">
        <f t="shared" si="100"/>
        <v>73.055379412386372</v>
      </c>
      <c r="Z403" s="50">
        <f t="shared" si="101"/>
        <v>64.341277722608396</v>
      </c>
      <c r="AA403" s="50">
        <f t="shared" si="102"/>
        <v>-4.5019202928895226</v>
      </c>
      <c r="AB403" s="50">
        <f t="shared" si="103"/>
        <v>-4.5019202928895226</v>
      </c>
      <c r="AC403" s="50">
        <f t="shared" si="104"/>
        <v>-4.5019202928895155</v>
      </c>
      <c r="AF403">
        <v>1.91</v>
      </c>
      <c r="AG403">
        <v>1.93</v>
      </c>
      <c r="AH403" s="66" t="s">
        <v>482</v>
      </c>
      <c r="AJ403" t="s">
        <v>445</v>
      </c>
    </row>
    <row r="404" spans="1:36" ht="15" x14ac:dyDescent="0.25">
      <c r="A404">
        <v>2.04</v>
      </c>
      <c r="B404">
        <v>3.53</v>
      </c>
      <c r="C404">
        <v>3.59</v>
      </c>
      <c r="D404" s="43">
        <f t="shared" si="105"/>
        <v>5.2033729444968646E-2</v>
      </c>
      <c r="E404" s="44">
        <f>IF(OR($A404="",$B404="",$C404=""),"",A404*'MPTO_working_3-way'!$I403)</f>
        <v>2.146148808067736</v>
      </c>
      <c r="F404" s="45">
        <f>IF(OR($A404="",$B404="",$C404=""),"",B404*'MPTO_working_3-way'!$I403)</f>
        <v>3.713679064940739</v>
      </c>
      <c r="G404" s="46">
        <f>IF(OR($A404="",$B404="",$C404=""),"",C404*'MPTO_working_3-way'!$I403)</f>
        <v>3.7768010887074372</v>
      </c>
      <c r="H404" s="44">
        <f>IF(OR($A404="",$B404="",$C404=""),"",'MPTO_working_3-way'!E403)</f>
        <v>2.1148288540412445</v>
      </c>
      <c r="I404" s="45">
        <f>IF(OR($A404="",$B404="",$C404=""),"",'MPTO_working_3-way'!F403)</f>
        <v>3.7602248622198187</v>
      </c>
      <c r="J404" s="46">
        <f>IF(OR($A404="",$B404="",$C404=""),"",'MPTO_working_3-way'!G403)</f>
        <v>3.8283819735489577</v>
      </c>
      <c r="K404" s="44">
        <f>IF(OR($A404="",$B404="",$C404=""),"",'OddsRatio_working_3-way'!H403)</f>
        <v>2.1271856166780858</v>
      </c>
      <c r="L404" s="45">
        <f>IF(OR($A404="",$B404="",$C404=""),"",'OddsRatio_working_3-way'!I403)</f>
        <v>3.74209577903419</v>
      </c>
      <c r="M404" s="46">
        <f>IF(OR($A404="",$B404="",$C404=""),"",'OddsRatio_working_3-way'!J403)</f>
        <v>3.8071257184579248</v>
      </c>
      <c r="N404" s="47">
        <f t="shared" si="93"/>
        <v>46.595091460612196</v>
      </c>
      <c r="O404" s="48">
        <f t="shared" si="94"/>
        <v>26.927474951741893</v>
      </c>
      <c r="P404" s="48">
        <f t="shared" si="95"/>
        <v>26.477433587645926</v>
      </c>
      <c r="Q404" t="s">
        <v>313</v>
      </c>
      <c r="R404" t="s">
        <v>310</v>
      </c>
      <c r="S404" s="38">
        <v>44230</v>
      </c>
      <c r="T404" s="50">
        <v>100</v>
      </c>
      <c r="U404" s="50">
        <f t="shared" si="96"/>
        <v>50.980392156862742</v>
      </c>
      <c r="V404" s="50">
        <f t="shared" si="97"/>
        <v>71.671388101982998</v>
      </c>
      <c r="W404" s="50">
        <f t="shared" si="98"/>
        <v>72.14484679665739</v>
      </c>
      <c r="X404" s="50">
        <f t="shared" si="99"/>
        <v>56.183765101359619</v>
      </c>
      <c r="Y404" s="50">
        <f t="shared" si="100"/>
        <v>76.874761046479875</v>
      </c>
      <c r="Z404" s="50">
        <f t="shared" si="101"/>
        <v>77.348219741154239</v>
      </c>
      <c r="AA404" s="50">
        <f t="shared" si="102"/>
        <v>-5.203372944496877</v>
      </c>
      <c r="AB404" s="50">
        <f t="shared" si="103"/>
        <v>-5.203372944496877</v>
      </c>
      <c r="AC404" s="50">
        <f t="shared" si="104"/>
        <v>-5.2033729444968486</v>
      </c>
      <c r="AF404">
        <v>2.12</v>
      </c>
      <c r="AG404">
        <v>1.72</v>
      </c>
      <c r="AH404" s="66" t="s">
        <v>484</v>
      </c>
      <c r="AJ404" t="s">
        <v>445</v>
      </c>
    </row>
    <row r="405" spans="1:36" ht="15" x14ac:dyDescent="0.25">
      <c r="A405">
        <v>2.16</v>
      </c>
      <c r="B405">
        <v>3.18</v>
      </c>
      <c r="C405">
        <v>3.74</v>
      </c>
      <c r="D405" s="43">
        <f t="shared" si="105"/>
        <v>4.4808050912379382E-2</v>
      </c>
      <c r="E405" s="44">
        <f>IF(OR($A405="",$B405="",$C405=""),"",A405*'MPTO_working_3-way'!$I404)</f>
        <v>2.2567853899707395</v>
      </c>
      <c r="F405" s="45">
        <f>IF(OR($A405="",$B405="",$C405=""),"",B405*'MPTO_working_3-way'!$I404)</f>
        <v>3.3224896019013666</v>
      </c>
      <c r="G405" s="46">
        <f>IF(OR($A405="",$B405="",$C405=""),"",C405*'MPTO_working_3-way'!$I404)</f>
        <v>3.907582110412299</v>
      </c>
      <c r="H405" s="44">
        <f>IF(OR($A405="",$B405="",$C405=""),"",'MPTO_working_3-way'!E404)</f>
        <v>2.2320086078427011</v>
      </c>
      <c r="I405" s="45">
        <f>IF(OR($A405="",$B405="",$C405=""),"",'MPTO_working_3-way'!F404)</f>
        <v>3.3385705285089591</v>
      </c>
      <c r="J405" s="46">
        <f>IF(OR($A405="",$B405="",$C405=""),"",'MPTO_working_3-way'!G404)</f>
        <v>3.9612798807852578</v>
      </c>
      <c r="K405" s="44">
        <f>IF(OR($A405="",$B405="",$C405=""),"",'OddsRatio_working_3-way'!H404)</f>
        <v>2.2423367431743766</v>
      </c>
      <c r="L405" s="45">
        <f>IF(OR($A405="",$B405="",$C405=""),"",'OddsRatio_working_3-way'!I404)</f>
        <v>3.3347362932070186</v>
      </c>
      <c r="M405" s="46">
        <f>IF(OR($A405="",$B405="",$C405=""),"",'OddsRatio_working_3-way'!J404)</f>
        <v>3.9344850657739596</v>
      </c>
      <c r="N405" s="47">
        <f t="shared" si="93"/>
        <v>44.310815040014305</v>
      </c>
      <c r="O405" s="48">
        <f t="shared" si="94"/>
        <v>30.097912102651225</v>
      </c>
      <c r="P405" s="48">
        <f t="shared" si="95"/>
        <v>25.591272857334467</v>
      </c>
      <c r="Q405" t="s">
        <v>502</v>
      </c>
      <c r="R405" t="s">
        <v>318</v>
      </c>
      <c r="S405" s="38">
        <v>44230</v>
      </c>
      <c r="T405" s="50">
        <v>100</v>
      </c>
      <c r="U405" s="50">
        <f t="shared" si="96"/>
        <v>53.703703703703695</v>
      </c>
      <c r="V405" s="50">
        <f t="shared" si="97"/>
        <v>68.55345911949685</v>
      </c>
      <c r="W405" s="50">
        <f t="shared" si="98"/>
        <v>73.262032085561486</v>
      </c>
      <c r="X405" s="50">
        <f t="shared" si="99"/>
        <v>58.184508794941635</v>
      </c>
      <c r="Y405" s="50">
        <f t="shared" si="100"/>
        <v>73.03426421073479</v>
      </c>
      <c r="Z405" s="50">
        <f t="shared" si="101"/>
        <v>77.742837176799441</v>
      </c>
      <c r="AA405" s="50">
        <f t="shared" si="102"/>
        <v>-4.48080509123794</v>
      </c>
      <c r="AB405" s="50">
        <f t="shared" si="103"/>
        <v>-4.48080509123794</v>
      </c>
      <c r="AC405" s="50">
        <f t="shared" si="104"/>
        <v>-4.4808050912379542</v>
      </c>
      <c r="AF405">
        <v>2.08</v>
      </c>
      <c r="AG405">
        <v>1.76</v>
      </c>
      <c r="AH405" s="66" t="s">
        <v>489</v>
      </c>
      <c r="AJ405" t="s">
        <v>445</v>
      </c>
    </row>
    <row r="406" spans="1:36" ht="15" x14ac:dyDescent="0.25">
      <c r="A406">
        <v>5.12</v>
      </c>
      <c r="B406">
        <v>3.9</v>
      </c>
      <c r="C406">
        <v>1.66</v>
      </c>
      <c r="D406" s="43">
        <f t="shared" si="105"/>
        <v>5.4132394964473418E-2</v>
      </c>
      <c r="E406" s="44">
        <f>IF(OR($A406="",$B406="",$C406=""),"",A406*'MPTO_working_3-way'!$I405)</f>
        <v>5.397157862218104</v>
      </c>
      <c r="F406" s="45">
        <f>IF(OR($A406="",$B406="",$C406=""),"",B406*'MPTO_working_3-way'!$I405)</f>
        <v>4.1111163403614466</v>
      </c>
      <c r="G406" s="46">
        <f>IF(OR($A406="",$B406="",$C406=""),"",C406*'MPTO_working_3-way'!$I405)</f>
        <v>1.7498597756410257</v>
      </c>
      <c r="H406" s="44">
        <f>IF(OR($A406="",$B406="",$C406=""),"",'MPTO_working_3-way'!E405)</f>
        <v>5.64116435061222</v>
      </c>
      <c r="I406" s="45">
        <f>IF(OR($A406="",$B406="",$C406=""),"",'MPTO_working_3-way'!F405)</f>
        <v>4.1952269896824408</v>
      </c>
      <c r="J406" s="46">
        <f>IF(OR($A406="",$B406="",$C406=""),"",'MPTO_working_3-way'!G405)</f>
        <v>1.7112577456974465</v>
      </c>
      <c r="K406" s="44">
        <f>IF(OR($A406="",$B406="",$C406=""),"",'OddsRatio_working_3-way'!H405)</f>
        <v>5.5225627550095506</v>
      </c>
      <c r="L406" s="45">
        <f>IF(OR($A406="",$B406="",$C406=""),"",'OddsRatio_working_3-way'!I405)</f>
        <v>4.1833572790115765</v>
      </c>
      <c r="M406" s="46">
        <f>IF(OR($A406="",$B406="",$C406=""),"",'OddsRatio_working_3-way'!J405)</f>
        <v>1.7244882083267723</v>
      </c>
      <c r="N406" s="47">
        <f t="shared" si="93"/>
        <v>18.528270351333092</v>
      </c>
      <c r="O406" s="48">
        <f t="shared" si="94"/>
        <v>24.324293384314213</v>
      </c>
      <c r="P406" s="48">
        <f t="shared" si="95"/>
        <v>57.147436264352677</v>
      </c>
      <c r="Q406" t="s">
        <v>308</v>
      </c>
      <c r="R406" t="s">
        <v>317</v>
      </c>
      <c r="S406" s="38">
        <v>44230</v>
      </c>
      <c r="T406" s="50">
        <v>100</v>
      </c>
      <c r="U406" s="50">
        <f t="shared" si="96"/>
        <v>80.46875</v>
      </c>
      <c r="V406" s="50">
        <f t="shared" si="97"/>
        <v>74.358974358974365</v>
      </c>
      <c r="W406" s="50">
        <f t="shared" si="98"/>
        <v>39.759036144578317</v>
      </c>
      <c r="X406" s="50">
        <f t="shared" si="99"/>
        <v>85.881989496447346</v>
      </c>
      <c r="Y406" s="50">
        <f t="shared" si="100"/>
        <v>79.772213855421697</v>
      </c>
      <c r="Z406" s="50">
        <f t="shared" si="101"/>
        <v>45.172275641025642</v>
      </c>
      <c r="AA406" s="50">
        <f t="shared" si="102"/>
        <v>-5.4132394964473463</v>
      </c>
      <c r="AB406" s="50">
        <f t="shared" si="103"/>
        <v>-5.413239496447332</v>
      </c>
      <c r="AC406" s="50">
        <f t="shared" si="104"/>
        <v>-5.4132394964473249</v>
      </c>
      <c r="AF406">
        <v>1.78</v>
      </c>
      <c r="AG406">
        <v>2.04</v>
      </c>
      <c r="AH406" s="66" t="s">
        <v>496</v>
      </c>
      <c r="AJ406" t="s">
        <v>445</v>
      </c>
    </row>
    <row r="407" spans="1:36" s="50" customFormat="1" ht="15" x14ac:dyDescent="0.25">
      <c r="A407">
        <v>1.89</v>
      </c>
      <c r="B407">
        <v>3.49</v>
      </c>
      <c r="C407">
        <v>4.2300000000000004</v>
      </c>
      <c r="D407" s="43">
        <f t="shared" si="105"/>
        <v>5.2040099775270132E-2</v>
      </c>
      <c r="E407" s="44">
        <f>IF(OR($A407="",$B407="",$C407=""),"",A407*'MPTO_working_3-way'!$I406)</f>
        <v>1.9883557885752605</v>
      </c>
      <c r="F407" s="45">
        <f>IF(OR($A407="",$B407="",$C407=""),"",B407*'MPTO_working_3-way'!$I406)</f>
        <v>3.6716199482156928</v>
      </c>
      <c r="G407" s="46">
        <f>IF(OR($A407="",$B407="",$C407=""),"",C407*'MPTO_working_3-way'!$I406)</f>
        <v>4.4501296220493929</v>
      </c>
      <c r="H407" s="44">
        <f>IF(OR($A407="",$B407="",$C407=""),"",'MPTO_working_3-way'!E406)</f>
        <v>1.9540645188942605</v>
      </c>
      <c r="I407" s="45">
        <f>IF(OR($A407="",$B407="",$C407=""),"",'MPTO_working_3-way'!F406)</f>
        <v>3.7148999807075263</v>
      </c>
      <c r="J407" s="46">
        <f>IF(OR($A407="",$B407="",$C407=""),"",'MPTO_working_3-way'!G406)</f>
        <v>4.5649610502182476</v>
      </c>
      <c r="K407" s="44">
        <f>IF(OR($A407="",$B407="",$C407=""),"",'OddsRatio_working_3-way'!H406)</f>
        <v>1.9670302840445173</v>
      </c>
      <c r="L407" s="45">
        <f>IF(OR($A407="",$B407="",$C407=""),"",'OddsRatio_working_3-way'!I406)</f>
        <v>3.7055116935627517</v>
      </c>
      <c r="M407" s="46">
        <f>IF(OR($A407="",$B407="",$C407=""),"",'OddsRatio_working_3-way'!J406)</f>
        <v>4.5095593454649334</v>
      </c>
      <c r="N407" s="47">
        <f t="shared" si="93"/>
        <v>50.292810056722374</v>
      </c>
      <c r="O407" s="48">
        <f t="shared" si="94"/>
        <v>27.235934386018702</v>
      </c>
      <c r="P407" s="48">
        <f t="shared" si="95"/>
        <v>22.471255557258928</v>
      </c>
      <c r="Q407" t="s">
        <v>470</v>
      </c>
      <c r="R407" t="s">
        <v>503</v>
      </c>
      <c r="S407" s="38">
        <v>44230</v>
      </c>
      <c r="T407" s="50">
        <v>100</v>
      </c>
      <c r="U407" s="50">
        <f t="shared" si="96"/>
        <v>47.089947089947096</v>
      </c>
      <c r="V407" s="50">
        <f t="shared" si="97"/>
        <v>71.346704871060169</v>
      </c>
      <c r="W407" s="50">
        <f t="shared" si="98"/>
        <v>76.359338061465735</v>
      </c>
      <c r="X407" s="50">
        <f t="shared" si="99"/>
        <v>52.293957067474103</v>
      </c>
      <c r="Y407" s="50">
        <f t="shared" si="100"/>
        <v>76.550714848587205</v>
      </c>
      <c r="Z407" s="50">
        <f t="shared" si="101"/>
        <v>81.563348038992743</v>
      </c>
      <c r="AA407" s="50">
        <f t="shared" si="102"/>
        <v>-5.2040099775270079</v>
      </c>
      <c r="AB407" s="50">
        <f t="shared" si="103"/>
        <v>-5.2040099775270363</v>
      </c>
      <c r="AC407" s="50">
        <f t="shared" si="104"/>
        <v>-5.2040099775270079</v>
      </c>
      <c r="AD407" s="51"/>
      <c r="AE407" s="51"/>
      <c r="AF407">
        <v>1.76</v>
      </c>
      <c r="AG407">
        <v>2.0699999999999998</v>
      </c>
      <c r="AH407" s="66" t="s">
        <v>479</v>
      </c>
      <c r="AI407" s="51"/>
      <c r="AJ407" t="s">
        <v>445</v>
      </c>
    </row>
    <row r="408" spans="1:36" ht="15" x14ac:dyDescent="0.25">
      <c r="A408">
        <v>1.57</v>
      </c>
      <c r="B408">
        <v>3.89</v>
      </c>
      <c r="C408">
        <v>6.15</v>
      </c>
      <c r="D408" s="43">
        <f t="shared" si="105"/>
        <v>5.6613709915855681E-2</v>
      </c>
      <c r="E408" s="44">
        <f>IF(OR($A408="",$B408="",$C408=""),"",A408*'MPTO_working_3-way'!$I407)</f>
        <v>1.6588835245678935</v>
      </c>
      <c r="F408" s="45">
        <f>IF(OR($A408="",$B408="",$C408=""),"",B408*'MPTO_working_3-way'!$I407)</f>
        <v>4.1102273315726787</v>
      </c>
      <c r="G408" s="46">
        <f>IF(OR($A408="",$B408="",$C408=""),"",C408*'MPTO_working_3-way'!$I407)</f>
        <v>6.4981743159825127</v>
      </c>
      <c r="H408" s="44">
        <f>IF(OR($A408="",$B408="",$C408=""),"",'MPTO_working_3-way'!E407)</f>
        <v>1.6179359499179364</v>
      </c>
      <c r="I408" s="45">
        <f>IF(OR($A408="",$B408="",$C408=""),"",'MPTO_working_3-way'!F407)</f>
        <v>4.1981850287787728</v>
      </c>
      <c r="J408" s="46">
        <f>IF(OR($A408="",$B408="",$C408=""),"",'MPTO_working_3-way'!G407)</f>
        <v>6.9574708892812476</v>
      </c>
      <c r="K408" s="44">
        <f>IF(OR($A408="",$B408="",$C408=""),"",'OddsRatio_working_3-way'!H407)</f>
        <v>1.6315613945203216</v>
      </c>
      <c r="L408" s="45">
        <f>IF(OR($A408="",$B408="",$C408=""),"",'OddsRatio_working_3-way'!I407)</f>
        <v>4.2021270704626845</v>
      </c>
      <c r="M408" s="46">
        <f>IF(OR($A408="",$B408="",$C408=""),"",'OddsRatio_working_3-way'!J407)</f>
        <v>6.7062125996134361</v>
      </c>
      <c r="N408" s="47">
        <f t="shared" si="93"/>
        <v>60.281507724328044</v>
      </c>
      <c r="O408" s="48">
        <f t="shared" si="94"/>
        <v>24.329554531412604</v>
      </c>
      <c r="P408" s="48">
        <f t="shared" si="95"/>
        <v>15.388937744259353</v>
      </c>
      <c r="Q408" t="s">
        <v>504</v>
      </c>
      <c r="R408" t="s">
        <v>465</v>
      </c>
      <c r="S408" s="38">
        <v>44230</v>
      </c>
      <c r="T408" s="50">
        <v>100</v>
      </c>
      <c r="U408" s="50">
        <f t="shared" si="96"/>
        <v>36.30573248407643</v>
      </c>
      <c r="V408" s="50">
        <f t="shared" si="97"/>
        <v>74.293059125964007</v>
      </c>
      <c r="W408" s="50">
        <f t="shared" si="98"/>
        <v>83.739837398373979</v>
      </c>
      <c r="X408" s="50">
        <f t="shared" si="99"/>
        <v>41.967103475662007</v>
      </c>
      <c r="Y408" s="50">
        <f t="shared" si="100"/>
        <v>79.954430117549578</v>
      </c>
      <c r="Z408" s="50">
        <f t="shared" si="101"/>
        <v>89.40120838995955</v>
      </c>
      <c r="AA408" s="50">
        <f t="shared" si="102"/>
        <v>-5.6613709915855779</v>
      </c>
      <c r="AB408" s="50">
        <f t="shared" si="103"/>
        <v>-5.6613709915855708</v>
      </c>
      <c r="AC408" s="50">
        <f t="shared" si="104"/>
        <v>-5.6613709915855708</v>
      </c>
      <c r="AF408">
        <v>1.66</v>
      </c>
      <c r="AG408">
        <v>2.2200000000000002</v>
      </c>
      <c r="AH408" s="66" t="s">
        <v>481</v>
      </c>
      <c r="AJ408" t="s">
        <v>445</v>
      </c>
    </row>
    <row r="409" spans="1:36" ht="15" x14ac:dyDescent="0.25">
      <c r="A409">
        <v>4.8</v>
      </c>
      <c r="B409">
        <v>3.82</v>
      </c>
      <c r="C409">
        <v>1.71</v>
      </c>
      <c r="D409" s="43">
        <f t="shared" si="105"/>
        <v>5.4908759682802177E-2</v>
      </c>
      <c r="E409" s="44">
        <f>IF(OR($A409="",$B409="",$C409=""),"",A409*'MPTO_working_3-way'!$I408)</f>
        <v>5.0635620464774505</v>
      </c>
      <c r="F409" s="45">
        <f>IF(OR($A409="",$B409="",$C409=""),"",B409*'MPTO_working_3-way'!$I408)</f>
        <v>4.0297514619883046</v>
      </c>
      <c r="G409" s="46">
        <f>IF(OR($A409="",$B409="",$C409=""),"",C409*'MPTO_working_3-way'!$I408)</f>
        <v>1.8038939790575916</v>
      </c>
      <c r="H409" s="44">
        <f>IF(OR($A409="",$B409="",$C409=""),"",'MPTO_working_3-way'!E408)</f>
        <v>5.2623155520348019</v>
      </c>
      <c r="I409" s="45">
        <f>IF(OR($A409="",$B409="",$C409=""),"",'MPTO_working_3-way'!F408)</f>
        <v>4.1071610087344714</v>
      </c>
      <c r="J409" s="46">
        <f>IF(OR($A409="",$B409="",$C409=""),"",'MPTO_working_3-way'!G408)</f>
        <v>1.7652487428302479</v>
      </c>
      <c r="K409" s="44">
        <f>IF(OR($A409="",$B409="",$C409=""),"",'OddsRatio_working_3-way'!H408)</f>
        <v>5.1680172089756535</v>
      </c>
      <c r="L409" s="45">
        <f>IF(OR($A409="",$B409="",$C409=""),"",'OddsRatio_working_3-way'!I408)</f>
        <v>4.0931075077135111</v>
      </c>
      <c r="M409" s="46">
        <f>IF(OR($A409="",$B409="",$C409=""),"",'OddsRatio_working_3-way'!J408)</f>
        <v>1.7787611100980829</v>
      </c>
      <c r="N409" s="47">
        <f t="shared" si="93"/>
        <v>19.748943348994139</v>
      </c>
      <c r="O409" s="48">
        <f t="shared" si="94"/>
        <v>24.815426197688968</v>
      </c>
      <c r="P409" s="48">
        <f t="shared" si="95"/>
        <v>55.43563045331689</v>
      </c>
      <c r="Q409" t="s">
        <v>314</v>
      </c>
      <c r="R409" t="s">
        <v>309</v>
      </c>
      <c r="S409" s="38">
        <v>44230</v>
      </c>
      <c r="T409" s="50">
        <v>100</v>
      </c>
      <c r="U409" s="50">
        <f t="shared" si="96"/>
        <v>79.166666666666671</v>
      </c>
      <c r="V409" s="50">
        <f t="shared" si="97"/>
        <v>73.821989528795811</v>
      </c>
      <c r="W409" s="50">
        <f t="shared" si="98"/>
        <v>41.520467836257311</v>
      </c>
      <c r="X409" s="50">
        <f t="shared" si="99"/>
        <v>84.657542634946864</v>
      </c>
      <c r="Y409" s="50">
        <f t="shared" si="100"/>
        <v>79.312865497076018</v>
      </c>
      <c r="Z409" s="50">
        <f t="shared" si="101"/>
        <v>47.011343804537518</v>
      </c>
      <c r="AA409" s="50">
        <f t="shared" si="102"/>
        <v>-5.4908759682801929</v>
      </c>
      <c r="AB409" s="50">
        <f t="shared" si="103"/>
        <v>-5.4908759682802071</v>
      </c>
      <c r="AC409" s="50">
        <f t="shared" si="104"/>
        <v>-5.4908759682802071</v>
      </c>
      <c r="AF409">
        <v>1.81</v>
      </c>
      <c r="AG409">
        <v>2.02</v>
      </c>
      <c r="AH409" s="66" t="s">
        <v>479</v>
      </c>
      <c r="AJ409" t="s">
        <v>445</v>
      </c>
    </row>
    <row r="410" spans="1:36" ht="15" x14ac:dyDescent="0.25">
      <c r="A410">
        <v>2.4</v>
      </c>
      <c r="B410">
        <v>2.88</v>
      </c>
      <c r="C410">
        <v>3.7</v>
      </c>
      <c r="D410" s="43">
        <f t="shared" si="105"/>
        <v>3.4159159159159014E-2</v>
      </c>
      <c r="E410" s="44">
        <f>IF(OR($A410="",$B410="",$C410=""),"",A410*'MPTO_working_3-way'!$I409)</f>
        <v>2.4819819819819817</v>
      </c>
      <c r="F410" s="45">
        <f>IF(OR($A410="",$B410="",$C410=""),"",B410*'MPTO_working_3-way'!$I409)</f>
        <v>2.9783783783783777</v>
      </c>
      <c r="G410" s="46">
        <f>IF(OR($A410="",$B410="",$C410=""),"",C410*'MPTO_working_3-way'!$I409)</f>
        <v>3.8263888888888884</v>
      </c>
      <c r="H410" s="44">
        <f>IF(OR($A410="",$B410="",$C410=""),"",'MPTO_working_3-way'!E409)</f>
        <v>2.467428218585983</v>
      </c>
      <c r="I410" s="45">
        <f>IF(OR($A410="",$B410="",$C410=""),"",'MPTO_working_3-way'!F409)</f>
        <v>2.9776453055141574</v>
      </c>
      <c r="J410" s="46">
        <f>IF(OR($A410="",$B410="",$C410=""),"",'MPTO_working_3-way'!G409)</f>
        <v>3.8627356210729817</v>
      </c>
      <c r="K410" s="44">
        <f>IF(OR($A410="",$B410="",$C410=""),"",'OddsRatio_working_3-way'!H409)</f>
        <v>2.474174533685189</v>
      </c>
      <c r="L410" s="45">
        <f>IF(OR($A410="",$B410="",$C410=""),"",'OddsRatio_working_3-way'!I409)</f>
        <v>2.9796058023772543</v>
      </c>
      <c r="M410" s="46">
        <f>IF(OR($A410="",$B410="",$C410=""),"",'OddsRatio_working_3-way'!J409)</f>
        <v>3.8430508863928652</v>
      </c>
      <c r="N410" s="47">
        <f t="shared" si="93"/>
        <v>40.290381125226865</v>
      </c>
      <c r="O410" s="48">
        <f t="shared" si="94"/>
        <v>33.575317604355725</v>
      </c>
      <c r="P410" s="48">
        <f t="shared" si="95"/>
        <v>26.134301270417424</v>
      </c>
      <c r="Q410" t="s">
        <v>327</v>
      </c>
      <c r="R410" t="s">
        <v>339</v>
      </c>
      <c r="S410" s="38">
        <v>44230</v>
      </c>
      <c r="T410" s="50">
        <v>100</v>
      </c>
      <c r="U410" s="50">
        <f t="shared" si="96"/>
        <v>58.333333333333336</v>
      </c>
      <c r="V410" s="50">
        <f t="shared" si="97"/>
        <v>65.277777777777771</v>
      </c>
      <c r="W410" s="50">
        <f t="shared" si="98"/>
        <v>72.972972972972968</v>
      </c>
      <c r="X410" s="50">
        <f t="shared" si="99"/>
        <v>61.749249249249246</v>
      </c>
      <c r="Y410" s="50">
        <f t="shared" si="100"/>
        <v>68.693693693693689</v>
      </c>
      <c r="Z410" s="50">
        <f t="shared" si="101"/>
        <v>76.388888888888886</v>
      </c>
      <c r="AA410" s="50">
        <f t="shared" si="102"/>
        <v>-3.4159159159159103</v>
      </c>
      <c r="AB410" s="50">
        <f t="shared" si="103"/>
        <v>-3.4159159159159174</v>
      </c>
      <c r="AC410" s="50">
        <f t="shared" si="104"/>
        <v>-3.4159159159159174</v>
      </c>
      <c r="AF410">
        <v>2.75</v>
      </c>
      <c r="AG410">
        <v>1.48</v>
      </c>
      <c r="AH410" s="66" t="s">
        <v>479</v>
      </c>
      <c r="AJ410" t="s">
        <v>446</v>
      </c>
    </row>
    <row r="411" spans="1:36" ht="15" x14ac:dyDescent="0.25">
      <c r="A411">
        <v>3.2</v>
      </c>
      <c r="B411">
        <v>3.09</v>
      </c>
      <c r="C411">
        <v>2.52</v>
      </c>
      <c r="D411" s="43">
        <f t="shared" si="105"/>
        <v>3.2949992294652564E-2</v>
      </c>
      <c r="E411" s="44">
        <f>IF(OR($A411="",$B411="",$C411=""),"",A411*'MPTO_working_3-way'!$I410)</f>
        <v>3.3054399753428885</v>
      </c>
      <c r="F411" s="45">
        <f>IF(OR($A411="",$B411="",$C411=""),"",B411*'MPTO_working_3-way'!$I410)</f>
        <v>3.1918154761904765</v>
      </c>
      <c r="G411" s="46">
        <f>IF(OR($A411="",$B411="",$C411=""),"",C411*'MPTO_working_3-way'!$I410)</f>
        <v>2.6030339805825244</v>
      </c>
      <c r="H411" s="44">
        <f>IF(OR($A411="",$B411="",$C411=""),"",'MPTO_working_3-way'!E410)</f>
        <v>3.3165662201588697</v>
      </c>
      <c r="I411" s="45">
        <f>IF(OR($A411="",$B411="",$C411=""),"",'MPTO_working_3-way'!F410)</f>
        <v>3.198554103040697</v>
      </c>
      <c r="J411" s="46">
        <f>IF(OR($A411="",$B411="",$C411=""),"",'MPTO_working_3-way'!G410)</f>
        <v>2.5917339967881245</v>
      </c>
      <c r="K411" s="44">
        <f>IF(OR($A411="",$B411="",$C411=""),"",'OddsRatio_working_3-way'!H410)</f>
        <v>3.31125826698438</v>
      </c>
      <c r="L411" s="45">
        <f>IF(OR($A411="",$B411="",$C411=""),"",'OddsRatio_working_3-way'!I410)</f>
        <v>3.1956953536351604</v>
      </c>
      <c r="M411" s="46">
        <f>IF(OR($A411="",$B411="",$C411=""),"",'OddsRatio_working_3-way'!J410)</f>
        <v>2.5968693480982989</v>
      </c>
      <c r="N411" s="47">
        <f t="shared" si="93"/>
        <v>30.25315865541517</v>
      </c>
      <c r="O411" s="48">
        <f t="shared" si="94"/>
        <v>31.330131940883021</v>
      </c>
      <c r="P411" s="48">
        <f t="shared" si="95"/>
        <v>38.416709403701802</v>
      </c>
      <c r="Q411" t="s">
        <v>329</v>
      </c>
      <c r="R411" t="s">
        <v>326</v>
      </c>
      <c r="S411" s="38">
        <v>44230</v>
      </c>
      <c r="T411" s="50">
        <v>100</v>
      </c>
      <c r="U411" s="50">
        <f t="shared" si="96"/>
        <v>68.75</v>
      </c>
      <c r="V411" s="50">
        <f t="shared" si="97"/>
        <v>67.637540453074436</v>
      </c>
      <c r="W411" s="50">
        <f t="shared" si="98"/>
        <v>60.317460317460316</v>
      </c>
      <c r="X411" s="50">
        <f t="shared" si="99"/>
        <v>72.044999229465262</v>
      </c>
      <c r="Y411" s="50">
        <f t="shared" si="100"/>
        <v>70.932539682539669</v>
      </c>
      <c r="Z411" s="50">
        <f t="shared" si="101"/>
        <v>63.612459546925571</v>
      </c>
      <c r="AA411" s="50">
        <f t="shared" si="102"/>
        <v>-3.2949992294652617</v>
      </c>
      <c r="AB411" s="50">
        <f t="shared" si="103"/>
        <v>-3.2949992294652333</v>
      </c>
      <c r="AC411" s="50">
        <f t="shared" si="104"/>
        <v>-3.2949992294652546</v>
      </c>
      <c r="AF411">
        <v>2.4300000000000002</v>
      </c>
      <c r="AG411">
        <v>1.6</v>
      </c>
      <c r="AH411" s="66" t="s">
        <v>482</v>
      </c>
      <c r="AJ411" t="s">
        <v>446</v>
      </c>
    </row>
    <row r="412" spans="1:36" s="50" customFormat="1" ht="15" x14ac:dyDescent="0.25">
      <c r="A412">
        <v>6.67</v>
      </c>
      <c r="B412">
        <v>4.24</v>
      </c>
      <c r="C412">
        <v>1.53</v>
      </c>
      <c r="D412" s="43">
        <f t="shared" si="105"/>
        <v>3.9368865326863123E-2</v>
      </c>
      <c r="E412" s="44">
        <f>IF(OR($A412="",$B412="",$C412=""),"",A412*'MPTO_working_3-way'!$I411)</f>
        <v>6.9325903317301769</v>
      </c>
      <c r="F412" s="45">
        <f>IF(OR($A412="",$B412="",$C412=""),"",B412*'MPTO_working_3-way'!$I411)</f>
        <v>4.4069239889859002</v>
      </c>
      <c r="G412" s="46">
        <f>IF(OR($A412="",$B412="",$C412=""),"",C412*'MPTO_working_3-way'!$I411)</f>
        <v>1.5902343639501006</v>
      </c>
      <c r="H412" s="44">
        <f>IF(OR($A412="",$B412="",$C412=""),"",'MPTO_working_3-way'!E411)</f>
        <v>7.309830250087229</v>
      </c>
      <c r="I412" s="45">
        <f>IF(OR($A412="",$B412="",$C412=""),"",'MPTO_working_3-way'!F411)</f>
        <v>4.489819528508475</v>
      </c>
      <c r="J412" s="46">
        <f>IF(OR($A412="",$B412="",$C412=""),"",'MPTO_working_3-way'!G411)</f>
        <v>1.5613489537102982</v>
      </c>
      <c r="K412" s="44">
        <f>IF(OR($A412="",$B412="",$C412=""),"",'OddsRatio_working_3-way'!H411)</f>
        <v>7.1074227590353942</v>
      </c>
      <c r="L412" s="45">
        <f>IF(OR($A412="",$B412="",$C412=""),"",'OddsRatio_working_3-way'!I411)</f>
        <v>4.4899558623059406</v>
      </c>
      <c r="M412" s="46">
        <f>IF(OR($A412="",$B412="",$C412=""),"",'OddsRatio_working_3-way'!J411)</f>
        <v>1.5708878416735024</v>
      </c>
      <c r="N412" s="47">
        <f t="shared" si="93"/>
        <v>14.424622718914193</v>
      </c>
      <c r="O412" s="48">
        <f t="shared" si="94"/>
        <v>22.691564513008881</v>
      </c>
      <c r="P412" s="48">
        <f t="shared" si="95"/>
        <v>62.883812768076908</v>
      </c>
      <c r="Q412" t="s">
        <v>331</v>
      </c>
      <c r="R412" t="s">
        <v>325</v>
      </c>
      <c r="S412" s="38">
        <v>44230</v>
      </c>
      <c r="T412" s="50">
        <v>100</v>
      </c>
      <c r="U412" s="50">
        <f t="shared" si="96"/>
        <v>85.007496251874073</v>
      </c>
      <c r="V412" s="50">
        <f t="shared" si="97"/>
        <v>76.415094339622627</v>
      </c>
      <c r="W412" s="50">
        <f t="shared" si="98"/>
        <v>34.640522875816991</v>
      </c>
      <c r="X412" s="50">
        <f t="shared" si="99"/>
        <v>88.944382784560361</v>
      </c>
      <c r="Y412" s="50">
        <f t="shared" si="100"/>
        <v>80.351980872308943</v>
      </c>
      <c r="Z412" s="50">
        <f t="shared" si="101"/>
        <v>38.577409408503293</v>
      </c>
      <c r="AA412" s="50">
        <f t="shared" si="102"/>
        <v>-3.9368865326862874</v>
      </c>
      <c r="AB412" s="50">
        <f t="shared" si="103"/>
        <v>-3.9368865326863158</v>
      </c>
      <c r="AC412" s="50">
        <f t="shared" si="104"/>
        <v>-3.9368865326863016</v>
      </c>
      <c r="AD412" s="51"/>
      <c r="AE412" s="51"/>
      <c r="AF412">
        <v>1.91</v>
      </c>
      <c r="AG412">
        <v>1.96</v>
      </c>
      <c r="AH412" s="66" t="s">
        <v>491</v>
      </c>
      <c r="AI412" s="51"/>
      <c r="AJ412" t="s">
        <v>446</v>
      </c>
    </row>
    <row r="413" spans="1:36" ht="15" x14ac:dyDescent="0.25">
      <c r="A413">
        <v>4.13</v>
      </c>
      <c r="B413">
        <v>3.57</v>
      </c>
      <c r="C413">
        <v>1.95</v>
      </c>
      <c r="D413" s="43">
        <f t="shared" si="105"/>
        <v>3.5063308243767022E-2</v>
      </c>
      <c r="E413" s="44">
        <f>IF(OR($A413="",$B413="",$C413=""),"",A413*'MPTO_working_3-way'!$I412)</f>
        <v>4.274811463046758</v>
      </c>
      <c r="F413" s="45">
        <f>IF(OR($A413="",$B413="",$C413=""),"",B413*'MPTO_working_3-way'!$I412)</f>
        <v>3.6951760104302482</v>
      </c>
      <c r="G413" s="46">
        <f>IF(OR($A413="",$B413="",$C413=""),"",C413*'MPTO_working_3-way'!$I412)</f>
        <v>2.0183734510753455</v>
      </c>
      <c r="H413" s="44">
        <f>IF(OR($A413="",$B413="",$C413=""),"",'MPTO_working_3-way'!E412)</f>
        <v>4.3394682486436809</v>
      </c>
      <c r="I413" s="45">
        <f>IF(OR($A413="",$B413="",$C413=""),"",'MPTO_working_3-way'!F412)</f>
        <v>3.7254454668728663</v>
      </c>
      <c r="J413" s="46">
        <f>IF(OR($A413="",$B413="",$C413=""),"",'MPTO_working_3-way'!G412)</f>
        <v>1.9954792680349513</v>
      </c>
      <c r="K413" s="44">
        <f>IF(OR($A413="",$B413="",$C413=""),"",'OddsRatio_working_3-way'!H412)</f>
        <v>4.3091508897610158</v>
      </c>
      <c r="L413" s="45">
        <f>IF(OR($A413="",$B413="",$C413=""),"",'OddsRatio_working_3-way'!I412)</f>
        <v>3.7170983344044126</v>
      </c>
      <c r="M413" s="46">
        <f>IF(OR($A413="",$B413="",$C413=""),"",'OddsRatio_working_3-way'!J412)</f>
        <v>2.0043748706942379</v>
      </c>
      <c r="N413" s="47">
        <f t="shared" si="93"/>
        <v>23.392844541669604</v>
      </c>
      <c r="O413" s="48">
        <f t="shared" si="94"/>
        <v>27.062310352127582</v>
      </c>
      <c r="P413" s="48">
        <f t="shared" si="95"/>
        <v>49.544845106202807</v>
      </c>
      <c r="Q413" t="s">
        <v>333</v>
      </c>
      <c r="R413" t="s">
        <v>324</v>
      </c>
      <c r="S413" s="38">
        <v>44230</v>
      </c>
      <c r="T413" s="50">
        <v>100</v>
      </c>
      <c r="U413" s="50">
        <f t="shared" si="96"/>
        <v>75.786924939467312</v>
      </c>
      <c r="V413" s="50">
        <f t="shared" si="97"/>
        <v>71.988795518207283</v>
      </c>
      <c r="W413" s="50">
        <f t="shared" si="98"/>
        <v>48.717948717948723</v>
      </c>
      <c r="X413" s="50">
        <f t="shared" si="99"/>
        <v>79.293255763844002</v>
      </c>
      <c r="Y413" s="50">
        <f t="shared" si="100"/>
        <v>75.495126342583973</v>
      </c>
      <c r="Z413" s="50">
        <f t="shared" si="101"/>
        <v>52.224279542325405</v>
      </c>
      <c r="AA413" s="50">
        <f t="shared" si="102"/>
        <v>-3.5063308243766897</v>
      </c>
      <c r="AB413" s="50">
        <f t="shared" si="103"/>
        <v>-3.5063308243766897</v>
      </c>
      <c r="AC413" s="50">
        <f t="shared" si="104"/>
        <v>-3.5063308243766826</v>
      </c>
      <c r="AF413">
        <v>1.96</v>
      </c>
      <c r="AG413">
        <v>1.91</v>
      </c>
      <c r="AH413" s="66" t="s">
        <v>509</v>
      </c>
      <c r="AJ413" t="s">
        <v>446</v>
      </c>
    </row>
    <row r="414" spans="1:36" s="50" customFormat="1" ht="15" x14ac:dyDescent="0.25">
      <c r="A414">
        <v>2.5499999999999998</v>
      </c>
      <c r="B414">
        <v>3.01</v>
      </c>
      <c r="C414">
        <v>3.23</v>
      </c>
      <c r="D414" s="43">
        <f t="shared" si="105"/>
        <v>3.3980299586174878E-2</v>
      </c>
      <c r="E414" s="44">
        <f>IF(OR($A414="",$B414="",$C414=""),"",A414*'MPTO_working_3-way'!$I413)</f>
        <v>2.6366497639447459</v>
      </c>
      <c r="F414" s="45">
        <f>IF(OR($A414="",$B414="",$C414=""),"",B414*'MPTO_working_3-way'!$I413)</f>
        <v>3.1122807017543863</v>
      </c>
      <c r="G414" s="46">
        <f>IF(OR($A414="",$B414="",$C414=""),"",C414*'MPTO_working_3-way'!$I413)</f>
        <v>3.339756367663345</v>
      </c>
      <c r="H414" s="44">
        <f>IF(OR($A414="",$B414="",$C414=""),"",'MPTO_working_3-way'!E413)</f>
        <v>2.6258428888242022</v>
      </c>
      <c r="I414" s="45">
        <f>IF(OR($A414="",$B414="",$C414=""),"",'MPTO_working_3-way'!F413)</f>
        <v>3.1162438699521711</v>
      </c>
      <c r="J414" s="46">
        <f>IF(OR($A414="",$B414="",$C414=""),"",'MPTO_working_3-way'!G413)</f>
        <v>3.3526585411645708</v>
      </c>
      <c r="K414" s="44">
        <f>IF(OR($A414="",$B414="",$C414=""),"",'OddsRatio_working_3-way'!H413)</f>
        <v>2.6308116334945821</v>
      </c>
      <c r="L414" s="45">
        <f>IF(OR($A414="",$B414="",$C414=""),"",'OddsRatio_working_3-way'!I413)</f>
        <v>3.1147944408542654</v>
      </c>
      <c r="M414" s="46">
        <f>IF(OR($A414="",$B414="",$C414=""),"",'OddsRatio_working_3-way'!J413)</f>
        <v>3.346264479156722</v>
      </c>
      <c r="N414" s="47">
        <f t="shared" si="93"/>
        <v>37.926918230651893</v>
      </c>
      <c r="O414" s="48">
        <f t="shared" si="94"/>
        <v>32.130777903043963</v>
      </c>
      <c r="P414" s="48">
        <f t="shared" si="95"/>
        <v>29.942303866304126</v>
      </c>
      <c r="Q414" t="s">
        <v>338</v>
      </c>
      <c r="R414" t="s">
        <v>328</v>
      </c>
      <c r="S414" s="38">
        <v>44230</v>
      </c>
      <c r="T414" s="50">
        <v>100</v>
      </c>
      <c r="U414" s="50">
        <f t="shared" si="96"/>
        <v>60.784313725490193</v>
      </c>
      <c r="V414" s="50">
        <f t="shared" si="97"/>
        <v>66.777408637873762</v>
      </c>
      <c r="W414" s="50">
        <f t="shared" si="98"/>
        <v>69.040247678018574</v>
      </c>
      <c r="X414" s="50">
        <f t="shared" si="99"/>
        <v>64.182343684107664</v>
      </c>
      <c r="Y414" s="50">
        <f t="shared" si="100"/>
        <v>70.175438596491233</v>
      </c>
      <c r="Z414" s="50">
        <f t="shared" si="101"/>
        <v>72.438277636636059</v>
      </c>
      <c r="AA414" s="50">
        <f t="shared" si="102"/>
        <v>-3.3980299586174709</v>
      </c>
      <c r="AB414" s="50">
        <f t="shared" si="103"/>
        <v>-3.3980299586174709</v>
      </c>
      <c r="AC414" s="50">
        <f t="shared" si="104"/>
        <v>-3.3980299586174851</v>
      </c>
      <c r="AD414" s="51"/>
      <c r="AE414" s="51"/>
      <c r="AF414">
        <v>2.61</v>
      </c>
      <c r="AG414">
        <v>1.53</v>
      </c>
      <c r="AH414" s="66" t="s">
        <v>493</v>
      </c>
      <c r="AI414" s="51"/>
      <c r="AJ414" t="s">
        <v>446</v>
      </c>
    </row>
    <row r="415" spans="1:36" ht="15" x14ac:dyDescent="0.25">
      <c r="A415">
        <v>2.35</v>
      </c>
      <c r="B415">
        <v>2.95</v>
      </c>
      <c r="C415">
        <v>3.72</v>
      </c>
      <c r="D415" s="43">
        <f t="shared" si="105"/>
        <v>3.3332170042149833E-2</v>
      </c>
      <c r="E415" s="44">
        <f>IF(OR($A415="",$B415="",$C415=""),"",A415*'MPTO_working_3-way'!$I414)</f>
        <v>2.4283305995990521</v>
      </c>
      <c r="F415" s="45">
        <f>IF(OR($A415="",$B415="",$C415=""),"",B415*'MPTO_working_3-way'!$I414)</f>
        <v>3.0483299016243421</v>
      </c>
      <c r="G415" s="46">
        <f>IF(OR($A415="",$B415="",$C415=""),"",C415*'MPTO_working_3-way'!$I414)</f>
        <v>3.8439956725567974</v>
      </c>
      <c r="H415" s="44">
        <f>IF(OR($A415="",$B415="",$C415=""),"",'MPTO_working_3-way'!E414)</f>
        <v>2.4130040171665255</v>
      </c>
      <c r="I415" s="45">
        <f>IF(OR($A415="",$B415="",$C415=""),"",'MPTO_working_3-way'!F414)</f>
        <v>3.0499676737731805</v>
      </c>
      <c r="J415" s="46">
        <f>IF(OR($A415="",$B415="",$C415=""),"",'MPTO_working_3-way'!G414)</f>
        <v>3.8803835910502102</v>
      </c>
      <c r="K415" s="44">
        <f>IF(OR($A415="",$B415="",$C415=""),"",'OddsRatio_working_3-way'!H414)</f>
        <v>2.4199357355334099</v>
      </c>
      <c r="L415" s="45">
        <f>IF(OR($A415="",$B415="",$C415=""),"",'OddsRatio_working_3-way'!I414)</f>
        <v>3.0510182846593699</v>
      </c>
      <c r="M415" s="46">
        <f>IF(OR($A415="",$B415="",$C415=""),"",'OddsRatio_working_3-way'!J414)</f>
        <v>3.8609075560376849</v>
      </c>
      <c r="N415" s="47">
        <f t="shared" si="93"/>
        <v>41.180554252584578</v>
      </c>
      <c r="O415" s="48">
        <f t="shared" si="94"/>
        <v>32.804848302906358</v>
      </c>
      <c r="P415" s="48">
        <f t="shared" si="95"/>
        <v>26.014597444509075</v>
      </c>
      <c r="Q415" t="s">
        <v>335</v>
      </c>
      <c r="R415" t="s">
        <v>332</v>
      </c>
      <c r="S415" s="38">
        <v>44230</v>
      </c>
      <c r="T415" s="50">
        <v>100</v>
      </c>
      <c r="U415" s="50">
        <f t="shared" si="96"/>
        <v>57.446808510638299</v>
      </c>
      <c r="V415" s="50">
        <f t="shared" si="97"/>
        <v>66.101694915254228</v>
      </c>
      <c r="W415" s="50">
        <f t="shared" si="98"/>
        <v>73.118279569892465</v>
      </c>
      <c r="X415" s="50">
        <f t="shared" si="99"/>
        <v>60.780025514853286</v>
      </c>
      <c r="Y415" s="50">
        <f t="shared" si="100"/>
        <v>69.434911919469215</v>
      </c>
      <c r="Z415" s="50">
        <f t="shared" si="101"/>
        <v>76.451496574107452</v>
      </c>
      <c r="AA415" s="50">
        <f t="shared" si="102"/>
        <v>-3.3332170042149869</v>
      </c>
      <c r="AB415" s="50">
        <f t="shared" si="103"/>
        <v>-3.3332170042149869</v>
      </c>
      <c r="AC415" s="50">
        <f t="shared" si="104"/>
        <v>-3.3332170042149869</v>
      </c>
      <c r="AF415">
        <v>2.4900000000000002</v>
      </c>
      <c r="AG415">
        <v>1.57</v>
      </c>
      <c r="AH415" s="66" t="s">
        <v>479</v>
      </c>
      <c r="AJ415" t="s">
        <v>446</v>
      </c>
    </row>
    <row r="416" spans="1:36" ht="15" x14ac:dyDescent="0.25">
      <c r="A416">
        <v>3.16</v>
      </c>
      <c r="B416">
        <v>3.04</v>
      </c>
      <c r="C416">
        <v>2.58</v>
      </c>
      <c r="D416" s="43">
        <f t="shared" si="105"/>
        <v>3.2999963848390435E-2</v>
      </c>
      <c r="E416" s="44">
        <f>IF(OR($A416="",$B416="",$C416=""),"",A416*'MPTO_working_3-way'!$I415)</f>
        <v>3.2642798857609141</v>
      </c>
      <c r="F416" s="45">
        <f>IF(OR($A416="",$B416="",$C416=""),"",B416*'MPTO_working_3-way'!$I415)</f>
        <v>3.1403198900991072</v>
      </c>
      <c r="G416" s="46">
        <f>IF(OR($A416="",$B416="",$C416=""),"",C416*'MPTO_working_3-way'!$I415)</f>
        <v>2.6651399067288475</v>
      </c>
      <c r="H416" s="44">
        <f>IF(OR($A416="",$B416="",$C416=""),"",'MPTO_working_3-way'!E415)</f>
        <v>3.2737970611814733</v>
      </c>
      <c r="I416" s="45">
        <f>IF(OR($A416="",$B416="",$C416=""),"",'MPTO_working_3-way'!F415)</f>
        <v>3.1451745207548809</v>
      </c>
      <c r="J416" s="46">
        <f>IF(OR($A416="",$B416="",$C416=""),"",'MPTO_working_3-way'!G415)</f>
        <v>2.655359006035146</v>
      </c>
      <c r="K416" s="44">
        <f>IF(OR($A416="",$B416="",$C416=""),"",'OddsRatio_working_3-way'!H415)</f>
        <v>3.2691870631320379</v>
      </c>
      <c r="L416" s="45">
        <f>IF(OR($A416="",$B416="",$C416=""),"",'OddsRatio_working_3-way'!I415)</f>
        <v>3.1431211151802576</v>
      </c>
      <c r="M416" s="46">
        <f>IF(OR($A416="",$B416="",$C416=""),"",'OddsRatio_working_3-way'!J415)</f>
        <v>2.6598683146984352</v>
      </c>
      <c r="N416" s="47">
        <f t="shared" si="93"/>
        <v>30.634628003624659</v>
      </c>
      <c r="O416" s="48">
        <f t="shared" si="94"/>
        <v>31.843889635346684</v>
      </c>
      <c r="P416" s="48">
        <f t="shared" si="95"/>
        <v>37.521482361028653</v>
      </c>
      <c r="Q416" t="s">
        <v>337</v>
      </c>
      <c r="R416" t="s">
        <v>340</v>
      </c>
      <c r="S416" s="38">
        <v>44230</v>
      </c>
      <c r="T416" s="50">
        <v>100</v>
      </c>
      <c r="U416" s="50">
        <f t="shared" si="96"/>
        <v>68.35443037974683</v>
      </c>
      <c r="V416" s="50">
        <f t="shared" si="97"/>
        <v>67.10526315789474</v>
      </c>
      <c r="W416" s="50">
        <f t="shared" si="98"/>
        <v>61.240310077519375</v>
      </c>
      <c r="X416" s="50">
        <f t="shared" si="99"/>
        <v>71.654426764585892</v>
      </c>
      <c r="Y416" s="50">
        <f t="shared" si="100"/>
        <v>70.405259542733774</v>
      </c>
      <c r="Z416" s="50">
        <f t="shared" si="101"/>
        <v>64.540306462358416</v>
      </c>
      <c r="AA416" s="50">
        <f t="shared" si="102"/>
        <v>-3.2999963848390621</v>
      </c>
      <c r="AB416" s="50">
        <f t="shared" si="103"/>
        <v>-3.2999963848390337</v>
      </c>
      <c r="AC416" s="50">
        <f t="shared" si="104"/>
        <v>-3.2999963848390408</v>
      </c>
      <c r="AF416">
        <v>2.44</v>
      </c>
      <c r="AG416">
        <v>1.59</v>
      </c>
      <c r="AH416" s="66" t="s">
        <v>490</v>
      </c>
      <c r="AJ416" t="s">
        <v>446</v>
      </c>
    </row>
    <row r="417" spans="1:36" ht="15" x14ac:dyDescent="0.25">
      <c r="A417">
        <v>1.63</v>
      </c>
      <c r="B417">
        <v>3.78</v>
      </c>
      <c r="C417">
        <v>6.26</v>
      </c>
      <c r="D417" s="43">
        <f t="shared" si="105"/>
        <v>3.7791606011289058E-2</v>
      </c>
      <c r="E417" s="44">
        <f>IF(OR($A417="",$B417="",$C417=""),"",A417*'MPTO_working_3-way'!$I416)</f>
        <v>1.6916003177984011</v>
      </c>
      <c r="F417" s="45">
        <f>IF(OR($A417="",$B417="",$C417=""),"",B417*'MPTO_working_3-way'!$I416)</f>
        <v>3.9228522707226725</v>
      </c>
      <c r="G417" s="46">
        <f>IF(OR($A417="",$B417="",$C417=""),"",C417*'MPTO_working_3-way'!$I416)</f>
        <v>6.496575453630669</v>
      </c>
      <c r="H417" s="44">
        <f>IF(OR($A417="",$B417="",$C417=""),"",'MPTO_working_3-way'!E416)</f>
        <v>1.6641711573886921</v>
      </c>
      <c r="I417" s="45">
        <f>IF(OR($A417="",$B417="",$C417=""),"",'MPTO_working_3-way'!F416)</f>
        <v>3.9689932318859422</v>
      </c>
      <c r="J417" s="46">
        <f>IF(OR($A417="",$B417="",$C417=""),"",'MPTO_working_3-way'!G416)</f>
        <v>6.7959156057558099</v>
      </c>
      <c r="K417" s="44">
        <f>IF(OR($A417="",$B417="",$C417=""),"",'OddsRatio_working_3-way'!H416)</f>
        <v>1.673862877047736</v>
      </c>
      <c r="L417" s="45">
        <f>IF(OR($A417="",$B417="",$C417=""),"",'OddsRatio_working_3-way'!I416)</f>
        <v>3.9735536479249287</v>
      </c>
      <c r="M417" s="46">
        <f>IF(OR($A417="",$B417="",$C417=""),"",'OddsRatio_working_3-way'!J416)</f>
        <v>6.6262202115414146</v>
      </c>
      <c r="N417" s="47">
        <f t="shared" si="93"/>
        <v>59.115619066653338</v>
      </c>
      <c r="O417" s="48">
        <f t="shared" si="94"/>
        <v>25.49165584091136</v>
      </c>
      <c r="P417" s="48">
        <f t="shared" si="95"/>
        <v>15.392725092435294</v>
      </c>
      <c r="Q417" t="s">
        <v>336</v>
      </c>
      <c r="R417" t="s">
        <v>342</v>
      </c>
      <c r="S417" s="38">
        <v>44230</v>
      </c>
      <c r="T417" s="50">
        <v>100</v>
      </c>
      <c r="U417" s="50">
        <f t="shared" si="96"/>
        <v>38.650306748466257</v>
      </c>
      <c r="V417" s="50">
        <f t="shared" si="97"/>
        <v>73.544973544973558</v>
      </c>
      <c r="W417" s="50">
        <f t="shared" si="98"/>
        <v>84.025559105431313</v>
      </c>
      <c r="X417" s="50">
        <f t="shared" si="99"/>
        <v>42.42946734959515</v>
      </c>
      <c r="Y417" s="50">
        <f t="shared" si="100"/>
        <v>77.324134146102423</v>
      </c>
      <c r="Z417" s="50">
        <f t="shared" si="101"/>
        <v>87.804719706560206</v>
      </c>
      <c r="AA417" s="50">
        <f t="shared" si="102"/>
        <v>-3.7791606011288934</v>
      </c>
      <c r="AB417" s="50">
        <f t="shared" si="103"/>
        <v>-3.779160601128865</v>
      </c>
      <c r="AC417" s="50">
        <f t="shared" si="104"/>
        <v>-3.7791606011288934</v>
      </c>
      <c r="AF417">
        <v>2.16</v>
      </c>
      <c r="AG417">
        <v>1.74</v>
      </c>
      <c r="AH417" s="66" t="s">
        <v>479</v>
      </c>
      <c r="AJ417" t="s">
        <v>446</v>
      </c>
    </row>
    <row r="418" spans="1:36" ht="15" x14ac:dyDescent="0.25">
      <c r="A418">
        <v>2.2799999999999998</v>
      </c>
      <c r="B418">
        <v>3.24</v>
      </c>
      <c r="C418">
        <v>3.48</v>
      </c>
      <c r="D418" s="43">
        <f t="shared" si="105"/>
        <v>3.4594788375792662E-2</v>
      </c>
      <c r="E418" s="44">
        <f>IF(OR($A418="",$B418="",$C418=""),"",A418*'MPTO_working_3-way'!$I417)</f>
        <v>2.3588761174968069</v>
      </c>
      <c r="F418" s="45">
        <f>IF(OR($A418="",$B418="",$C418=""),"",B418*'MPTO_working_3-way'!$I417)</f>
        <v>3.3520871143375683</v>
      </c>
      <c r="G418" s="46">
        <f>IF(OR($A418="",$B418="",$C418=""),"",C418*'MPTO_working_3-way'!$I417)</f>
        <v>3.6003898635477585</v>
      </c>
      <c r="H418" s="44">
        <f>IF(OR($A418="",$B418="",$C418=""),"",'MPTO_working_3-way'!E417)</f>
        <v>2.3415645056924501</v>
      </c>
      <c r="I418" s="45">
        <f>IF(OR($A418="",$B418="",$C418=""),"",'MPTO_working_3-way'!F417)</f>
        <v>3.3657524949096307</v>
      </c>
      <c r="J418" s="46">
        <f>IF(OR($A418="",$B418="",$C418=""),"",'MPTO_working_3-way'!G417)</f>
        <v>3.6254907801034362</v>
      </c>
      <c r="K418" s="44">
        <f>IF(OR($A418="",$B418="",$C418=""),"",'OddsRatio_working_3-way'!H417)</f>
        <v>2.3489821333966971</v>
      </c>
      <c r="L418" s="45">
        <f>IF(OR($A418="",$B418="",$C418=""),"",'OddsRatio_working_3-way'!I417)</f>
        <v>3.3607187334442208</v>
      </c>
      <c r="M418" s="46">
        <f>IF(OR($A418="",$B418="",$C418=""),"",'OddsRatio_working_3-way'!J417)</f>
        <v>3.6136528834561008</v>
      </c>
      <c r="N418" s="47">
        <f t="shared" si="93"/>
        <v>42.393069842988638</v>
      </c>
      <c r="O418" s="48">
        <f t="shared" si="94"/>
        <v>29.832160259880887</v>
      </c>
      <c r="P418" s="48">
        <f t="shared" si="95"/>
        <v>27.774769897130479</v>
      </c>
      <c r="Q418" t="s">
        <v>334</v>
      </c>
      <c r="R418" t="s">
        <v>330</v>
      </c>
      <c r="S418" s="38">
        <v>44230</v>
      </c>
      <c r="T418" s="50">
        <v>100</v>
      </c>
      <c r="U418" s="50">
        <f t="shared" si="96"/>
        <v>56.140350877192972</v>
      </c>
      <c r="V418" s="50">
        <f t="shared" si="97"/>
        <v>69.135802469135797</v>
      </c>
      <c r="W418" s="50">
        <f t="shared" si="98"/>
        <v>71.264367816091948</v>
      </c>
      <c r="X418" s="50">
        <f t="shared" si="99"/>
        <v>59.599829714772248</v>
      </c>
      <c r="Y418" s="50">
        <f t="shared" si="100"/>
        <v>72.595281306715066</v>
      </c>
      <c r="Z418" s="50">
        <f t="shared" si="101"/>
        <v>74.723846653671217</v>
      </c>
      <c r="AA418" s="50">
        <f t="shared" si="102"/>
        <v>-3.459478837579276</v>
      </c>
      <c r="AB418" s="50">
        <f t="shared" si="103"/>
        <v>-3.4594788375792689</v>
      </c>
      <c r="AC418" s="50">
        <f t="shared" si="104"/>
        <v>-3.4594788375792689</v>
      </c>
      <c r="AF418">
        <v>2.36</v>
      </c>
      <c r="AG418">
        <v>1.63</v>
      </c>
      <c r="AH418" s="66" t="s">
        <v>479</v>
      </c>
      <c r="AJ418" t="s">
        <v>446</v>
      </c>
    </row>
    <row r="419" spans="1:36" ht="15" x14ac:dyDescent="0.25">
      <c r="A419">
        <v>4.92</v>
      </c>
      <c r="B419">
        <v>3.76</v>
      </c>
      <c r="C419">
        <v>1.76</v>
      </c>
      <c r="D419" s="43">
        <f t="shared" si="105"/>
        <v>3.7391297510654065E-2</v>
      </c>
      <c r="E419" s="44">
        <f>IF(OR($A419="",$B419="",$C419=""),"",A419*'MPTO_working_3-way'!$I418)</f>
        <v>5.1039651837524183</v>
      </c>
      <c r="F419" s="45">
        <f>IF(OR($A419="",$B419="",$C419=""),"",B419*'MPTO_working_3-way'!$I418)</f>
        <v>3.9005912786400589</v>
      </c>
      <c r="G419" s="46">
        <f>IF(OR($A419="",$B419="",$C419=""),"",C419*'MPTO_working_3-way'!$I418)</f>
        <v>1.8258086836187513</v>
      </c>
      <c r="H419" s="44">
        <f>IF(OR($A419="",$B419="",$C419=""),"",'MPTO_working_3-way'!E418)</f>
        <v>5.2414124693486457</v>
      </c>
      <c r="I419" s="45">
        <f>IF(OR($A419="",$B419="",$C419=""),"",'MPTO_working_3-way'!F418)</f>
        <v>3.944871509881668</v>
      </c>
      <c r="J419" s="46">
        <f>IF(OR($A419="",$B419="",$C419=""),"",'MPTO_working_3-way'!G418)</f>
        <v>1.7994736643525506</v>
      </c>
      <c r="K419" s="44">
        <f>IF(OR($A419="",$B419="",$C419=""),"",'OddsRatio_working_3-way'!H418)</f>
        <v>5.1731048289222539</v>
      </c>
      <c r="L419" s="45">
        <f>IF(OR($A419="",$B419="",$C419=""),"",'OddsRatio_working_3-way'!I418)</f>
        <v>3.9382064611799557</v>
      </c>
      <c r="M419" s="46">
        <f>IF(OR($A419="",$B419="",$C419=""),"",'OddsRatio_working_3-way'!J418)</f>
        <v>1.8090713443828865</v>
      </c>
      <c r="N419" s="47">
        <f t="shared" si="93"/>
        <v>19.592610137375647</v>
      </c>
      <c r="O419" s="48">
        <f t="shared" si="94"/>
        <v>25.637138796778778</v>
      </c>
      <c r="P419" s="48">
        <f t="shared" si="95"/>
        <v>54.770251065845564</v>
      </c>
      <c r="Q419" t="s">
        <v>341</v>
      </c>
      <c r="R419" t="s">
        <v>323</v>
      </c>
      <c r="S419" s="38">
        <v>44230</v>
      </c>
      <c r="T419" s="50">
        <v>100</v>
      </c>
      <c r="U419" s="50">
        <f t="shared" si="96"/>
        <v>79.674796747967477</v>
      </c>
      <c r="V419" s="50">
        <f t="shared" si="97"/>
        <v>73.40425531914893</v>
      </c>
      <c r="W419" s="50">
        <f t="shared" si="98"/>
        <v>43.181818181818187</v>
      </c>
      <c r="X419" s="50">
        <f t="shared" si="99"/>
        <v>83.413926499032883</v>
      </c>
      <c r="Y419" s="50">
        <f t="shared" si="100"/>
        <v>77.14338507021435</v>
      </c>
      <c r="Z419" s="50">
        <f t="shared" si="101"/>
        <v>46.920947932883585</v>
      </c>
      <c r="AA419" s="50">
        <f t="shared" si="102"/>
        <v>-3.7391297510654056</v>
      </c>
      <c r="AB419" s="50">
        <f t="shared" si="103"/>
        <v>-3.7391297510654198</v>
      </c>
      <c r="AC419" s="50">
        <f t="shared" si="104"/>
        <v>-3.7391297510653985</v>
      </c>
      <c r="AF419">
        <v>1.78</v>
      </c>
      <c r="AG419">
        <v>2.1</v>
      </c>
      <c r="AH419" s="66" t="s">
        <v>479</v>
      </c>
      <c r="AJ419" t="s">
        <v>446</v>
      </c>
    </row>
    <row r="420" spans="1:36" ht="15" x14ac:dyDescent="0.25">
      <c r="A420">
        <v>1.46</v>
      </c>
      <c r="B420">
        <v>4.47</v>
      </c>
      <c r="C420">
        <v>8.56</v>
      </c>
      <c r="D420" s="43">
        <f t="shared" si="105"/>
        <v>2.546758328829557E-2</v>
      </c>
      <c r="E420" s="44">
        <f>IF(OR($A420="",$B420="",$C420=""),"",A420*'MPTO_working_3-way'!$I419)</f>
        <v>1.4971826716009116</v>
      </c>
      <c r="F420" s="45">
        <f>IF(OR($A420="",$B420="",$C420=""),"",B420*'MPTO_working_3-way'!$I419)</f>
        <v>4.5838400972986806</v>
      </c>
      <c r="G420" s="46">
        <f>IF(OR($A420="",$B420="",$C420=""),"",C420*'MPTO_working_3-way'!$I419)</f>
        <v>8.7780025129478112</v>
      </c>
      <c r="H420" s="44">
        <f>IF(OR($A420="",$B420="",$C420=""),"",'MPTO_working_3-way'!E419)</f>
        <v>1.4783226620207002</v>
      </c>
      <c r="I420" s="45">
        <f>IF(OR($A420="",$B420="",$C420=""),"",'MPTO_working_3-way'!F419)</f>
        <v>4.646312211408949</v>
      </c>
      <c r="J420" s="46">
        <f>IF(OR($A420="",$B420="",$C420=""),"",'MPTO_working_3-way'!G419)</f>
        <v>9.2307775688218108</v>
      </c>
      <c r="K420" s="44">
        <f>IF(OR($A420="",$B420="",$C420=""),"",'OddsRatio_working_3-way'!H419)</f>
        <v>1.4845326880903542</v>
      </c>
      <c r="L420" s="45">
        <f>IF(OR($A420="",$B420="",$C420=""),"",'OddsRatio_working_3-way'!I419)</f>
        <v>4.6550617992902792</v>
      </c>
      <c r="M420" s="46">
        <f>IF(OR($A420="",$B420="",$C420=""),"",'OddsRatio_working_3-way'!J419)</f>
        <v>8.9631893955719075</v>
      </c>
      <c r="N420" s="47">
        <f t="shared" si="93"/>
        <v>66.792116885157199</v>
      </c>
      <c r="O420" s="48">
        <f t="shared" si="94"/>
        <v>21.815769720879086</v>
      </c>
      <c r="P420" s="48">
        <f t="shared" si="95"/>
        <v>11.392113393963726</v>
      </c>
      <c r="Q420" t="s">
        <v>51</v>
      </c>
      <c r="R420" t="s">
        <v>104</v>
      </c>
      <c r="S420" s="38">
        <v>44230</v>
      </c>
      <c r="T420" s="50">
        <v>100</v>
      </c>
      <c r="U420" s="50">
        <f t="shared" si="96"/>
        <v>31.506849315068493</v>
      </c>
      <c r="V420" s="50">
        <f t="shared" si="97"/>
        <v>77.628635346756155</v>
      </c>
      <c r="W420" s="50">
        <f t="shared" si="98"/>
        <v>88.317757009345797</v>
      </c>
      <c r="X420" s="50">
        <f t="shared" si="99"/>
        <v>34.053607643898054</v>
      </c>
      <c r="Y420" s="50">
        <f t="shared" si="100"/>
        <v>80.17539367558571</v>
      </c>
      <c r="Z420" s="50">
        <f t="shared" si="101"/>
        <v>90.864515338175352</v>
      </c>
      <c r="AA420" s="50">
        <f t="shared" si="102"/>
        <v>-2.5467583288295614</v>
      </c>
      <c r="AB420" s="50">
        <f t="shared" si="103"/>
        <v>-2.5467583288295543</v>
      </c>
      <c r="AC420" s="50">
        <f t="shared" si="104"/>
        <v>-2.5467583288295543</v>
      </c>
      <c r="AF420">
        <v>1.83</v>
      </c>
      <c r="AG420">
        <v>2.0699999999999998</v>
      </c>
      <c r="AH420" s="66" t="s">
        <v>498</v>
      </c>
      <c r="AJ420" t="s">
        <v>441</v>
      </c>
    </row>
    <row r="421" spans="1:36" ht="15" x14ac:dyDescent="0.25">
      <c r="A421">
        <v>1.26</v>
      </c>
      <c r="B421">
        <v>6.1</v>
      </c>
      <c r="C421">
        <v>13.28</v>
      </c>
      <c r="D421" s="43">
        <f t="shared" si="105"/>
        <v>3.2886424699579031E-2</v>
      </c>
      <c r="E421" s="44">
        <f>IF(OR($A421="",$B421="",$C421=""),"",A421*'MPTO_working_3-way'!$I420)</f>
        <v>1.3014368951214697</v>
      </c>
      <c r="F421" s="45">
        <f>IF(OR($A421="",$B421="",$C421=""),"",B421*'MPTO_working_3-way'!$I420)</f>
        <v>6.3006071906674315</v>
      </c>
      <c r="G421" s="46">
        <f>IF(OR($A421="",$B421="",$C421=""),"",C421*'MPTO_working_3-way'!$I420)</f>
        <v>13.71673172001041</v>
      </c>
      <c r="H421" s="44">
        <f>IF(OR($A421="",$B421="",$C421=""),"",'MPTO_working_3-way'!E420)</f>
        <v>1.2776472449639351</v>
      </c>
      <c r="I421" s="45">
        <f>IF(OR($A421="",$B421="",$C421=""),"",'MPTO_working_3-way'!F420)</f>
        <v>6.5371318876692728</v>
      </c>
      <c r="J421" s="46">
        <f>IF(OR($A421="",$B421="",$C421=""),"",'MPTO_working_3-way'!G420)</f>
        <v>15.542657126846585</v>
      </c>
      <c r="K421" s="44">
        <f>IF(OR($A421="",$B421="",$C421=""),"",'OddsRatio_working_3-way'!H420)</f>
        <v>1.284298728011414</v>
      </c>
      <c r="L421" s="45">
        <f>IF(OR($A421="",$B421="",$C421=""),"",'OddsRatio_working_3-way'!I420)</f>
        <v>6.5766288956085051</v>
      </c>
      <c r="M421" s="46">
        <f>IF(OR($A421="",$B421="",$C421=""),"",'OddsRatio_working_3-way'!J420)</f>
        <v>14.42764761530832</v>
      </c>
      <c r="N421" s="47">
        <f t="shared" si="93"/>
        <v>76.838147416027041</v>
      </c>
      <c r="O421" s="48">
        <f t="shared" si="94"/>
        <v>15.871486187572801</v>
      </c>
      <c r="P421" s="48">
        <f t="shared" si="95"/>
        <v>7.290366396400155</v>
      </c>
      <c r="Q421" t="s">
        <v>53</v>
      </c>
      <c r="R421" t="s">
        <v>413</v>
      </c>
      <c r="S421" s="38">
        <v>44230</v>
      </c>
      <c r="T421" s="50">
        <v>100</v>
      </c>
      <c r="U421" s="50">
        <f t="shared" si="96"/>
        <v>20.634920634920633</v>
      </c>
      <c r="V421" s="50">
        <f t="shared" si="97"/>
        <v>83.606557377049185</v>
      </c>
      <c r="W421" s="50">
        <f t="shared" si="98"/>
        <v>92.469879518072304</v>
      </c>
      <c r="X421" s="50">
        <f t="shared" si="99"/>
        <v>23.923563104878532</v>
      </c>
      <c r="Y421" s="50">
        <f t="shared" si="100"/>
        <v>86.895199847007078</v>
      </c>
      <c r="Z421" s="50">
        <f t="shared" si="101"/>
        <v>95.758521988030182</v>
      </c>
      <c r="AA421" s="50">
        <f t="shared" si="102"/>
        <v>-3.2886424699578996</v>
      </c>
      <c r="AB421" s="50">
        <f t="shared" si="103"/>
        <v>-3.2886424699578924</v>
      </c>
      <c r="AC421" s="50">
        <f t="shared" si="104"/>
        <v>-3.2886424699578782</v>
      </c>
      <c r="AF421">
        <v>1.57</v>
      </c>
      <c r="AG421">
        <v>2.5299999999999998</v>
      </c>
      <c r="AH421" s="66" t="s">
        <v>487</v>
      </c>
      <c r="AJ421" t="s">
        <v>441</v>
      </c>
    </row>
    <row r="422" spans="1:36" ht="14.25" customHeight="1" x14ac:dyDescent="0.25">
      <c r="A422">
        <v>3.45</v>
      </c>
      <c r="B422">
        <v>3.07</v>
      </c>
      <c r="C422">
        <v>2.4300000000000002</v>
      </c>
      <c r="D422" s="43">
        <f t="shared" si="105"/>
        <v>2.7110605231425389E-2</v>
      </c>
      <c r="E422" s="44">
        <f>IF(OR($A422="",$B422="",$C422=""),"",A422*'MPTO_working_3-way'!$I421)</f>
        <v>3.5435315880484177</v>
      </c>
      <c r="F422" s="45">
        <f>IF(OR($A422="",$B422="",$C422=""),"",B422*'MPTO_working_3-way'!$I421)</f>
        <v>3.1532295580604757</v>
      </c>
      <c r="G422" s="46">
        <f>IF(OR($A422="",$B422="",$C422=""),"",C422*'MPTO_working_3-way'!$I421)</f>
        <v>2.495878770712364</v>
      </c>
      <c r="H422" s="44">
        <f>IF(OR($A422="",$B422="",$C422=""),"",'MPTO_working_3-way'!E421)</f>
        <v>3.5610227028238617</v>
      </c>
      <c r="I422" s="45">
        <f>IF(OR($A422="",$B422="",$C422=""),"",'MPTO_working_3-way'!F421)</f>
        <v>3.1576019379419362</v>
      </c>
      <c r="J422" s="46">
        <f>IF(OR($A422="",$B422="",$C422=""),"",'MPTO_working_3-way'!G421)</f>
        <v>2.4845599177133901</v>
      </c>
      <c r="K422" s="44">
        <f>IF(OR($A422="",$B422="",$C422=""),"",'OddsRatio_working_3-way'!H421)</f>
        <v>3.5522004760899009</v>
      </c>
      <c r="L422" s="45">
        <f>IF(OR($A422="",$B422="",$C422=""),"",'OddsRatio_working_3-way'!I421)</f>
        <v>3.1563489736759576</v>
      </c>
      <c r="M422" s="46">
        <f>IF(OR($A422="",$B422="",$C422=""),"",'OddsRatio_working_3-way'!J421)</f>
        <v>2.4896517064524724</v>
      </c>
      <c r="N422" s="47">
        <f t="shared" si="93"/>
        <v>28.220434195444692</v>
      </c>
      <c r="O422" s="48">
        <f t="shared" si="94"/>
        <v>31.713517255467167</v>
      </c>
      <c r="P422" s="48">
        <f t="shared" si="95"/>
        <v>40.066048549088137</v>
      </c>
      <c r="Q422" t="s">
        <v>350</v>
      </c>
      <c r="R422" t="s">
        <v>417</v>
      </c>
      <c r="S422" s="38">
        <v>44230</v>
      </c>
      <c r="T422" s="50">
        <v>100</v>
      </c>
      <c r="U422" s="50">
        <f t="shared" si="96"/>
        <v>71.014492753623188</v>
      </c>
      <c r="V422" s="50">
        <f t="shared" si="97"/>
        <v>67.426710097719877</v>
      </c>
      <c r="W422" s="50">
        <f t="shared" si="98"/>
        <v>58.847736625514408</v>
      </c>
      <c r="X422" s="50">
        <f t="shared" si="99"/>
        <v>73.725553276765737</v>
      </c>
      <c r="Y422" s="50">
        <f t="shared" si="100"/>
        <v>70.137770620862412</v>
      </c>
      <c r="Z422" s="50">
        <f t="shared" si="101"/>
        <v>61.55879714865695</v>
      </c>
      <c r="AA422" s="50">
        <f t="shared" si="102"/>
        <v>-2.7110605231425495</v>
      </c>
      <c r="AB422" s="50">
        <f t="shared" si="103"/>
        <v>-2.7110605231425353</v>
      </c>
      <c r="AC422" s="50">
        <f t="shared" si="104"/>
        <v>-2.7110605231425424</v>
      </c>
      <c r="AF422">
        <v>2.4</v>
      </c>
      <c r="AG422">
        <v>1.62</v>
      </c>
      <c r="AH422" s="66" t="s">
        <v>481</v>
      </c>
      <c r="AJ422" t="s">
        <v>434</v>
      </c>
    </row>
    <row r="423" spans="1:36" ht="15" x14ac:dyDescent="0.25">
      <c r="A423">
        <v>2.71</v>
      </c>
      <c r="B423">
        <v>3.17</v>
      </c>
      <c r="C423">
        <v>2.92</v>
      </c>
      <c r="D423" s="43">
        <f t="shared" si="105"/>
        <v>2.692685671076922E-2</v>
      </c>
      <c r="E423" s="44">
        <f>IF(OR($A423="",$B423="",$C423=""),"",A423*'MPTO_working_3-way'!$I422)</f>
        <v>2.7829717816861845</v>
      </c>
      <c r="F423" s="45">
        <f>IF(OR($A423="",$B423="",$C423=""),"",B423*'MPTO_working_3-way'!$I422)</f>
        <v>3.2553581357731383</v>
      </c>
      <c r="G423" s="46">
        <f>IF(OR($A423="",$B423="",$C423=""),"",C423*'MPTO_working_3-way'!$I422)</f>
        <v>2.9986264215954459</v>
      </c>
      <c r="H423" s="44">
        <f>IF(OR($A423="",$B423="",$C423=""),"",'MPTO_working_3-way'!E422)</f>
        <v>2.7775611964149358</v>
      </c>
      <c r="I423" s="45">
        <f>IF(OR($A423="",$B423="",$C423=""),"",'MPTO_working_3-way'!F422)</f>
        <v>3.2628365483670234</v>
      </c>
      <c r="J423" s="46">
        <f>IF(OR($A423="",$B423="",$C423=""),"",'MPTO_working_3-way'!G422)</f>
        <v>2.9985894528368013</v>
      </c>
      <c r="K423" s="44">
        <f>IF(OR($A423="",$B423="",$C423=""),"",'OddsRatio_working_3-way'!H422)</f>
        <v>2.7801609155171669</v>
      </c>
      <c r="L423" s="45">
        <f>IF(OR($A423="",$B423="",$C423=""),"",'OddsRatio_working_3-way'!I422)</f>
        <v>3.2590346120890379</v>
      </c>
      <c r="M423" s="46">
        <f>IF(OR($A423="",$B423="",$C423=""),"",'OddsRatio_working_3-way'!J422)</f>
        <v>2.998777168299978</v>
      </c>
      <c r="N423" s="47">
        <f t="shared" si="93"/>
        <v>35.932811341482832</v>
      </c>
      <c r="O423" s="48">
        <f t="shared" si="94"/>
        <v>30.718586351867021</v>
      </c>
      <c r="P423" s="48">
        <f t="shared" si="95"/>
        <v>33.348602306650157</v>
      </c>
      <c r="Q423" t="s">
        <v>348</v>
      </c>
      <c r="R423" t="s">
        <v>354</v>
      </c>
      <c r="S423" s="38">
        <v>44230</v>
      </c>
      <c r="T423" s="50">
        <v>100</v>
      </c>
      <c r="U423" s="50">
        <f t="shared" si="96"/>
        <v>63.099630996309962</v>
      </c>
      <c r="V423" s="50">
        <f t="shared" si="97"/>
        <v>68.454258675078862</v>
      </c>
      <c r="W423" s="50">
        <f t="shared" si="98"/>
        <v>65.753424657534239</v>
      </c>
      <c r="X423" s="50">
        <f t="shared" si="99"/>
        <v>65.792316667386885</v>
      </c>
      <c r="Y423" s="50">
        <f t="shared" si="100"/>
        <v>71.146944346155777</v>
      </c>
      <c r="Z423" s="50">
        <f t="shared" si="101"/>
        <v>68.446110328611169</v>
      </c>
      <c r="AA423" s="50">
        <f t="shared" si="102"/>
        <v>-2.6926856710769229</v>
      </c>
      <c r="AB423" s="50">
        <f t="shared" si="103"/>
        <v>-2.6926856710769158</v>
      </c>
      <c r="AC423" s="50">
        <f t="shared" si="104"/>
        <v>-2.69268567107693</v>
      </c>
      <c r="AF423">
        <v>2.23</v>
      </c>
      <c r="AG423">
        <v>1.71</v>
      </c>
      <c r="AH423" s="66" t="s">
        <v>493</v>
      </c>
      <c r="AJ423" t="s">
        <v>434</v>
      </c>
    </row>
    <row r="424" spans="1:36" ht="15" x14ac:dyDescent="0.25">
      <c r="A424">
        <v>2.23</v>
      </c>
      <c r="B424">
        <v>3.32</v>
      </c>
      <c r="C424">
        <v>3.59</v>
      </c>
      <c r="D424" s="43">
        <f t="shared" si="105"/>
        <v>2.8186844584077164E-2</v>
      </c>
      <c r="E424" s="44">
        <f>IF(OR($A424="",$B424="",$C424=""),"",A424*'MPTO_working_3-way'!$I423)</f>
        <v>2.2928566634224921</v>
      </c>
      <c r="F424" s="45">
        <f>IF(OR($A424="",$B424="",$C424=""),"",B424*'MPTO_working_3-way'!$I423)</f>
        <v>3.413580324019136</v>
      </c>
      <c r="G424" s="46">
        <f>IF(OR($A424="",$B424="",$C424=""),"",C424*'MPTO_working_3-way'!$I423)</f>
        <v>3.6911907720568369</v>
      </c>
      <c r="H424" s="44">
        <f>IF(OR($A424="",$B424="",$C424=""),"",'MPTO_working_3-way'!E423)</f>
        <v>2.277723363612036</v>
      </c>
      <c r="I424" s="45">
        <f>IF(OR($A424="",$B424="",$C424=""),"",'MPTO_working_3-way'!F423)</f>
        <v>3.4268967012269762</v>
      </c>
      <c r="J424" s="46">
        <f>IF(OR($A424="",$B424="",$C424=""),"",'MPTO_working_3-way'!G423)</f>
        <v>3.715318654357191</v>
      </c>
      <c r="K424" s="44">
        <f>IF(OR($A424="",$B424="",$C424=""),"",'OddsRatio_working_3-way'!H423)</f>
        <v>2.2841330831657283</v>
      </c>
      <c r="L424" s="45">
        <f>IF(OR($A424="",$B424="",$C424=""),"",'OddsRatio_working_3-way'!I423)</f>
        <v>3.4221046771906418</v>
      </c>
      <c r="M424" s="46">
        <f>IF(OR($A424="",$B424="",$C424=""),"",'OddsRatio_working_3-way'!J423)</f>
        <v>3.70398754910507</v>
      </c>
      <c r="N424" s="47">
        <f t="shared" si="93"/>
        <v>43.613716284703294</v>
      </c>
      <c r="O424" s="48">
        <f t="shared" si="94"/>
        <v>29.294755215327818</v>
      </c>
      <c r="P424" s="48">
        <f t="shared" si="95"/>
        <v>27.091528499968899</v>
      </c>
      <c r="Q424" t="s">
        <v>105</v>
      </c>
      <c r="R424" t="s">
        <v>353</v>
      </c>
      <c r="S424" s="38">
        <v>44230</v>
      </c>
      <c r="T424" s="50">
        <v>100</v>
      </c>
      <c r="U424" s="50">
        <f t="shared" si="96"/>
        <v>55.156950672645742</v>
      </c>
      <c r="V424" s="50">
        <f t="shared" si="97"/>
        <v>69.879518072289159</v>
      </c>
      <c r="W424" s="50">
        <f t="shared" si="98"/>
        <v>72.14484679665739</v>
      </c>
      <c r="X424" s="50">
        <f t="shared" si="99"/>
        <v>57.975635131053458</v>
      </c>
      <c r="Y424" s="50">
        <f t="shared" si="100"/>
        <v>72.698202530696875</v>
      </c>
      <c r="Z424" s="50">
        <f t="shared" si="101"/>
        <v>74.963531255065107</v>
      </c>
      <c r="AA424" s="50">
        <f t="shared" si="102"/>
        <v>-2.8186844584077164</v>
      </c>
      <c r="AB424" s="50">
        <f t="shared" si="103"/>
        <v>-2.8186844584077164</v>
      </c>
      <c r="AC424" s="50">
        <f t="shared" si="104"/>
        <v>-2.8186844584077164</v>
      </c>
      <c r="AF424">
        <v>2.0299999999999998</v>
      </c>
      <c r="AG424">
        <v>1.86</v>
      </c>
      <c r="AH424" s="66" t="s">
        <v>478</v>
      </c>
      <c r="AJ424" t="s">
        <v>434</v>
      </c>
    </row>
    <row r="425" spans="1:36" s="50" customFormat="1" ht="15" x14ac:dyDescent="0.25">
      <c r="A425">
        <v>1.99</v>
      </c>
      <c r="B425">
        <v>3.26</v>
      </c>
      <c r="C425">
        <v>4.57</v>
      </c>
      <c r="D425" s="43">
        <f t="shared" si="105"/>
        <v>2.8079409815721545E-2</v>
      </c>
      <c r="E425" s="44">
        <f>IF(OR($A425="",$B425="",$C425=""),"",A425*'MPTO_working_3-way'!$I424)</f>
        <v>2.0458780255332858</v>
      </c>
      <c r="F425" s="45">
        <f>IF(OR($A425="",$B425="",$C425=""),"",B425*'MPTO_working_3-way'!$I424)</f>
        <v>3.3515388759992519</v>
      </c>
      <c r="G425" s="46">
        <f>IF(OR($A425="",$B425="",$C425=""),"",C425*'MPTO_working_3-way'!$I424)</f>
        <v>4.6983229028578481</v>
      </c>
      <c r="H425" s="44">
        <f>IF(OR($A425="",$B425="",$C425=""),"",'MPTO_working_3-way'!E424)</f>
        <v>2.027769247257964</v>
      </c>
      <c r="I425" s="45">
        <f>IF(OR($A425="",$B425="",$C425=""),"",'MPTO_working_3-way'!F424)</f>
        <v>3.3626029652915124</v>
      </c>
      <c r="J425" s="46">
        <f>IF(OR($A425="",$B425="",$C425=""),"",'MPTO_working_3-way'!G424)</f>
        <v>4.7742136515431959</v>
      </c>
      <c r="K425" s="44">
        <f>IF(OR($A425="",$B425="",$C425=""),"",'OddsRatio_working_3-way'!H424)</f>
        <v>2.0351540846403569</v>
      </c>
      <c r="L425" s="45">
        <f>IF(OR($A425="",$B425="",$C425=""),"",'OddsRatio_working_3-way'!I424)</f>
        <v>3.3630790215022275</v>
      </c>
      <c r="M425" s="46">
        <f>IF(OR($A425="",$B425="",$C425=""),"",'OddsRatio_working_3-way'!J424)</f>
        <v>4.7328283658243162</v>
      </c>
      <c r="N425" s="47">
        <f t="shared" si="93"/>
        <v>48.878769287300813</v>
      </c>
      <c r="O425" s="48">
        <f t="shared" si="94"/>
        <v>29.837040147769518</v>
      </c>
      <c r="P425" s="48">
        <f t="shared" si="95"/>
        <v>21.284190564929673</v>
      </c>
      <c r="Q425" t="s">
        <v>415</v>
      </c>
      <c r="R425" t="s">
        <v>351</v>
      </c>
      <c r="S425" s="38">
        <v>44230</v>
      </c>
      <c r="T425" s="50">
        <v>100</v>
      </c>
      <c r="U425" s="50">
        <f t="shared" si="96"/>
        <v>49.748743718592962</v>
      </c>
      <c r="V425" s="50">
        <f t="shared" si="97"/>
        <v>69.325153374233125</v>
      </c>
      <c r="W425" s="50">
        <f t="shared" si="98"/>
        <v>78.118161925601754</v>
      </c>
      <c r="X425" s="50">
        <f t="shared" si="99"/>
        <v>52.556684700165121</v>
      </c>
      <c r="Y425" s="50">
        <f t="shared" si="100"/>
        <v>72.133094355805284</v>
      </c>
      <c r="Z425" s="50">
        <f t="shared" si="101"/>
        <v>80.926102907173899</v>
      </c>
      <c r="AA425" s="50">
        <f t="shared" si="102"/>
        <v>-2.807940981572159</v>
      </c>
      <c r="AB425" s="50">
        <f t="shared" si="103"/>
        <v>-2.807940981572159</v>
      </c>
      <c r="AC425" s="50">
        <f t="shared" si="104"/>
        <v>-2.8079409815721448</v>
      </c>
      <c r="AD425" s="51"/>
      <c r="AE425" s="51"/>
      <c r="AF425">
        <v>2.4500000000000002</v>
      </c>
      <c r="AG425">
        <v>1.6</v>
      </c>
      <c r="AH425" s="66" t="s">
        <v>487</v>
      </c>
      <c r="AI425" s="51"/>
      <c r="AJ425" t="s">
        <v>434</v>
      </c>
    </row>
    <row r="426" spans="1:36" ht="15" x14ac:dyDescent="0.25">
      <c r="A426">
        <v>1.8</v>
      </c>
      <c r="B426">
        <v>3.54</v>
      </c>
      <c r="C426">
        <v>5.24</v>
      </c>
      <c r="D426" s="43">
        <f t="shared" si="105"/>
        <v>2.8881125918258865E-2</v>
      </c>
      <c r="E426" s="44">
        <f>IF(OR($A426="",$B426="",$C426=""),"",A426*'MPTO_working_3-way'!$I425)</f>
        <v>1.851986026652866</v>
      </c>
      <c r="F426" s="45">
        <f>IF(OR($A426="",$B426="",$C426=""),"",B426*'MPTO_working_3-way'!$I425)</f>
        <v>3.6422391857506362</v>
      </c>
      <c r="G426" s="46">
        <f>IF(OR($A426="",$B426="",$C426=""),"",C426*'MPTO_working_3-way'!$I425)</f>
        <v>5.3913370998116763</v>
      </c>
      <c r="H426" s="44">
        <f>IF(OR($A426="",$B426="",$C426=""),"",'MPTO_working_3-way'!E425)</f>
        <v>1.8317416568649827</v>
      </c>
      <c r="I426" s="45">
        <f>IF(OR($A426="",$B426="",$C426=""),"",'MPTO_working_3-way'!F425)</f>
        <v>3.6648987548515133</v>
      </c>
      <c r="J426" s="46">
        <f>IF(OR($A426="",$B426="",$C426=""),"",'MPTO_working_3-way'!G425)</f>
        <v>5.5183784641421632</v>
      </c>
      <c r="K426" s="44">
        <f>IF(OR($A426="",$B426="",$C426=""),"",'OddsRatio_working_3-way'!H425)</f>
        <v>1.8394362294839528</v>
      </c>
      <c r="L426" s="45">
        <f>IF(OR($A426="",$B426="",$C426=""),"",'OddsRatio_working_3-way'!I425)</f>
        <v>3.6652100286115505</v>
      </c>
      <c r="M426" s="46">
        <f>IF(OR($A426="",$B426="",$C426=""),"",'OddsRatio_working_3-way'!J425)</f>
        <v>5.4490120162649509</v>
      </c>
      <c r="N426" s="47">
        <f t="shared" si="93"/>
        <v>53.99608774626239</v>
      </c>
      <c r="O426" s="48">
        <f t="shared" si="94"/>
        <v>27.455637837082573</v>
      </c>
      <c r="P426" s="48">
        <f t="shared" si="95"/>
        <v>18.548274416655023</v>
      </c>
      <c r="Q426" t="s">
        <v>418</v>
      </c>
      <c r="R426" t="s">
        <v>416</v>
      </c>
      <c r="S426" s="38">
        <v>44230</v>
      </c>
      <c r="T426" s="50">
        <v>100</v>
      </c>
      <c r="U426" s="50">
        <f t="shared" si="96"/>
        <v>44.444444444444443</v>
      </c>
      <c r="V426" s="50">
        <f t="shared" si="97"/>
        <v>71.751412429378533</v>
      </c>
      <c r="W426" s="50">
        <f t="shared" si="98"/>
        <v>80.916030534351137</v>
      </c>
      <c r="X426" s="50">
        <f t="shared" si="99"/>
        <v>47.332557036270323</v>
      </c>
      <c r="Y426" s="50">
        <f t="shared" si="100"/>
        <v>74.639525021204406</v>
      </c>
      <c r="Z426" s="50">
        <f t="shared" si="101"/>
        <v>83.804143126177038</v>
      </c>
      <c r="AA426" s="50">
        <f t="shared" si="102"/>
        <v>-2.8881125918258803</v>
      </c>
      <c r="AB426" s="50">
        <f t="shared" si="103"/>
        <v>-2.8881125918258732</v>
      </c>
      <c r="AC426" s="50">
        <f t="shared" si="104"/>
        <v>-2.8881125918259016</v>
      </c>
      <c r="AF426">
        <v>2.1</v>
      </c>
      <c r="AG426">
        <v>1.79</v>
      </c>
      <c r="AH426" s="66" t="s">
        <v>484</v>
      </c>
      <c r="AJ426" t="s">
        <v>434</v>
      </c>
    </row>
    <row r="427" spans="1:36" ht="15" x14ac:dyDescent="0.25">
      <c r="A427">
        <v>1.59</v>
      </c>
      <c r="B427">
        <v>4.0999999999999996</v>
      </c>
      <c r="C427">
        <v>6.29</v>
      </c>
      <c r="D427" s="43">
        <f t="shared" si="105"/>
        <v>3.18157685581415E-2</v>
      </c>
      <c r="E427" s="44">
        <f>IF(OR($A427="",$B427="",$C427=""),"",A427*'MPTO_working_3-way'!$I426)</f>
        <v>1.6405870720074451</v>
      </c>
      <c r="F427" s="45">
        <f>IF(OR($A427="",$B427="",$C427=""),"",B427*'MPTO_working_3-way'!$I426)</f>
        <v>4.23044465108838</v>
      </c>
      <c r="G427" s="46">
        <f>IF(OR($A427="",$B427="",$C427=""),"",C427*'MPTO_working_3-way'!$I426)</f>
        <v>6.49012118423071</v>
      </c>
      <c r="H427" s="44">
        <f>IF(OR($A427="",$B427="",$C427=""),"",'MPTO_working_3-way'!E426)</f>
        <v>1.6172710015367646</v>
      </c>
      <c r="I427" s="45">
        <f>IF(OR($A427="",$B427="",$C427=""),"",'MPTO_working_3-way'!F426)</f>
        <v>4.2863783772859474</v>
      </c>
      <c r="J427" s="46">
        <f>IF(OR($A427="",$B427="",$C427=""),"",'MPTO_working_3-way'!G426)</f>
        <v>6.7395774037510661</v>
      </c>
      <c r="K427" s="44">
        <f>IF(OR($A427="",$B427="",$C427=""),"",'OddsRatio_working_3-way'!H426)</f>
        <v>1.6252809366494805</v>
      </c>
      <c r="L427" s="45">
        <f>IF(OR($A427="",$B427="",$C427=""),"",'OddsRatio_working_3-way'!I426)</f>
        <v>4.2853744129040496</v>
      </c>
      <c r="M427" s="46">
        <f>IF(OR($A427="",$B427="",$C427=""),"",'OddsRatio_working_3-way'!J426)</f>
        <v>6.6063324658911045</v>
      </c>
      <c r="N427" s="47">
        <f t="shared" si="93"/>
        <v>60.953790082984504</v>
      </c>
      <c r="O427" s="48">
        <f t="shared" si="94"/>
        <v>23.638177129742775</v>
      </c>
      <c r="P427" s="48">
        <f t="shared" si="95"/>
        <v>15.408032787272715</v>
      </c>
      <c r="Q427" t="s">
        <v>50</v>
      </c>
      <c r="R427" t="s">
        <v>352</v>
      </c>
      <c r="S427" s="38">
        <v>44230</v>
      </c>
      <c r="T427" s="50">
        <v>100</v>
      </c>
      <c r="U427" s="50">
        <f t="shared" si="96"/>
        <v>37.106918238993707</v>
      </c>
      <c r="V427" s="50">
        <f t="shared" si="97"/>
        <v>75.609756097560975</v>
      </c>
      <c r="W427" s="50">
        <f t="shared" si="98"/>
        <v>84.101748807631168</v>
      </c>
      <c r="X427" s="50">
        <f t="shared" si="99"/>
        <v>40.288495094807864</v>
      </c>
      <c r="Y427" s="50">
        <f t="shared" si="100"/>
        <v>78.791332953375132</v>
      </c>
      <c r="Z427" s="50">
        <f t="shared" si="101"/>
        <v>87.283325663445311</v>
      </c>
      <c r="AA427" s="50">
        <f t="shared" si="102"/>
        <v>-3.1815768558141571</v>
      </c>
      <c r="AB427" s="50">
        <f t="shared" si="103"/>
        <v>-3.1815768558141571</v>
      </c>
      <c r="AC427" s="50">
        <f t="shared" si="104"/>
        <v>-3.1815768558141428</v>
      </c>
      <c r="AF427">
        <v>1.85</v>
      </c>
      <c r="AG427">
        <v>2.0499999999999998</v>
      </c>
      <c r="AH427" s="66" t="s">
        <v>485</v>
      </c>
      <c r="AJ427" t="s">
        <v>434</v>
      </c>
    </row>
    <row r="428" spans="1:36" ht="15" x14ac:dyDescent="0.25">
      <c r="A428">
        <v>3.04</v>
      </c>
      <c r="B428">
        <v>3.15</v>
      </c>
      <c r="C428">
        <v>2.62</v>
      </c>
      <c r="D428" s="43">
        <f t="shared" si="105"/>
        <v>2.8087075194347166E-2</v>
      </c>
      <c r="E428" s="44">
        <f>IF(OR($A428="",$B428="",$C428=""),"",A428*'MPTO_working_3-way'!$I427)</f>
        <v>3.1253847085908153</v>
      </c>
      <c r="F428" s="45">
        <f>IF(OR($A428="",$B428="",$C428=""),"",B428*'MPTO_working_3-way'!$I427)</f>
        <v>3.2384742868621936</v>
      </c>
      <c r="G428" s="46">
        <f>IF(OR($A428="",$B428="",$C428=""),"",C428*'MPTO_working_3-way'!$I427)</f>
        <v>2.6935881370091899</v>
      </c>
      <c r="H428" s="44">
        <f>IF(OR($A428="",$B428="",$C428=""),"",'MPTO_working_3-way'!E427)</f>
        <v>3.1290578989553643</v>
      </c>
      <c r="I428" s="45">
        <f>IF(OR($A428="",$B428="",$C428=""),"",'MPTO_working_3-way'!F427)</f>
        <v>3.2457209487652285</v>
      </c>
      <c r="J428" s="46">
        <f>IF(OR($A428="",$B428="",$C428=""),"",'MPTO_working_3-way'!G427)</f>
        <v>2.6858830431226566</v>
      </c>
      <c r="K428" s="44">
        <f>IF(OR($A428="",$B428="",$C428=""),"",'OddsRatio_working_3-way'!H427)</f>
        <v>3.127478803988013</v>
      </c>
      <c r="L428" s="45">
        <f>IF(OR($A428="",$B428="",$C428=""),"",'OddsRatio_working_3-way'!I427)</f>
        <v>3.2421957983207013</v>
      </c>
      <c r="M428" s="46">
        <f>IF(OR($A428="",$B428="",$C428=""),"",'OddsRatio_working_3-way'!J427)</f>
        <v>2.6894684619904821</v>
      </c>
      <c r="N428" s="47">
        <f t="shared" si="93"/>
        <v>31.996061068939046</v>
      </c>
      <c r="O428" s="48">
        <f t="shared" si="94"/>
        <v>30.878738301452284</v>
      </c>
      <c r="P428" s="48">
        <f t="shared" si="95"/>
        <v>37.125200629608663</v>
      </c>
      <c r="Q428" t="s">
        <v>234</v>
      </c>
      <c r="R428" t="s">
        <v>349</v>
      </c>
      <c r="S428" s="38">
        <v>44230</v>
      </c>
      <c r="T428" s="50">
        <v>100</v>
      </c>
      <c r="U428" s="50">
        <f t="shared" si="96"/>
        <v>67.10526315789474</v>
      </c>
      <c r="V428" s="50">
        <f t="shared" si="97"/>
        <v>68.253968253968253</v>
      </c>
      <c r="W428" s="50">
        <f t="shared" si="98"/>
        <v>61.832061068702288</v>
      </c>
      <c r="X428" s="50">
        <f t="shared" si="99"/>
        <v>69.913970677329445</v>
      </c>
      <c r="Y428" s="50">
        <f t="shared" si="100"/>
        <v>71.062675773402972</v>
      </c>
      <c r="Z428" s="50">
        <f t="shared" si="101"/>
        <v>64.640768588137007</v>
      </c>
      <c r="AA428" s="50">
        <f t="shared" si="102"/>
        <v>-2.8087075194347051</v>
      </c>
      <c r="AB428" s="50">
        <f t="shared" si="103"/>
        <v>-2.8087075194347193</v>
      </c>
      <c r="AC428" s="50">
        <f t="shared" si="104"/>
        <v>-2.8087075194347193</v>
      </c>
      <c r="AF428">
        <v>2.21</v>
      </c>
      <c r="AG428">
        <v>1.72</v>
      </c>
      <c r="AH428" s="66" t="s">
        <v>491</v>
      </c>
      <c r="AJ428" t="s">
        <v>434</v>
      </c>
    </row>
    <row r="429" spans="1:36" ht="15" x14ac:dyDescent="0.25">
      <c r="A429">
        <v>3.05</v>
      </c>
      <c r="B429">
        <v>3.1</v>
      </c>
      <c r="C429">
        <v>2.65</v>
      </c>
      <c r="D429" s="43">
        <f t="shared" si="105"/>
        <v>2.7807988186344446E-2</v>
      </c>
      <c r="E429" s="44">
        <f>IF(OR($A429="",$B429="",$C429=""),"",A429*'MPTO_working_3-way'!$I428)</f>
        <v>3.1348143639683506</v>
      </c>
      <c r="F429" s="45">
        <f>IF(OR($A429="",$B429="",$C429=""),"",B429*'MPTO_working_3-way'!$I428)</f>
        <v>3.1862047633776678</v>
      </c>
      <c r="G429" s="46">
        <f>IF(OR($A429="",$B429="",$C429=""),"",C429*'MPTO_working_3-way'!$I428)</f>
        <v>2.7236911686938128</v>
      </c>
      <c r="H429" s="44">
        <f>IF(OR($A429="",$B429="",$C429=""),"",'MPTO_working_3-way'!E428)</f>
        <v>3.1387366509035104</v>
      </c>
      <c r="I429" s="45">
        <f>IF(OR($A429="",$B429="",$C429=""),"",'MPTO_working_3-way'!F428)</f>
        <v>3.1917136396930035</v>
      </c>
      <c r="J429" s="46">
        <f>IF(OR($A429="",$B429="",$C429=""),"",'MPTO_working_3-way'!G428)</f>
        <v>2.7167330785286383</v>
      </c>
      <c r="K429" s="44">
        <f>IF(OR($A429="",$B429="",$C429=""),"",'OddsRatio_working_3-way'!H428)</f>
        <v>3.1369537036716921</v>
      </c>
      <c r="L429" s="45">
        <f>IF(OR($A429="",$B429="",$C429=""),"",'OddsRatio_working_3-way'!I428)</f>
        <v>3.1890745257124657</v>
      </c>
      <c r="M429" s="46">
        <f>IF(OR($A429="",$B429="",$C429=""),"",'OddsRatio_working_3-way'!J428)</f>
        <v>2.7199871273455081</v>
      </c>
      <c r="N429" s="47">
        <f t="shared" si="93"/>
        <v>31.899815551888167</v>
      </c>
      <c r="O429" s="48">
        <f t="shared" si="94"/>
        <v>31.385302397825456</v>
      </c>
      <c r="P429" s="48">
        <f t="shared" si="95"/>
        <v>36.714882050286377</v>
      </c>
      <c r="Q429" t="s">
        <v>235</v>
      </c>
      <c r="R429" t="s">
        <v>140</v>
      </c>
      <c r="S429" s="38">
        <v>44230</v>
      </c>
      <c r="T429" s="50">
        <v>100</v>
      </c>
      <c r="U429" s="50">
        <f t="shared" si="96"/>
        <v>67.21311475409837</v>
      </c>
      <c r="V429" s="50">
        <f t="shared" si="97"/>
        <v>67.741935483870961</v>
      </c>
      <c r="W429" s="50">
        <f t="shared" si="98"/>
        <v>62.264150943396231</v>
      </c>
      <c r="X429" s="50">
        <f t="shared" si="99"/>
        <v>69.993913572732808</v>
      </c>
      <c r="Y429" s="50">
        <f t="shared" si="100"/>
        <v>70.522734302505413</v>
      </c>
      <c r="Z429" s="50">
        <f t="shared" si="101"/>
        <v>65.044949762030683</v>
      </c>
      <c r="AA429" s="50">
        <f t="shared" si="102"/>
        <v>-2.7807988186344375</v>
      </c>
      <c r="AB429" s="50">
        <f t="shared" si="103"/>
        <v>-2.7807988186344517</v>
      </c>
      <c r="AC429" s="50">
        <f t="shared" si="104"/>
        <v>-2.7807988186344517</v>
      </c>
      <c r="AF429">
        <v>2.33</v>
      </c>
      <c r="AG429">
        <v>1.65</v>
      </c>
      <c r="AH429" s="66" t="s">
        <v>485</v>
      </c>
      <c r="AJ429" t="s">
        <v>434</v>
      </c>
    </row>
    <row r="430" spans="1:36" ht="15" x14ac:dyDescent="0.25">
      <c r="A430">
        <v>2.87</v>
      </c>
      <c r="B430">
        <v>3.04</v>
      </c>
      <c r="C430">
        <v>2.85</v>
      </c>
      <c r="D430" s="43">
        <f t="shared" si="105"/>
        <v>2.825661715263772E-2</v>
      </c>
      <c r="E430" s="44">
        <f>IF(OR($A430="",$B430="",$C430=""),"",A430*'MPTO_working_3-way'!$I429)</f>
        <v>2.9510964912280704</v>
      </c>
      <c r="F430" s="45">
        <f>IF(OR($A430="",$B430="",$C430=""),"",B430*'MPTO_working_3-way'!$I429)</f>
        <v>3.1259001161440185</v>
      </c>
      <c r="G430" s="46">
        <f>IF(OR($A430="",$B430="",$C430=""),"",C430*'MPTO_working_3-way'!$I429)</f>
        <v>2.9305313588850175</v>
      </c>
      <c r="H430" s="44">
        <f>IF(OR($A430="",$B430="",$C430=""),"",'MPTO_working_3-way'!E429)</f>
        <v>2.9497377950744541</v>
      </c>
      <c r="I430" s="45">
        <f>IF(OR($A430="",$B430="",$C430=""),"",'MPTO_working_3-way'!F429)</f>
        <v>3.1296113254471831</v>
      </c>
      <c r="J430" s="46">
        <f>IF(OR($A430="",$B430="",$C430=""),"",'MPTO_working_3-way'!G429)</f>
        <v>2.928615118378064</v>
      </c>
      <c r="K430" s="44">
        <f>IF(OR($A430="",$B430="",$C430=""),"",'OddsRatio_working_3-way'!H429)</f>
        <v>2.9504305252167438</v>
      </c>
      <c r="L430" s="45">
        <f>IF(OR($A430="",$B430="",$C430=""),"",'OddsRatio_working_3-way'!I429)</f>
        <v>3.1277423911455386</v>
      </c>
      <c r="M430" s="46">
        <f>IF(OR($A430="",$B430="",$C430=""),"",'OddsRatio_working_3-way'!J429)</f>
        <v>2.9295703056957092</v>
      </c>
      <c r="N430" s="47">
        <f t="shared" si="93"/>
        <v>33.885710039384705</v>
      </c>
      <c r="O430" s="48">
        <f t="shared" si="94"/>
        <v>31.990785464813854</v>
      </c>
      <c r="P430" s="48">
        <f t="shared" si="95"/>
        <v>34.123504495801441</v>
      </c>
      <c r="Q430" t="s">
        <v>249</v>
      </c>
      <c r="R430" t="s">
        <v>419</v>
      </c>
      <c r="S430" s="38">
        <v>44230</v>
      </c>
      <c r="T430" s="50">
        <v>100</v>
      </c>
      <c r="U430" s="50">
        <f t="shared" si="96"/>
        <v>65.156794425087099</v>
      </c>
      <c r="V430" s="50">
        <f t="shared" si="97"/>
        <v>67.10526315789474</v>
      </c>
      <c r="W430" s="50">
        <f t="shared" si="98"/>
        <v>64.912280701754383</v>
      </c>
      <c r="X430" s="50">
        <f t="shared" si="99"/>
        <v>67.982456140350877</v>
      </c>
      <c r="Y430" s="50">
        <f t="shared" si="100"/>
        <v>69.930924873158503</v>
      </c>
      <c r="Z430" s="50">
        <f t="shared" si="101"/>
        <v>67.737942417018161</v>
      </c>
      <c r="AA430" s="50">
        <f t="shared" si="102"/>
        <v>-2.8256617152637773</v>
      </c>
      <c r="AB430" s="50">
        <f t="shared" si="103"/>
        <v>-2.8256617152637631</v>
      </c>
      <c r="AC430" s="50">
        <f t="shared" si="104"/>
        <v>-2.8256617152637773</v>
      </c>
      <c r="AF430">
        <v>2.17</v>
      </c>
      <c r="AG430">
        <v>1.74</v>
      </c>
      <c r="AH430" s="66" t="s">
        <v>494</v>
      </c>
      <c r="AJ430" t="s">
        <v>434</v>
      </c>
    </row>
    <row r="431" spans="1:36" s="50" customFormat="1" ht="15" x14ac:dyDescent="0.25">
      <c r="A431">
        <v>2.35</v>
      </c>
      <c r="B431">
        <v>3.47</v>
      </c>
      <c r="C431">
        <v>3.13</v>
      </c>
      <c r="D431" s="43">
        <f t="shared" si="105"/>
        <v>3.3205170825336694E-2</v>
      </c>
      <c r="E431" s="44">
        <f>IF(OR($A431="",$B431="",$C431=""),"",A431*'MPTO_working_3-way'!$I430)</f>
        <v>2.4280321514395413</v>
      </c>
      <c r="F431" s="45">
        <f>IF(OR($A431="",$B431="",$C431=""),"",B431*'MPTO_working_3-way'!$I430)</f>
        <v>3.5852219427639187</v>
      </c>
      <c r="G431" s="46">
        <f>IF(OR($A431="",$B431="",$C431=""),"",C431*'MPTO_working_3-way'!$I430)</f>
        <v>3.2339321846833036</v>
      </c>
      <c r="H431" s="44">
        <f>IF(OR($A431="",$B431="",$C431=""),"",'MPTO_working_3-way'!E430)</f>
        <v>2.4127575542876918</v>
      </c>
      <c r="I431" s="45">
        <f>IF(OR($A431="",$B431="",$C431=""),"",'MPTO_working_3-way'!F430)</f>
        <v>3.608596499785452</v>
      </c>
      <c r="J431" s="46">
        <f>IF(OR($A431="",$B431="",$C431=""),"",'MPTO_working_3-way'!G430)</f>
        <v>3.2423273896896534</v>
      </c>
      <c r="K431" s="44">
        <f>IF(OR($A431="",$B431="",$C431=""),"",'OddsRatio_working_3-way'!H430)</f>
        <v>2.4194577768872909</v>
      </c>
      <c r="L431" s="45">
        <f>IF(OR($A431="",$B431="",$C431=""),"",'OddsRatio_working_3-way'!I430)</f>
        <v>3.597082006601191</v>
      </c>
      <c r="M431" s="46">
        <f>IF(OR($A431="",$B431="",$C431=""),"",'OddsRatio_working_3-way'!J430)</f>
        <v>3.2395889368666144</v>
      </c>
      <c r="N431" s="47">
        <f t="shared" si="93"/>
        <v>41.185616072139574</v>
      </c>
      <c r="O431" s="48">
        <f t="shared" si="94"/>
        <v>27.8922760142732</v>
      </c>
      <c r="P431" s="48">
        <f t="shared" si="95"/>
        <v>30.922107913587222</v>
      </c>
      <c r="Q431" t="s">
        <v>473</v>
      </c>
      <c r="R431" t="s">
        <v>374</v>
      </c>
      <c r="S431" s="38">
        <v>44230</v>
      </c>
      <c r="T431" s="50">
        <v>100</v>
      </c>
      <c r="U431" s="50">
        <f t="shared" si="96"/>
        <v>57.446808510638299</v>
      </c>
      <c r="V431" s="50">
        <f t="shared" si="97"/>
        <v>71.181556195965413</v>
      </c>
      <c r="W431" s="50">
        <f t="shared" si="98"/>
        <v>68.051118210862612</v>
      </c>
      <c r="X431" s="50">
        <f t="shared" si="99"/>
        <v>60.767325593171961</v>
      </c>
      <c r="Y431" s="50">
        <f t="shared" si="100"/>
        <v>74.502073278499083</v>
      </c>
      <c r="Z431" s="50">
        <f t="shared" si="101"/>
        <v>71.371635293396281</v>
      </c>
      <c r="AA431" s="50">
        <f t="shared" si="102"/>
        <v>-3.3205170825336623</v>
      </c>
      <c r="AB431" s="50">
        <f t="shared" si="103"/>
        <v>-3.3205170825336694</v>
      </c>
      <c r="AC431" s="50">
        <f t="shared" si="104"/>
        <v>-3.3205170825336694</v>
      </c>
      <c r="AD431" s="51"/>
      <c r="AE431" s="51"/>
      <c r="AF431">
        <v>1.98</v>
      </c>
      <c r="AG431">
        <v>1.88</v>
      </c>
      <c r="AH431" s="66" t="s">
        <v>483</v>
      </c>
      <c r="AI431" s="51"/>
      <c r="AJ431" t="s">
        <v>450</v>
      </c>
    </row>
    <row r="432" spans="1:36" ht="15" x14ac:dyDescent="0.25">
      <c r="A432">
        <v>1.75</v>
      </c>
      <c r="B432">
        <v>3.79</v>
      </c>
      <c r="C432">
        <v>4.9400000000000004</v>
      </c>
      <c r="D432" s="43">
        <f t="shared" si="105"/>
        <v>3.7709963970205429E-2</v>
      </c>
      <c r="E432" s="44">
        <f>IF(OR($A432="",$B432="",$C432=""),"",A432*'MPTO_working_3-way'!$I431)</f>
        <v>1.8159924369478595</v>
      </c>
      <c r="F432" s="45">
        <f>IF(OR($A432="",$B432="",$C432=""),"",B432*'MPTO_working_3-way'!$I431)</f>
        <v>3.9329207634470786</v>
      </c>
      <c r="G432" s="46">
        <f>IF(OR($A432="",$B432="",$C432=""),"",C432*'MPTO_working_3-way'!$I431)</f>
        <v>5.1262872220128148</v>
      </c>
      <c r="H432" s="44">
        <f>IF(OR($A432="",$B432="",$C432=""),"",'MPTO_working_3-way'!E431)</f>
        <v>1.7893614406837512</v>
      </c>
      <c r="I432" s="45">
        <f>IF(OR($A432="",$B432="",$C432=""),"",'MPTO_working_3-way'!F431)</f>
        <v>3.9795886143213708</v>
      </c>
      <c r="J432" s="46">
        <f>IF(OR($A432="",$B432="",$C432=""),"",'MPTO_working_3-way'!G431)</f>
        <v>5.2670621237330488</v>
      </c>
      <c r="K432" s="44">
        <f>IF(OR($A432="",$B432="",$C432=""),"",'OddsRatio_working_3-way'!H431)</f>
        <v>1.7990167203506144</v>
      </c>
      <c r="L432" s="45">
        <f>IF(OR($A432="",$B432="",$C432=""),"",'OddsRatio_working_3-way'!I431)</f>
        <v>3.9723421997042849</v>
      </c>
      <c r="M432" s="46">
        <f>IF(OR($A432="",$B432="",$C432=""),"",'OddsRatio_working_3-way'!J431)</f>
        <v>5.1975011709085601</v>
      </c>
      <c r="N432" s="47">
        <f t="shared" si="93"/>
        <v>55.066308628504046</v>
      </c>
      <c r="O432" s="48">
        <f t="shared" si="94"/>
        <v>25.426395804718226</v>
      </c>
      <c r="P432" s="48">
        <f t="shared" si="95"/>
        <v>19.507295566777749</v>
      </c>
      <c r="Q432" t="s">
        <v>168</v>
      </c>
      <c r="R432" t="s">
        <v>64</v>
      </c>
      <c r="S432" s="38">
        <v>44230</v>
      </c>
      <c r="T432" s="50">
        <v>100</v>
      </c>
      <c r="U432" s="50">
        <f t="shared" si="96"/>
        <v>42.857142857142854</v>
      </c>
      <c r="V432" s="50">
        <f t="shared" si="97"/>
        <v>73.614775725593674</v>
      </c>
      <c r="W432" s="50">
        <f t="shared" si="98"/>
        <v>79.757085020242926</v>
      </c>
      <c r="X432" s="50">
        <f t="shared" si="99"/>
        <v>46.628139254163415</v>
      </c>
      <c r="Y432" s="50">
        <f t="shared" si="100"/>
        <v>77.385772122614227</v>
      </c>
      <c r="Z432" s="50">
        <f t="shared" si="101"/>
        <v>83.528081417263465</v>
      </c>
      <c r="AA432" s="50">
        <f t="shared" si="102"/>
        <v>-3.7709963970205607</v>
      </c>
      <c r="AB432" s="50">
        <f t="shared" si="103"/>
        <v>-3.7709963970205536</v>
      </c>
      <c r="AC432" s="50">
        <f t="shared" si="104"/>
        <v>-3.7709963970205393</v>
      </c>
      <c r="AF432">
        <v>2.02</v>
      </c>
      <c r="AG432">
        <v>1.88</v>
      </c>
      <c r="AH432" s="66" t="s">
        <v>483</v>
      </c>
      <c r="AJ432" t="s">
        <v>442</v>
      </c>
    </row>
    <row r="433" spans="1:36" ht="15" x14ac:dyDescent="0.25">
      <c r="A433">
        <v>5.62</v>
      </c>
      <c r="B433">
        <v>4.28</v>
      </c>
      <c r="C433">
        <v>1.6</v>
      </c>
      <c r="D433" s="43">
        <f t="shared" si="105"/>
        <v>3.6580802873582341E-2</v>
      </c>
      <c r="E433" s="44">
        <f>IF(OR($A433="",$B433="",$C433=""),"",A433*'MPTO_working_3-way'!$I432)</f>
        <v>5.8255841121495324</v>
      </c>
      <c r="F433" s="45">
        <f>IF(OR($A433="",$B433="",$C433=""),"",B433*'MPTO_working_3-way'!$I432)</f>
        <v>4.4365658362989331</v>
      </c>
      <c r="G433" s="46">
        <f>IF(OR($A433="",$B433="",$C433=""),"",C433*'MPTO_working_3-way'!$I432)</f>
        <v>1.6585292845977317</v>
      </c>
      <c r="H433" s="44">
        <f>IF(OR($A433="",$B433="",$C433=""),"",'MPTO_working_3-way'!E432)</f>
        <v>6.0334612586851284</v>
      </c>
      <c r="I433" s="45">
        <f>IF(OR($A433="",$B433="",$C433=""),"",'MPTO_working_3-way'!F432)</f>
        <v>4.5156663600352935</v>
      </c>
      <c r="J433" s="46">
        <f>IF(OR($A433="",$B433="",$C433=""),"",'MPTO_working_3-way'!G432)</f>
        <v>1.6318367457700711</v>
      </c>
      <c r="K433" s="44">
        <f>IF(OR($A433="",$B433="",$C433=""),"",'OddsRatio_working_3-way'!H432)</f>
        <v>5.9345796230092756</v>
      </c>
      <c r="L433" s="45">
        <f>IF(OR($A433="",$B433="",$C433=""),"",'OddsRatio_working_3-way'!I432)</f>
        <v>4.5033379141710865</v>
      </c>
      <c r="M433" s="46">
        <f>IF(OR($A433="",$B433="",$C433=""),"",'OddsRatio_working_3-way'!J432)</f>
        <v>1.6408544964947112</v>
      </c>
      <c r="N433" s="47">
        <f t="shared" si="93"/>
        <v>17.165660657348546</v>
      </c>
      <c r="O433" s="48">
        <f t="shared" si="94"/>
        <v>22.539956283714677</v>
      </c>
      <c r="P433" s="48">
        <f t="shared" si="95"/>
        <v>60.294383058936774</v>
      </c>
      <c r="Q433" t="s">
        <v>125</v>
      </c>
      <c r="R433" t="s">
        <v>166</v>
      </c>
      <c r="S433" s="38">
        <v>44230</v>
      </c>
      <c r="T433" s="50">
        <v>100</v>
      </c>
      <c r="U433" s="50">
        <f t="shared" si="96"/>
        <v>82.206405693950188</v>
      </c>
      <c r="V433" s="50">
        <f t="shared" si="97"/>
        <v>76.635514018691595</v>
      </c>
      <c r="W433" s="50">
        <f t="shared" si="98"/>
        <v>37.5</v>
      </c>
      <c r="X433" s="50">
        <f t="shared" si="99"/>
        <v>85.86448598130842</v>
      </c>
      <c r="Y433" s="50">
        <f t="shared" si="100"/>
        <v>80.293594306049826</v>
      </c>
      <c r="Z433" s="50">
        <f t="shared" si="101"/>
        <v>41.158080287358231</v>
      </c>
      <c r="AA433" s="50">
        <f t="shared" si="102"/>
        <v>-3.6580802873582314</v>
      </c>
      <c r="AB433" s="50">
        <f t="shared" si="103"/>
        <v>-3.6580802873582314</v>
      </c>
      <c r="AC433" s="50">
        <f t="shared" si="104"/>
        <v>-3.6580802873582314</v>
      </c>
      <c r="AF433">
        <v>1.81</v>
      </c>
      <c r="AG433">
        <v>2.08</v>
      </c>
      <c r="AH433" s="66" t="s">
        <v>484</v>
      </c>
      <c r="AJ433" t="s">
        <v>442</v>
      </c>
    </row>
    <row r="434" spans="1:36" ht="15" x14ac:dyDescent="0.25">
      <c r="A434">
        <v>4.0999999999999996</v>
      </c>
      <c r="B434">
        <v>3.29</v>
      </c>
      <c r="C434">
        <v>2.11</v>
      </c>
      <c r="D434" s="43">
        <f t="shared" si="105"/>
        <v>2.1787456094644941E-2</v>
      </c>
      <c r="E434" s="44">
        <f>IF(OR($A434="",$B434="",$C434=""),"",A434*'MPTO_working_3-way'!$I433)</f>
        <v>4.189328569988044</v>
      </c>
      <c r="F434" s="45">
        <f>IF(OR($A434="",$B434="",$C434=""),"",B434*'MPTO_working_3-way'!$I433)</f>
        <v>3.3616807305513818</v>
      </c>
      <c r="G434" s="46">
        <f>IF(OR($A434="",$B434="",$C434=""),"",C434*'MPTO_working_3-way'!$I433)</f>
        <v>2.1559715323597008</v>
      </c>
      <c r="H434" s="44">
        <f>IF(OR($A434="",$B434="",$C434=""),"",'MPTO_working_3-way'!E433)</f>
        <v>4.2258290898706754</v>
      </c>
      <c r="I434" s="45">
        <f>IF(OR($A434="",$B434="",$C434=""),"",'MPTO_working_3-way'!F433)</f>
        <v>3.370534115925977</v>
      </c>
      <c r="J434" s="46">
        <f>IF(OR($A434="",$B434="",$C434=""),"",'MPTO_working_3-way'!G433)</f>
        <v>2.1428364923837222</v>
      </c>
      <c r="K434" s="44">
        <f>IF(OR($A434="",$B434="",$C434=""),"",'OddsRatio_working_3-way'!H433)</f>
        <v>4.2070045306385229</v>
      </c>
      <c r="L434" s="45">
        <f>IF(OR($A434="",$B434="",$C434=""),"",'OddsRatio_working_3-way'!I433)</f>
        <v>3.3690452823103931</v>
      </c>
      <c r="M434" s="46">
        <f>IF(OR($A434="",$B434="",$C434=""),"",'OddsRatio_working_3-way'!J433)</f>
        <v>2.1483145254866973</v>
      </c>
      <c r="N434" s="47">
        <f t="shared" si="93"/>
        <v>23.870173544369518</v>
      </c>
      <c r="O434" s="48">
        <f t="shared" si="94"/>
        <v>29.747024781737093</v>
      </c>
      <c r="P434" s="48">
        <f t="shared" si="95"/>
        <v>46.382801673893375</v>
      </c>
      <c r="Q434" t="s">
        <v>73</v>
      </c>
      <c r="R434" t="s">
        <v>39</v>
      </c>
      <c r="S434" s="38">
        <v>44258</v>
      </c>
      <c r="T434" s="50">
        <v>100</v>
      </c>
      <c r="U434" s="50">
        <f t="shared" si="96"/>
        <v>75.609756097560975</v>
      </c>
      <c r="V434" s="50">
        <f t="shared" si="97"/>
        <v>69.6048632218845</v>
      </c>
      <c r="W434" s="50">
        <f t="shared" si="98"/>
        <v>52.606635071090047</v>
      </c>
      <c r="X434" s="50">
        <f t="shared" si="99"/>
        <v>77.788501707025446</v>
      </c>
      <c r="Y434" s="50">
        <f t="shared" si="100"/>
        <v>71.783608831348971</v>
      </c>
      <c r="Z434" s="50">
        <f t="shared" si="101"/>
        <v>54.785380680554532</v>
      </c>
      <c r="AA434" s="50">
        <f t="shared" si="102"/>
        <v>-2.178745609464471</v>
      </c>
      <c r="AB434" s="50">
        <f t="shared" si="103"/>
        <v>-2.178745609464471</v>
      </c>
      <c r="AC434" s="50">
        <f t="shared" si="104"/>
        <v>-2.1787456094644853</v>
      </c>
      <c r="AF434">
        <v>2.19</v>
      </c>
      <c r="AG434">
        <v>1.75</v>
      </c>
      <c r="AH434" s="66" t="s">
        <v>482</v>
      </c>
      <c r="AJ434" t="s">
        <v>443</v>
      </c>
    </row>
    <row r="435" spans="1:36" ht="15" x14ac:dyDescent="0.25">
      <c r="A435">
        <v>3.77</v>
      </c>
      <c r="B435">
        <v>3.58</v>
      </c>
      <c r="C435">
        <v>2.09</v>
      </c>
      <c r="D435" s="43">
        <f t="shared" si="105"/>
        <v>2.3050497849999019E-2</v>
      </c>
      <c r="E435" s="44">
        <f>IF(OR($A435="",$B435="",$C435=""),"",A435*'MPTO_working_3-way'!$I434)</f>
        <v>3.8569003768944965</v>
      </c>
      <c r="F435" s="45">
        <f>IF(OR($A435="",$B435="",$C435=""),"",B435*'MPTO_working_3-way'!$I434)</f>
        <v>3.6625207823029964</v>
      </c>
      <c r="G435" s="46">
        <f>IF(OR($A435="",$B435="",$C435=""),"",C435*'MPTO_working_3-way'!$I434)</f>
        <v>2.1381755405064977</v>
      </c>
      <c r="H435" s="44">
        <f>IF(OR($A435="",$B435="",$C435=""),"",'MPTO_working_3-way'!E434)</f>
        <v>3.8824624843907669</v>
      </c>
      <c r="I435" s="45">
        <f>IF(OR($A435="",$B435="",$C435=""),"",'MPTO_working_3-way'!F434)</f>
        <v>3.6812601559773674</v>
      </c>
      <c r="J435" s="46">
        <f>IF(OR($A435="",$B435="",$C435=""),"",'MPTO_working_3-way'!G434)</f>
        <v>2.124110049916673</v>
      </c>
      <c r="K435" s="44">
        <f>IF(OR($A435="",$B435="",$C435=""),"",'OddsRatio_working_3-way'!H434)</f>
        <v>3.8712193914403885</v>
      </c>
      <c r="L435" s="45">
        <f>IF(OR($A435="",$B435="",$C435=""),"",'OddsRatio_working_3-way'!I434)</f>
        <v>3.6742765450961024</v>
      </c>
      <c r="M435" s="46">
        <f>IF(OR($A435="",$B435="",$C435=""),"",'OddsRatio_working_3-way'!J434)</f>
        <v>2.1298300132382759</v>
      </c>
      <c r="N435" s="47">
        <f t="shared" ref="N435:N473" si="106">(1/E435)* 100</f>
        <v>25.92755586819645</v>
      </c>
      <c r="O435" s="48">
        <f t="shared" ref="O435:O473" si="107">(1/F435)* 100</f>
        <v>27.303599336061623</v>
      </c>
      <c r="P435" s="48">
        <f t="shared" ref="P435:P473" si="108">(1/G435)* 100</f>
        <v>46.768844795741927</v>
      </c>
      <c r="Q435" t="s">
        <v>70</v>
      </c>
      <c r="R435" t="s">
        <v>136</v>
      </c>
      <c r="S435" s="38">
        <v>44258</v>
      </c>
      <c r="T435" s="50">
        <v>100</v>
      </c>
      <c r="U435" s="50">
        <f t="shared" ref="U435:U473" si="109">(1/A435)*((T435*A435)-T435)</f>
        <v>73.474801061007966</v>
      </c>
      <c r="V435" s="50">
        <f t="shared" ref="V435:V473" si="110">(1/B435)*((T435*B435)-T435)</f>
        <v>72.067039106145245</v>
      </c>
      <c r="W435" s="50">
        <f t="shared" ref="W435:W473" si="111">(1/C435)*((T435*C435)-T435)</f>
        <v>52.153110047846894</v>
      </c>
      <c r="X435" s="50">
        <f t="shared" ref="X435:X473" si="112">((1/B435)+(1/C435))*T435</f>
        <v>75.779850846007861</v>
      </c>
      <c r="Y435" s="50">
        <f t="shared" ref="Y435:Y473" si="113">((1/A435)+(1/C435))*T435</f>
        <v>74.372088891145154</v>
      </c>
      <c r="Z435" s="50">
        <f t="shared" ref="Z435:Z473" si="114">((1/A435)+(1/B435))*T435</f>
        <v>54.458159832846789</v>
      </c>
      <c r="AA435" s="50">
        <f t="shared" ref="AA435:AA473" si="115">U435-X435</f>
        <v>-2.3050497849998948</v>
      </c>
      <c r="AB435" s="50">
        <f t="shared" ref="AB435:AB473" si="116">V435-Y435</f>
        <v>-2.305049784999909</v>
      </c>
      <c r="AC435" s="50">
        <f t="shared" ref="AC435:AC473" si="117">W435-Z435</f>
        <v>-2.3050497849998948</v>
      </c>
      <c r="AF435">
        <v>2.1800000000000002</v>
      </c>
      <c r="AG435">
        <v>1.75</v>
      </c>
      <c r="AH435" s="66" t="s">
        <v>479</v>
      </c>
      <c r="AJ435" t="s">
        <v>443</v>
      </c>
    </row>
    <row r="436" spans="1:36" ht="15" x14ac:dyDescent="0.25">
      <c r="A436">
        <v>8.18</v>
      </c>
      <c r="B436">
        <v>4.7</v>
      </c>
      <c r="C436">
        <v>1.45</v>
      </c>
      <c r="D436" s="43">
        <f t="shared" si="105"/>
        <v>2.4670518613657766E-2</v>
      </c>
      <c r="E436" s="44">
        <f>IF(OR($A436="",$B436="",$C436=""),"",A436*'MPTO_working_3-way'!$I435)</f>
        <v>8.3818048422597204</v>
      </c>
      <c r="F436" s="45">
        <f>IF(OR($A436="",$B436="",$C436=""),"",B436*'MPTO_working_3-way'!$I435)</f>
        <v>4.8159514374841921</v>
      </c>
      <c r="G436" s="46">
        <f>IF(OR($A436="",$B436="",$C436=""),"",C436*'MPTO_working_3-way'!$I435)</f>
        <v>1.4857722519898038</v>
      </c>
      <c r="H436" s="44">
        <f>IF(OR($A436="",$B436="",$C436=""),"",'MPTO_working_3-way'!E435)</f>
        <v>8.7699386985636885</v>
      </c>
      <c r="I436" s="45">
        <f>IF(OR($A436="",$B436="",$C436=""),"",'MPTO_working_3-way'!F435)</f>
        <v>4.8889606725971051</v>
      </c>
      <c r="J436" s="46">
        <f>IF(OR($A436="",$B436="",$C436=""),"",'MPTO_working_3-way'!G435)</f>
        <v>1.4674985762885575</v>
      </c>
      <c r="K436" s="44">
        <f>IF(OR($A436="",$B436="",$C436=""),"",'OddsRatio_working_3-way'!H435)</f>
        <v>8.5535800793529031</v>
      </c>
      <c r="L436" s="45">
        <f>IF(OR($A436="",$B436="",$C436=""),"",'OddsRatio_working_3-way'!I435)</f>
        <v>4.8925134113657025</v>
      </c>
      <c r="M436" s="46">
        <f>IF(OR($A436="",$B436="",$C436=""),"",'OddsRatio_working_3-way'!J435)</f>
        <v>1.4734137932742071</v>
      </c>
      <c r="N436" s="47">
        <f t="shared" si="106"/>
        <v>11.930604670704808</v>
      </c>
      <c r="O436" s="48">
        <f t="shared" si="107"/>
        <v>20.764328980077728</v>
      </c>
      <c r="P436" s="48">
        <f t="shared" si="108"/>
        <v>67.305066349217469</v>
      </c>
      <c r="Q436" t="s">
        <v>34</v>
      </c>
      <c r="R436" t="s">
        <v>137</v>
      </c>
      <c r="S436" s="38">
        <v>44258</v>
      </c>
      <c r="T436" s="50">
        <v>100</v>
      </c>
      <c r="U436" s="50">
        <f t="shared" si="109"/>
        <v>87.775061124694389</v>
      </c>
      <c r="V436" s="50">
        <f t="shared" si="110"/>
        <v>78.723404255319153</v>
      </c>
      <c r="W436" s="50">
        <f t="shared" si="111"/>
        <v>31.03448275862069</v>
      </c>
      <c r="X436" s="50">
        <f t="shared" si="112"/>
        <v>90.242112986060164</v>
      </c>
      <c r="Y436" s="50">
        <f t="shared" si="113"/>
        <v>81.190456116684942</v>
      </c>
      <c r="Z436" s="50">
        <f t="shared" si="114"/>
        <v>33.501534619986472</v>
      </c>
      <c r="AA436" s="50">
        <f t="shared" si="115"/>
        <v>-2.4670518613657748</v>
      </c>
      <c r="AB436" s="50">
        <f t="shared" si="116"/>
        <v>-2.467051861365789</v>
      </c>
      <c r="AC436" s="50">
        <f t="shared" si="117"/>
        <v>-2.4670518613657819</v>
      </c>
      <c r="AF436">
        <v>1.81</v>
      </c>
      <c r="AG436">
        <v>2.09</v>
      </c>
      <c r="AH436" s="66" t="s">
        <v>485</v>
      </c>
      <c r="AJ436" t="s">
        <v>443</v>
      </c>
    </row>
    <row r="437" spans="1:36" ht="15" x14ac:dyDescent="0.25">
      <c r="A437">
        <v>2.2799999999999998</v>
      </c>
      <c r="B437">
        <v>3.37</v>
      </c>
      <c r="C437">
        <v>3.41</v>
      </c>
      <c r="D437" s="43">
        <f t="shared" si="105"/>
        <v>2.858752823738997E-2</v>
      </c>
      <c r="E437" s="44">
        <f>IF(OR($A437="",$B437="",$C437=""),"",A437*'MPTO_working_3-way'!$I436)</f>
        <v>2.3451795643812487</v>
      </c>
      <c r="F437" s="45">
        <f>IF(OR($A437="",$B437="",$C437=""),"",B437*'MPTO_working_3-way'!$I436)</f>
        <v>3.4663399701600044</v>
      </c>
      <c r="G437" s="46">
        <f>IF(OR($A437="",$B437="",$C437=""),"",C437*'MPTO_working_3-way'!$I436)</f>
        <v>3.5074834712895</v>
      </c>
      <c r="H437" s="44">
        <f>IF(OR($A437="",$B437="",$C437=""),"",'MPTO_working_3-way'!E436)</f>
        <v>2.3306366266861285</v>
      </c>
      <c r="I437" s="45">
        <f>IF(OR($A437="",$B437="",$C437=""),"",'MPTO_working_3-way'!F436)</f>
        <v>3.4818125731327796</v>
      </c>
      <c r="J437" s="46">
        <f>IF(OR($A437="",$B437="",$C437=""),"",'MPTO_working_3-way'!G436)</f>
        <v>3.5245277326792275</v>
      </c>
      <c r="K437" s="44">
        <f>IF(OR($A437="",$B437="",$C437=""),"",'OddsRatio_working_3-way'!H436)</f>
        <v>2.3368598280521811</v>
      </c>
      <c r="L437" s="45">
        <f>IF(OR($A437="",$B437="",$C437=""),"",'OddsRatio_working_3-way'!I436)</f>
        <v>3.4752795253778674</v>
      </c>
      <c r="M437" s="46">
        <f>IF(OR($A437="",$B437="",$C437=""),"",'OddsRatio_working_3-way'!J436)</f>
        <v>3.5170563950044977</v>
      </c>
      <c r="N437" s="47">
        <f t="shared" si="106"/>
        <v>42.640658105164739</v>
      </c>
      <c r="O437" s="48">
        <f t="shared" si="107"/>
        <v>28.848872545927474</v>
      </c>
      <c r="P437" s="48">
        <f t="shared" si="108"/>
        <v>28.510469348907797</v>
      </c>
      <c r="Q437" t="s">
        <v>37</v>
      </c>
      <c r="R437" t="s">
        <v>42</v>
      </c>
      <c r="S437" s="38">
        <v>44258</v>
      </c>
      <c r="T437" s="50">
        <v>100</v>
      </c>
      <c r="U437" s="50">
        <f t="shared" si="109"/>
        <v>56.140350877192972</v>
      </c>
      <c r="V437" s="50">
        <f t="shared" si="110"/>
        <v>70.326409495548958</v>
      </c>
      <c r="W437" s="50">
        <f t="shared" si="111"/>
        <v>70.674486803519059</v>
      </c>
      <c r="X437" s="50">
        <f t="shared" si="112"/>
        <v>58.999103700931975</v>
      </c>
      <c r="Y437" s="50">
        <f t="shared" si="113"/>
        <v>73.185162319287954</v>
      </c>
      <c r="Z437" s="50">
        <f t="shared" si="114"/>
        <v>73.53323962725807</v>
      </c>
      <c r="AA437" s="50">
        <f t="shared" si="115"/>
        <v>-2.8587528237390032</v>
      </c>
      <c r="AB437" s="50">
        <f t="shared" si="116"/>
        <v>-2.8587528237389961</v>
      </c>
      <c r="AC437" s="50">
        <f t="shared" si="117"/>
        <v>-2.8587528237390103</v>
      </c>
      <c r="AF437">
        <v>1.9</v>
      </c>
      <c r="AG437">
        <v>1.98</v>
      </c>
      <c r="AH437" s="66" t="s">
        <v>479</v>
      </c>
      <c r="AJ437" t="s">
        <v>433</v>
      </c>
    </row>
    <row r="438" spans="1:36" ht="15" x14ac:dyDescent="0.25">
      <c r="A438">
        <v>2.94</v>
      </c>
      <c r="B438">
        <v>3.3</v>
      </c>
      <c r="C438">
        <v>2.6</v>
      </c>
      <c r="D438" s="43">
        <f t="shared" si="105"/>
        <v>2.7781742067456427E-2</v>
      </c>
      <c r="E438" s="44">
        <f>IF(OR($A438="",$B438="",$C438=""),"",A438*'MPTO_working_3-way'!$I437)</f>
        <v>3.0216783216783218</v>
      </c>
      <c r="F438" s="45">
        <f>IF(OR($A438="",$B438="",$C438=""),"",B438*'MPTO_working_3-way'!$I437)</f>
        <v>3.391679748822606</v>
      </c>
      <c r="G438" s="46">
        <f>IF(OR($A438="",$B438="",$C438=""),"",C438*'MPTO_working_3-way'!$I437)</f>
        <v>2.6722325293753868</v>
      </c>
      <c r="H438" s="44">
        <f>IF(OR($A438="",$B438="",$C438=""),"",'MPTO_working_3-way'!E437)</f>
        <v>3.0222850570305764</v>
      </c>
      <c r="I438" s="45">
        <f>IF(OR($A438="",$B438="",$C438=""),"",'MPTO_working_3-way'!F437)</f>
        <v>3.4040267731836336</v>
      </c>
      <c r="J438" s="46">
        <f>IF(OR($A438="",$B438="",$C438=""),"",'MPTO_working_3-way'!G437)</f>
        <v>2.6641460014363569</v>
      </c>
      <c r="K438" s="44">
        <f>IF(OR($A438="",$B438="",$C438=""),"",'OddsRatio_working_3-way'!H437)</f>
        <v>3.022396417391731</v>
      </c>
      <c r="L438" s="45">
        <f>IF(OR($A438="",$B438="",$C438=""),"",'OddsRatio_working_3-way'!I437)</f>
        <v>3.3976864742273087</v>
      </c>
      <c r="M438" s="46">
        <f>IF(OR($A438="",$B438="",$C438=""),"",'OddsRatio_working_3-way'!J437)</f>
        <v>2.6679558081581289</v>
      </c>
      <c r="N438" s="47">
        <f t="shared" si="106"/>
        <v>33.094191159453828</v>
      </c>
      <c r="O438" s="48">
        <f t="shared" si="107"/>
        <v>29.483915760240688</v>
      </c>
      <c r="P438" s="48">
        <f t="shared" si="108"/>
        <v>37.42189308030548</v>
      </c>
      <c r="Q438" t="s">
        <v>85</v>
      </c>
      <c r="R438" t="s">
        <v>45</v>
      </c>
      <c r="S438" s="38">
        <v>44258</v>
      </c>
      <c r="T438" s="50">
        <v>100</v>
      </c>
      <c r="U438" s="50">
        <f t="shared" si="109"/>
        <v>65.986394557823132</v>
      </c>
      <c r="V438" s="50">
        <f t="shared" si="110"/>
        <v>69.696969696969703</v>
      </c>
      <c r="W438" s="50">
        <f t="shared" si="111"/>
        <v>61.538461538461533</v>
      </c>
      <c r="X438" s="50">
        <f t="shared" si="112"/>
        <v>68.76456876456875</v>
      </c>
      <c r="Y438" s="50">
        <f t="shared" si="113"/>
        <v>72.47514390371532</v>
      </c>
      <c r="Z438" s="50">
        <f t="shared" si="114"/>
        <v>64.316635745207179</v>
      </c>
      <c r="AA438" s="50">
        <f t="shared" si="115"/>
        <v>-2.7781742067456179</v>
      </c>
      <c r="AB438" s="50">
        <f t="shared" si="116"/>
        <v>-2.7781742067456179</v>
      </c>
      <c r="AC438" s="50">
        <f t="shared" si="117"/>
        <v>-2.7781742067456463</v>
      </c>
      <c r="AF438">
        <v>2.13</v>
      </c>
      <c r="AG438">
        <v>1.77</v>
      </c>
      <c r="AH438" s="66" t="s">
        <v>490</v>
      </c>
      <c r="AJ438" t="s">
        <v>433</v>
      </c>
    </row>
    <row r="439" spans="1:36" ht="15" x14ac:dyDescent="0.25">
      <c r="A439">
        <v>1.37</v>
      </c>
      <c r="B439">
        <v>4.96</v>
      </c>
      <c r="C439">
        <v>9.77</v>
      </c>
      <c r="D439" s="43">
        <f t="shared" si="105"/>
        <v>3.3894055867963013E-2</v>
      </c>
      <c r="E439" s="44">
        <f>IF(OR($A439="",$B439="",$C439=""),"",A439*'MPTO_working_3-way'!$I438)</f>
        <v>1.4164348565391094</v>
      </c>
      <c r="F439" s="45">
        <f>IF(OR($A439="",$B439="",$C439=""),"",B439*'MPTO_working_3-way'!$I438)</f>
        <v>5.1281145171050966</v>
      </c>
      <c r="G439" s="46">
        <f>IF(OR($A439="",$B439="",$C439=""),"",C439*'MPTO_working_3-way'!$I438)</f>
        <v>10.101144925829999</v>
      </c>
      <c r="H439" s="44">
        <f>IF(OR($A439="",$B439="",$C439=""),"",'MPTO_working_3-way'!E438)</f>
        <v>1.3915386322524235</v>
      </c>
      <c r="I439" s="45">
        <f>IF(OR($A439="",$B439="",$C439=""),"",'MPTO_working_3-way'!F438)</f>
        <v>5.2544497614320456</v>
      </c>
      <c r="J439" s="46">
        <f>IF(OR($A439="",$B439="",$C439=""),"",'MPTO_working_3-way'!G438)</f>
        <v>10.982237395979713</v>
      </c>
      <c r="K439" s="44">
        <f>IF(OR($A439="",$B439="",$C439=""),"",'OddsRatio_working_3-way'!H438)</f>
        <v>1.3991458028422366</v>
      </c>
      <c r="L439" s="45">
        <f>IF(OR($A439="",$B439="",$C439=""),"",'OddsRatio_working_3-way'!I438)</f>
        <v>5.2719388628520418</v>
      </c>
      <c r="M439" s="46">
        <f>IF(OR($A439="",$B439="",$C439=""),"",'OddsRatio_working_3-way'!J438)</f>
        <v>10.460834299801114</v>
      </c>
      <c r="N439" s="47">
        <f t="shared" si="106"/>
        <v>70.599787585246347</v>
      </c>
      <c r="O439" s="48">
        <f t="shared" si="107"/>
        <v>19.500344554795866</v>
      </c>
      <c r="P439" s="48">
        <f t="shared" si="108"/>
        <v>9.8998678599577783</v>
      </c>
      <c r="Q439" t="s">
        <v>36</v>
      </c>
      <c r="R439" t="s">
        <v>277</v>
      </c>
      <c r="S439" s="38">
        <v>44258</v>
      </c>
      <c r="T439" s="50">
        <v>100</v>
      </c>
      <c r="U439" s="50">
        <f t="shared" si="109"/>
        <v>27.007299270072991</v>
      </c>
      <c r="V439" s="50">
        <f t="shared" si="110"/>
        <v>79.838709677419359</v>
      </c>
      <c r="W439" s="50">
        <f t="shared" si="111"/>
        <v>89.764585465711363</v>
      </c>
      <c r="X439" s="50">
        <f t="shared" si="112"/>
        <v>30.396704856869285</v>
      </c>
      <c r="Y439" s="50">
        <f t="shared" si="113"/>
        <v>83.228115264215646</v>
      </c>
      <c r="Z439" s="50">
        <f t="shared" si="114"/>
        <v>93.153991052507649</v>
      </c>
      <c r="AA439" s="50">
        <f t="shared" si="115"/>
        <v>-3.3894055867962933</v>
      </c>
      <c r="AB439" s="50">
        <f t="shared" si="116"/>
        <v>-3.3894055867962862</v>
      </c>
      <c r="AC439" s="50">
        <f t="shared" si="117"/>
        <v>-3.3894055867962862</v>
      </c>
      <c r="AF439">
        <v>1.8</v>
      </c>
      <c r="AG439">
        <v>2.09</v>
      </c>
      <c r="AH439" s="66" t="s">
        <v>478</v>
      </c>
      <c r="AJ439" t="s">
        <v>433</v>
      </c>
    </row>
    <row r="440" spans="1:36" ht="15" x14ac:dyDescent="0.25">
      <c r="A440">
        <v>4.32</v>
      </c>
      <c r="B440">
        <v>3.52</v>
      </c>
      <c r="C440">
        <v>1.94</v>
      </c>
      <c r="D440" s="43">
        <f t="shared" si="105"/>
        <v>3.1036308098163712E-2</v>
      </c>
      <c r="E440" s="44">
        <f>IF(OR($A440="",$B440="",$C440=""),"",A440*'MPTO_working_3-way'!$I439)</f>
        <v>4.4540768509840678</v>
      </c>
      <c r="F440" s="45">
        <f>IF(OR($A440="",$B440="",$C440=""),"",B440*'MPTO_working_3-way'!$I439)</f>
        <v>3.6292478045055363</v>
      </c>
      <c r="G440" s="46">
        <f>IF(OR($A440="",$B440="",$C440=""),"",C440*'MPTO_working_3-way'!$I439)</f>
        <v>2.0002104377104377</v>
      </c>
      <c r="H440" s="44">
        <f>IF(OR($A440="",$B440="",$C440=""),"",'MPTO_working_3-way'!E439)</f>
        <v>4.5221031151690347</v>
      </c>
      <c r="I440" s="45">
        <f>IF(OR($A440="",$B440="",$C440=""),"",'MPTO_working_3-way'!F439)</f>
        <v>3.6530284458345661</v>
      </c>
      <c r="J440" s="46">
        <f>IF(OR($A440="",$B440="",$C440=""),"",'MPTO_working_3-way'!G439)</f>
        <v>1.9797335410182479</v>
      </c>
      <c r="K440" s="44">
        <f>IF(OR($A440="",$B440="",$C440=""),"",'OddsRatio_working_3-way'!H439)</f>
        <v>4.4885792177629709</v>
      </c>
      <c r="L440" s="45">
        <f>IF(OR($A440="",$B440="",$C440=""),"",'OddsRatio_working_3-way'!I439)</f>
        <v>3.647957719506834</v>
      </c>
      <c r="M440" s="46">
        <f>IF(OR($A440="",$B440="",$C440=""),"",'OddsRatio_working_3-way'!J439)</f>
        <v>1.9877302604509612</v>
      </c>
      <c r="N440" s="47">
        <f t="shared" si="106"/>
        <v>22.451341399263544</v>
      </c>
      <c r="O440" s="48">
        <f t="shared" si="107"/>
        <v>27.553918990005261</v>
      </c>
      <c r="P440" s="48">
        <f t="shared" si="108"/>
        <v>49.994739610731195</v>
      </c>
      <c r="Q440" t="s">
        <v>82</v>
      </c>
      <c r="R440" t="s">
        <v>132</v>
      </c>
      <c r="S440" s="38">
        <v>44258</v>
      </c>
      <c r="T440" s="50">
        <v>100</v>
      </c>
      <c r="U440" s="50">
        <f t="shared" si="109"/>
        <v>76.851851851851848</v>
      </c>
      <c r="V440" s="50">
        <f t="shared" si="110"/>
        <v>71.590909090909093</v>
      </c>
      <c r="W440" s="50">
        <f t="shared" si="111"/>
        <v>48.453608247422686</v>
      </c>
      <c r="X440" s="50">
        <f t="shared" si="112"/>
        <v>79.955482661668228</v>
      </c>
      <c r="Y440" s="50">
        <f t="shared" si="113"/>
        <v>74.694539900725474</v>
      </c>
      <c r="Z440" s="50">
        <f t="shared" si="114"/>
        <v>51.557239057239059</v>
      </c>
      <c r="AA440" s="50">
        <f t="shared" si="115"/>
        <v>-3.1036308098163801</v>
      </c>
      <c r="AB440" s="50">
        <f t="shared" si="116"/>
        <v>-3.1036308098163801</v>
      </c>
      <c r="AC440" s="50">
        <f t="shared" si="117"/>
        <v>-3.103630809816373</v>
      </c>
      <c r="AF440">
        <v>2.02</v>
      </c>
      <c r="AG440">
        <v>1.87</v>
      </c>
      <c r="AH440" s="66" t="s">
        <v>480</v>
      </c>
      <c r="AJ440" t="s">
        <v>433</v>
      </c>
    </row>
    <row r="441" spans="1:36" ht="15" x14ac:dyDescent="0.25">
      <c r="A441">
        <v>2.44</v>
      </c>
      <c r="B441">
        <v>3.25</v>
      </c>
      <c r="C441">
        <v>3.22</v>
      </c>
      <c r="D441" s="43">
        <f t="shared" si="105"/>
        <v>2.8087379477258256E-2</v>
      </c>
      <c r="E441" s="44">
        <f>IF(OR($A441="",$B441="",$C441=""),"",A441*'MPTO_working_3-way'!$I440)</f>
        <v>2.5085332059245102</v>
      </c>
      <c r="F441" s="45">
        <f>IF(OR($A441="",$B441="",$C441=""),"",B441*'MPTO_working_3-way'!$I440)</f>
        <v>3.3412839833010892</v>
      </c>
      <c r="G441" s="46">
        <f>IF(OR($A441="",$B441="",$C441=""),"",C441*'MPTO_working_3-way'!$I440)</f>
        <v>3.3104413619167716</v>
      </c>
      <c r="H441" s="44">
        <f>IF(OR($A441="",$B441="",$C441=""),"",'MPTO_working_3-way'!E440)</f>
        <v>2.4970434646552233</v>
      </c>
      <c r="I441" s="45">
        <f>IF(OR($A441="",$B441="",$C441=""),"",'MPTO_working_3-way'!F440)</f>
        <v>3.35199446904591</v>
      </c>
      <c r="J441" s="46">
        <f>IF(OR($A441="",$B441="",$C441=""),"",'MPTO_working_3-way'!G440)</f>
        <v>3.3200911896258796</v>
      </c>
      <c r="K441" s="44">
        <f>IF(OR($A441="",$B441="",$C441=""),"",'OddsRatio_working_3-way'!H440)</f>
        <v>2.5021649575928566</v>
      </c>
      <c r="L441" s="45">
        <f>IF(OR($A441="",$B441="",$C441=""),"",'OddsRatio_working_3-way'!I440)</f>
        <v>3.3471327462388389</v>
      </c>
      <c r="M441" s="46">
        <f>IF(OR($A441="",$B441="",$C441=""),"",'OddsRatio_working_3-way'!J440)</f>
        <v>3.3158376429556542</v>
      </c>
      <c r="N441" s="47">
        <f t="shared" si="106"/>
        <v>39.863933139822791</v>
      </c>
      <c r="O441" s="48">
        <f t="shared" si="107"/>
        <v>29.928614418820811</v>
      </c>
      <c r="P441" s="48">
        <f t="shared" si="108"/>
        <v>30.207452441356402</v>
      </c>
      <c r="Q441" t="s">
        <v>86</v>
      </c>
      <c r="R441" t="s">
        <v>279</v>
      </c>
      <c r="S441" s="38">
        <v>44258</v>
      </c>
      <c r="T441" s="50">
        <v>100</v>
      </c>
      <c r="U441" s="50">
        <f t="shared" si="109"/>
        <v>59.016393442622956</v>
      </c>
      <c r="V441" s="50">
        <f t="shared" si="110"/>
        <v>69.230769230769241</v>
      </c>
      <c r="W441" s="50">
        <f t="shared" si="111"/>
        <v>68.944099378881987</v>
      </c>
      <c r="X441" s="50">
        <f t="shared" si="112"/>
        <v>61.825131390348773</v>
      </c>
      <c r="Y441" s="50">
        <f t="shared" si="113"/>
        <v>72.039507178495057</v>
      </c>
      <c r="Z441" s="50">
        <f t="shared" si="114"/>
        <v>71.752837326607818</v>
      </c>
      <c r="AA441" s="50">
        <f t="shared" si="115"/>
        <v>-2.8087379477258168</v>
      </c>
      <c r="AB441" s="50">
        <f t="shared" si="116"/>
        <v>-2.8087379477258168</v>
      </c>
      <c r="AC441" s="50">
        <f t="shared" si="117"/>
        <v>-2.808737947725831</v>
      </c>
      <c r="AF441">
        <v>2.2799999999999998</v>
      </c>
      <c r="AG441">
        <v>1.68</v>
      </c>
      <c r="AH441" s="66" t="s">
        <v>480</v>
      </c>
      <c r="AJ441" t="s">
        <v>433</v>
      </c>
    </row>
    <row r="442" spans="1:36" ht="15" x14ac:dyDescent="0.25">
      <c r="A442">
        <v>2.6</v>
      </c>
      <c r="B442">
        <v>3.09</v>
      </c>
      <c r="C442">
        <v>3.12</v>
      </c>
      <c r="D442" s="43">
        <f t="shared" si="105"/>
        <v>2.8752800597460659E-2</v>
      </c>
      <c r="E442" s="44">
        <f>IF(OR($A442="",$B442="",$C442=""),"",A442*'MPTO_working_3-way'!$I441)</f>
        <v>2.674757281553398</v>
      </c>
      <c r="F442" s="45">
        <f>IF(OR($A442="",$B442="",$C442=""),"",B442*'MPTO_working_3-way'!$I441)</f>
        <v>3.1788461538461532</v>
      </c>
      <c r="G442" s="46">
        <f>IF(OR($A442="",$B442="",$C442=""),"",C442*'MPTO_working_3-way'!$I441)</f>
        <v>3.2097087378640774</v>
      </c>
      <c r="H442" s="44">
        <f>IF(OR($A442="",$B442="",$C442=""),"",'MPTO_working_3-way'!E441)</f>
        <v>2.6664454032525722</v>
      </c>
      <c r="I442" s="45">
        <f>IF(OR($A442="",$B442="",$C442=""),"",'MPTO_working_3-way'!F441)</f>
        <v>3.1843043995243749</v>
      </c>
      <c r="J442" s="46">
        <f>IF(OR($A442="",$B442="",$C442=""),"",'MPTO_working_3-way'!G441)</f>
        <v>3.2161729383506801</v>
      </c>
      <c r="K442" s="44">
        <f>IF(OR($A442="",$B442="",$C442=""),"",'OddsRatio_working_3-way'!H441)</f>
        <v>2.670289146108995</v>
      </c>
      <c r="L442" s="45">
        <f>IF(OR($A442="",$B442="",$C442=""),"",'OddsRatio_working_3-way'!I441)</f>
        <v>3.1818151971048736</v>
      </c>
      <c r="M442" s="46">
        <f>IF(OR($A442="",$B442="",$C442=""),"",'OddsRatio_working_3-way'!J441)</f>
        <v>3.2131331185944187</v>
      </c>
      <c r="N442" s="47">
        <f t="shared" si="106"/>
        <v>37.386569872958262</v>
      </c>
      <c r="O442" s="48">
        <f t="shared" si="107"/>
        <v>31.457955232909868</v>
      </c>
      <c r="P442" s="48">
        <f t="shared" si="108"/>
        <v>31.155474894131885</v>
      </c>
      <c r="Q442" t="s">
        <v>139</v>
      </c>
      <c r="R442" t="s">
        <v>81</v>
      </c>
      <c r="S442" s="38">
        <v>44258</v>
      </c>
      <c r="T442" s="50">
        <v>100</v>
      </c>
      <c r="U442" s="50">
        <f t="shared" si="109"/>
        <v>61.538461538461533</v>
      </c>
      <c r="V442" s="50">
        <f t="shared" si="110"/>
        <v>67.637540453074436</v>
      </c>
      <c r="W442" s="50">
        <f t="shared" si="111"/>
        <v>67.948717948717942</v>
      </c>
      <c r="X442" s="50">
        <f t="shared" si="112"/>
        <v>64.413741598207622</v>
      </c>
      <c r="Y442" s="50">
        <f t="shared" si="113"/>
        <v>70.512820512820511</v>
      </c>
      <c r="Z442" s="50">
        <f t="shared" si="114"/>
        <v>70.823998008464031</v>
      </c>
      <c r="AA442" s="50">
        <f t="shared" si="115"/>
        <v>-2.875280059746089</v>
      </c>
      <c r="AB442" s="50">
        <f t="shared" si="116"/>
        <v>-2.8752800597460748</v>
      </c>
      <c r="AC442" s="50">
        <f t="shared" si="117"/>
        <v>-2.875280059746089</v>
      </c>
      <c r="AF442">
        <v>2.68</v>
      </c>
      <c r="AG442">
        <v>1.51</v>
      </c>
      <c r="AH442" s="66" t="s">
        <v>480</v>
      </c>
      <c r="AJ442" t="s">
        <v>433</v>
      </c>
    </row>
    <row r="443" spans="1:36" ht="15" x14ac:dyDescent="0.25">
      <c r="A443">
        <v>1.71</v>
      </c>
      <c r="B443">
        <v>4.03</v>
      </c>
      <c r="C443">
        <v>5.19</v>
      </c>
      <c r="D443" s="43">
        <f t="shared" si="105"/>
        <v>2.5612506814112201E-2</v>
      </c>
      <c r="E443" s="44">
        <f>IF(OR($A443="",$B443="",$C443=""),"",A443*'MPTO_working_3-way'!$I442)</f>
        <v>1.7537973866521319</v>
      </c>
      <c r="F443" s="45">
        <f>IF(OR($A443="",$B443="",$C443=""),"",B443*'MPTO_working_3-way'!$I442)</f>
        <v>4.133218402460872</v>
      </c>
      <c r="G443" s="46">
        <f>IF(OR($A443="",$B443="",$C443=""),"",C443*'MPTO_working_3-way'!$I442)</f>
        <v>5.3229289103652428</v>
      </c>
      <c r="H443" s="44">
        <f>IF(OR($A443="",$B443="",$C443=""),"",'MPTO_working_3-way'!E442)</f>
        <v>1.7353343701263861</v>
      </c>
      <c r="I443" s="45">
        <f>IF(OR($A443="",$B443="",$C443=""),"",'MPTO_working_3-way'!F442)</f>
        <v>4.1735973503389729</v>
      </c>
      <c r="J443" s="46">
        <f>IF(OR($A443="",$B443="",$C443=""),"",'MPTO_working_3-way'!G442)</f>
        <v>5.430629207726934</v>
      </c>
      <c r="K443" s="44">
        <f>IF(OR($A443="",$B443="",$C443=""),"",'OddsRatio_working_3-way'!H442)</f>
        <v>1.7419644304848618</v>
      </c>
      <c r="L443" s="45">
        <f>IF(OR($A443="",$B443="",$C443=""),"",'OddsRatio_working_3-way'!I442)</f>
        <v>4.1664115836184941</v>
      </c>
      <c r="M443" s="46">
        <f>IF(OR($A443="",$B443="",$C443=""),"",'OddsRatio_working_3-way'!J442)</f>
        <v>5.3786351601853113</v>
      </c>
      <c r="N443" s="47">
        <f t="shared" si="106"/>
        <v>57.019129325362108</v>
      </c>
      <c r="O443" s="48">
        <f t="shared" si="107"/>
        <v>24.194221128131318</v>
      </c>
      <c r="P443" s="48">
        <f t="shared" si="108"/>
        <v>18.786649546506588</v>
      </c>
      <c r="Q443" t="s">
        <v>399</v>
      </c>
      <c r="R443" t="s">
        <v>406</v>
      </c>
      <c r="S443" s="38">
        <v>44258</v>
      </c>
      <c r="T443" s="50">
        <v>100</v>
      </c>
      <c r="U443" s="50">
        <f t="shared" si="109"/>
        <v>41.520467836257311</v>
      </c>
      <c r="V443" s="50">
        <f t="shared" si="110"/>
        <v>75.186104218362274</v>
      </c>
      <c r="W443" s="50">
        <f t="shared" si="111"/>
        <v>80.732177263969163</v>
      </c>
      <c r="X443" s="50">
        <f t="shared" si="112"/>
        <v>44.081718517668541</v>
      </c>
      <c r="Y443" s="50">
        <f t="shared" si="113"/>
        <v>77.747354899773512</v>
      </c>
      <c r="Z443" s="50">
        <f t="shared" si="114"/>
        <v>83.293427945380401</v>
      </c>
      <c r="AA443" s="50">
        <f t="shared" si="115"/>
        <v>-2.5612506814112308</v>
      </c>
      <c r="AB443" s="50">
        <f t="shared" si="116"/>
        <v>-2.5612506814112379</v>
      </c>
      <c r="AC443" s="50">
        <f t="shared" si="117"/>
        <v>-2.5612506814112379</v>
      </c>
      <c r="AF443">
        <v>1.79</v>
      </c>
      <c r="AG443">
        <v>2.13</v>
      </c>
      <c r="AH443" s="66" t="s">
        <v>494</v>
      </c>
      <c r="AJ443" t="s">
        <v>440</v>
      </c>
    </row>
    <row r="444" spans="1:36" ht="15" x14ac:dyDescent="0.25">
      <c r="A444">
        <v>1.61</v>
      </c>
      <c r="B444">
        <v>4.24</v>
      </c>
      <c r="C444">
        <v>5.95</v>
      </c>
      <c r="D444" s="43">
        <f t="shared" si="105"/>
        <v>2.5034295916890104E-2</v>
      </c>
      <c r="E444" s="44">
        <f>IF(OR($A444="",$B444="",$C444=""),"",A444*'MPTO_working_3-way'!$I443)</f>
        <v>1.6503052164261931</v>
      </c>
      <c r="F444" s="45">
        <f>IF(OR($A444="",$B444="",$C444=""),"",B444*'MPTO_working_3-way'!$I443)</f>
        <v>4.346145414687614</v>
      </c>
      <c r="G444" s="46">
        <f>IF(OR($A444="",$B444="",$C444=""),"",C444*'MPTO_working_3-way'!$I443)</f>
        <v>6.0989540607054966</v>
      </c>
      <c r="H444" s="44">
        <f>IF(OR($A444="",$B444="",$C444=""),"",'MPTO_working_3-way'!E443)</f>
        <v>1.6319250305154152</v>
      </c>
      <c r="I444" s="45">
        <f>IF(OR($A444="",$B444="",$C444=""),"",'MPTO_working_3-way'!F443)</f>
        <v>4.3955214835464522</v>
      </c>
      <c r="J444" s="46">
        <f>IF(OR($A444="",$B444="",$C444=""),"",'MPTO_working_3-way'!G443)</f>
        <v>6.2608601825675994</v>
      </c>
      <c r="K444" s="44">
        <f>IF(OR($A444="",$B444="",$C444=""),"",'OddsRatio_working_3-way'!H443)</f>
        <v>1.6382819279563463</v>
      </c>
      <c r="L444" s="45">
        <f>IF(OR($A444="",$B444="",$C444=""),"",'OddsRatio_working_3-way'!I443)</f>
        <v>4.3902187648828876</v>
      </c>
      <c r="M444" s="46">
        <f>IF(OR($A444="",$B444="",$C444=""),"",'OddsRatio_working_3-way'!J443)</f>
        <v>6.1795008907933013</v>
      </c>
      <c r="N444" s="47">
        <f t="shared" si="106"/>
        <v>60.594851791448804</v>
      </c>
      <c r="O444" s="48">
        <f t="shared" si="107"/>
        <v>23.008894194394472</v>
      </c>
      <c r="P444" s="48">
        <f t="shared" si="108"/>
        <v>16.396254014156732</v>
      </c>
      <c r="Q444" t="s">
        <v>247</v>
      </c>
      <c r="R444" t="s">
        <v>322</v>
      </c>
      <c r="S444" s="38">
        <v>44258</v>
      </c>
      <c r="T444" s="50">
        <v>100</v>
      </c>
      <c r="U444" s="50">
        <f t="shared" si="109"/>
        <v>37.888198757763973</v>
      </c>
      <c r="V444" s="50">
        <f t="shared" si="110"/>
        <v>76.415094339622627</v>
      </c>
      <c r="W444" s="50">
        <f t="shared" si="111"/>
        <v>83.193277310924358</v>
      </c>
      <c r="X444" s="50">
        <f t="shared" si="112"/>
        <v>40.391628349452986</v>
      </c>
      <c r="Y444" s="50">
        <f t="shared" si="113"/>
        <v>78.91852393131164</v>
      </c>
      <c r="Z444" s="50">
        <f t="shared" si="114"/>
        <v>85.696706902613371</v>
      </c>
      <c r="AA444" s="50">
        <f t="shared" si="115"/>
        <v>-2.503429591689013</v>
      </c>
      <c r="AB444" s="50">
        <f t="shared" si="116"/>
        <v>-2.503429591689013</v>
      </c>
      <c r="AC444" s="50">
        <f t="shared" si="117"/>
        <v>-2.503429591689013</v>
      </c>
      <c r="AF444">
        <v>1.67</v>
      </c>
      <c r="AG444">
        <v>2.3199999999999998</v>
      </c>
      <c r="AH444" s="66" t="s">
        <v>479</v>
      </c>
      <c r="AJ444" t="s">
        <v>440</v>
      </c>
    </row>
    <row r="445" spans="1:36" ht="15" x14ac:dyDescent="0.25">
      <c r="A445">
        <v>2.64</v>
      </c>
      <c r="B445">
        <v>3.1</v>
      </c>
      <c r="C445">
        <v>3.12</v>
      </c>
      <c r="D445" s="43">
        <f t="shared" si="105"/>
        <v>2.1881344461989638E-2</v>
      </c>
      <c r="E445" s="44">
        <f>IF(OR($A445="",$B445="",$C445=""),"",A445*'MPTO_working_3-way'!$I444)</f>
        <v>2.6977667493796527</v>
      </c>
      <c r="F445" s="45">
        <f>IF(OR($A445="",$B445="",$C445=""),"",B445*'MPTO_working_3-way'!$I444)</f>
        <v>3.1678321678321679</v>
      </c>
      <c r="G445" s="46">
        <f>IF(OR($A445="",$B445="",$C445=""),"",C445*'MPTO_working_3-way'!$I444)</f>
        <v>3.1882697947214078</v>
      </c>
      <c r="H445" s="44">
        <f>IF(OR($A445="",$B445="",$C445=""),"",'MPTO_working_3-way'!E444)</f>
        <v>2.691832810444287</v>
      </c>
      <c r="I445" s="45">
        <f>IF(OR($A445="",$B445="",$C445=""),"",'MPTO_working_3-way'!F444)</f>
        <v>3.1717147626997377</v>
      </c>
      <c r="J445" s="46">
        <f>IF(OR($A445="",$B445="",$C445=""),"",'MPTO_working_3-way'!G444)</f>
        <v>3.192653943104069</v>
      </c>
      <c r="K445" s="44">
        <f>IF(OR($A445="",$B445="",$C445=""),"",'OddsRatio_working_3-way'!H444)</f>
        <v>2.6946027899492213</v>
      </c>
      <c r="L445" s="45">
        <f>IF(OR($A445="",$B445="",$C445=""),"",'OddsRatio_working_3-way'!I444)</f>
        <v>3.1699182066422957</v>
      </c>
      <c r="M445" s="46">
        <f>IF(OR($A445="",$B445="",$C445=""),"",'OddsRatio_working_3-way'!J444)</f>
        <v>3.1905840943246035</v>
      </c>
      <c r="N445" s="47">
        <f t="shared" si="106"/>
        <v>37.067696835908755</v>
      </c>
      <c r="O445" s="48">
        <f t="shared" si="107"/>
        <v>31.567328918322296</v>
      </c>
      <c r="P445" s="48">
        <f t="shared" si="108"/>
        <v>31.364974245768945</v>
      </c>
      <c r="Q445" t="s">
        <v>400</v>
      </c>
      <c r="R445" t="s">
        <v>397</v>
      </c>
      <c r="S445" s="38">
        <v>44258</v>
      </c>
      <c r="T445" s="50">
        <v>100</v>
      </c>
      <c r="U445" s="50">
        <f t="shared" si="109"/>
        <v>62.121212121212118</v>
      </c>
      <c r="V445" s="50">
        <f t="shared" si="110"/>
        <v>67.741935483870961</v>
      </c>
      <c r="W445" s="50">
        <f t="shared" si="111"/>
        <v>67.948717948717942</v>
      </c>
      <c r="X445" s="50">
        <f t="shared" si="112"/>
        <v>64.309346567411069</v>
      </c>
      <c r="Y445" s="50">
        <f t="shared" si="113"/>
        <v>69.930069930069934</v>
      </c>
      <c r="Z445" s="50">
        <f t="shared" si="114"/>
        <v>70.136852394916914</v>
      </c>
      <c r="AA445" s="50">
        <f t="shared" si="115"/>
        <v>-2.1881344461989514</v>
      </c>
      <c r="AB445" s="50">
        <f t="shared" si="116"/>
        <v>-2.1881344461989727</v>
      </c>
      <c r="AC445" s="50">
        <f t="shared" si="117"/>
        <v>-2.1881344461989727</v>
      </c>
      <c r="AF445">
        <v>2.68</v>
      </c>
      <c r="AG445">
        <v>1.52</v>
      </c>
      <c r="AH445" s="66" t="s">
        <v>484</v>
      </c>
      <c r="AJ445" t="s">
        <v>440</v>
      </c>
    </row>
    <row r="446" spans="1:36" ht="15" x14ac:dyDescent="0.25">
      <c r="A446">
        <v>1.77</v>
      </c>
      <c r="B446">
        <v>3.98</v>
      </c>
      <c r="C446">
        <v>4.82</v>
      </c>
      <c r="D446" s="43">
        <f t="shared" si="105"/>
        <v>2.3696912487514377E-2</v>
      </c>
      <c r="E446" s="44">
        <f>IF(OR($A446="",$B446="",$C446=""),"",A446*'MPTO_working_3-way'!$I445)</f>
        <v>1.8119435351029005</v>
      </c>
      <c r="F446" s="45">
        <f>IF(OR($A446="",$B446="",$C446=""),"",B446*'MPTO_working_3-way'!$I445)</f>
        <v>4.0743137117003068</v>
      </c>
      <c r="G446" s="46">
        <f>IF(OR($A446="",$B446="",$C446=""),"",C446*'MPTO_working_3-way'!$I445)</f>
        <v>4.9342191181898194</v>
      </c>
      <c r="H446" s="44">
        <f>IF(OR($A446="",$B446="",$C446=""),"",'MPTO_working_3-way'!E445)</f>
        <v>1.7950975794455353</v>
      </c>
      <c r="I446" s="45">
        <f>IF(OR($A446="",$B446="",$C446=""),"",'MPTO_working_3-way'!F445)</f>
        <v>4.1091841359745942</v>
      </c>
      <c r="J446" s="46">
        <f>IF(OR($A446="",$B446="",$C446=""),"",'MPTO_working_3-way'!G445)</f>
        <v>5.0107754511595459</v>
      </c>
      <c r="K446" s="44">
        <f>IF(OR($A446="",$B446="",$C446=""),"",'OddsRatio_working_3-way'!H445)</f>
        <v>1.8012773083227123</v>
      </c>
      <c r="L446" s="45">
        <f>IF(OR($A446="",$B446="",$C446=""),"",'OddsRatio_working_3-way'!I445)</f>
        <v>4.1010472451969902</v>
      </c>
      <c r="M446" s="46">
        <f>IF(OR($A446="",$B446="",$C446=""),"",'OddsRatio_working_3-way'!J445)</f>
        <v>4.9751679451854018</v>
      </c>
      <c r="N446" s="47">
        <f t="shared" si="106"/>
        <v>55.189357760158344</v>
      </c>
      <c r="O446" s="48">
        <f t="shared" si="107"/>
        <v>24.544010863185999</v>
      </c>
      <c r="P446" s="48">
        <f t="shared" si="108"/>
        <v>20.266631376655656</v>
      </c>
      <c r="Q446" t="s">
        <v>395</v>
      </c>
      <c r="R446" t="s">
        <v>398</v>
      </c>
      <c r="S446" s="38">
        <v>44258</v>
      </c>
      <c r="T446" s="50">
        <v>100</v>
      </c>
      <c r="U446" s="50">
        <f t="shared" si="109"/>
        <v>43.502824858757066</v>
      </c>
      <c r="V446" s="50">
        <f t="shared" si="110"/>
        <v>74.874371859296474</v>
      </c>
      <c r="W446" s="50">
        <f t="shared" si="111"/>
        <v>79.253112033195009</v>
      </c>
      <c r="X446" s="50">
        <f t="shared" si="112"/>
        <v>45.872516107508496</v>
      </c>
      <c r="Y446" s="50">
        <f t="shared" si="113"/>
        <v>77.244063108047925</v>
      </c>
      <c r="Z446" s="50">
        <f t="shared" si="114"/>
        <v>81.62280328194646</v>
      </c>
      <c r="AA446" s="50">
        <f t="shared" si="115"/>
        <v>-2.3696912487514297</v>
      </c>
      <c r="AB446" s="50">
        <f t="shared" si="116"/>
        <v>-2.369691248751451</v>
      </c>
      <c r="AC446" s="50">
        <f t="shared" si="117"/>
        <v>-2.369691248751451</v>
      </c>
      <c r="AF446">
        <v>1.86</v>
      </c>
      <c r="AG446">
        <v>2.0499999999999998</v>
      </c>
      <c r="AH446" s="66" t="s">
        <v>483</v>
      </c>
      <c r="AJ446" t="s">
        <v>440</v>
      </c>
    </row>
    <row r="447" spans="1:36" ht="15" x14ac:dyDescent="0.25">
      <c r="A447">
        <v>2.86</v>
      </c>
      <c r="B447">
        <v>3.37</v>
      </c>
      <c r="C447">
        <v>2.66</v>
      </c>
      <c r="D447" s="43">
        <f t="shared" si="105"/>
        <v>2.2326104318920237E-2</v>
      </c>
      <c r="E447" s="44">
        <f>IF(OR($A447="",$B447="",$C447=""),"",A447*'MPTO_working_3-way'!$I446)</f>
        <v>2.9238526583521116</v>
      </c>
      <c r="F447" s="45">
        <f>IF(OR($A447="",$B447="",$C447=""),"",B447*'MPTO_working_3-way'!$I446)</f>
        <v>3.4452389715547613</v>
      </c>
      <c r="G447" s="46">
        <f>IF(OR($A447="",$B447="",$C447=""),"",C447*'MPTO_working_3-way'!$I446)</f>
        <v>2.719387437488328</v>
      </c>
      <c r="H447" s="44">
        <f>IF(OR($A447="",$B447="",$C447=""),"",'MPTO_working_3-way'!E446)</f>
        <v>2.9221966753155333</v>
      </c>
      <c r="I447" s="45">
        <f>IF(OR($A447="",$B447="",$C447=""),"",'MPTO_working_3-way'!F446)</f>
        <v>3.4566926670840972</v>
      </c>
      <c r="J447" s="46">
        <f>IF(OR($A447="",$B447="",$C447=""),"",'MPTO_working_3-way'!G446)</f>
        <v>2.7137202981898523</v>
      </c>
      <c r="K447" s="44">
        <f>IF(OR($A447="",$B447="",$C447=""),"",'OddsRatio_working_3-way'!H446)</f>
        <v>2.9233020452128997</v>
      </c>
      <c r="L447" s="45">
        <f>IF(OR($A447="",$B447="",$C447=""),"",'OddsRatio_working_3-way'!I446)</f>
        <v>3.4506590576099869</v>
      </c>
      <c r="M447" s="46">
        <f>IF(OR($A447="",$B447="",$C447=""),"",'OddsRatio_working_3-way'!J446)</f>
        <v>2.7164953736846327</v>
      </c>
      <c r="N447" s="47">
        <f t="shared" si="106"/>
        <v>34.201449828309805</v>
      </c>
      <c r="O447" s="48">
        <f t="shared" si="107"/>
        <v>29.025562762304464</v>
      </c>
      <c r="P447" s="48">
        <f t="shared" si="108"/>
        <v>36.772987409385728</v>
      </c>
      <c r="Q447" t="s">
        <v>396</v>
      </c>
      <c r="R447" t="s">
        <v>320</v>
      </c>
      <c r="S447" s="38">
        <v>44258</v>
      </c>
      <c r="T447" s="50">
        <v>100</v>
      </c>
      <c r="U447" s="50">
        <f t="shared" si="109"/>
        <v>65.03496503496504</v>
      </c>
      <c r="V447" s="50">
        <f t="shared" si="110"/>
        <v>70.326409495548958</v>
      </c>
      <c r="W447" s="50">
        <f t="shared" si="111"/>
        <v>62.406015037593981</v>
      </c>
      <c r="X447" s="50">
        <f t="shared" si="112"/>
        <v>67.267575466857039</v>
      </c>
      <c r="Y447" s="50">
        <f t="shared" si="113"/>
        <v>72.559019927440985</v>
      </c>
      <c r="Z447" s="50">
        <f t="shared" si="114"/>
        <v>64.638625469486001</v>
      </c>
      <c r="AA447" s="50">
        <f t="shared" si="115"/>
        <v>-2.2326104318919988</v>
      </c>
      <c r="AB447" s="50">
        <f t="shared" si="116"/>
        <v>-2.2326104318920272</v>
      </c>
      <c r="AC447" s="50">
        <f t="shared" si="117"/>
        <v>-2.2326104318920201</v>
      </c>
      <c r="AF447">
        <v>2.2599999999999998</v>
      </c>
      <c r="AG447">
        <v>1.7</v>
      </c>
      <c r="AH447" s="66" t="s">
        <v>510</v>
      </c>
      <c r="AJ447" t="s">
        <v>440</v>
      </c>
    </row>
    <row r="448" spans="1:36" ht="15" x14ac:dyDescent="0.25">
      <c r="A448">
        <v>7.88</v>
      </c>
      <c r="B448">
        <v>4.54</v>
      </c>
      <c r="C448">
        <v>1.47</v>
      </c>
      <c r="D448" s="43">
        <f t="shared" si="105"/>
        <v>2.7439979323646391E-2</v>
      </c>
      <c r="E448" s="44">
        <f>IF(OR($A448="",$B448="",$C448=""),"",A448*'MPTO_working_3-way'!$I447)</f>
        <v>8.0962270370703333</v>
      </c>
      <c r="F448" s="45">
        <f>IF(OR($A448="",$B448="",$C448=""),"",B448*'MPTO_working_3-way'!$I447)</f>
        <v>4.6645775061293548</v>
      </c>
      <c r="G448" s="46">
        <f>IF(OR($A448="",$B448="",$C448=""),"",C448*'MPTO_working_3-way'!$I447)</f>
        <v>1.5103367696057601</v>
      </c>
      <c r="H448" s="44">
        <f>IF(OR($A448="",$B448="",$C448=""),"",'MPTO_working_3-way'!E447)</f>
        <v>8.4920718445088497</v>
      </c>
      <c r="I448" s="45">
        <f>IF(OR($A448="",$B448="",$C448=""),"",'MPTO_working_3-way'!F447)</f>
        <v>4.7366952261912418</v>
      </c>
      <c r="J448" s="46">
        <f>IF(OR($A448="",$B448="",$C448=""),"",'MPTO_working_3-way'!G447)</f>
        <v>1.4900343913157206</v>
      </c>
      <c r="K448" s="44">
        <f>IF(OR($A448="",$B448="",$C448=""),"",'OddsRatio_working_3-way'!H447)</f>
        <v>8.2703228295147273</v>
      </c>
      <c r="L448" s="45">
        <f>IF(OR($A448="",$B448="",$C448=""),"",'OddsRatio_working_3-way'!I447)</f>
        <v>4.7408347116979845</v>
      </c>
      <c r="M448" s="46">
        <f>IF(OR($A448="",$B448="",$C448=""),"",'OddsRatio_working_3-way'!J447)</f>
        <v>1.4966644956209187</v>
      </c>
      <c r="N448" s="47">
        <f t="shared" si="106"/>
        <v>12.351432283473313</v>
      </c>
      <c r="O448" s="48">
        <f t="shared" si="107"/>
        <v>21.438168809200373</v>
      </c>
      <c r="P448" s="48">
        <f t="shared" si="108"/>
        <v>66.210398907326322</v>
      </c>
      <c r="Q448" t="s">
        <v>248</v>
      </c>
      <c r="R448" t="s">
        <v>402</v>
      </c>
      <c r="S448" s="38">
        <v>44258</v>
      </c>
      <c r="T448" s="50">
        <v>100</v>
      </c>
      <c r="U448" s="50">
        <f t="shared" si="109"/>
        <v>87.309644670050758</v>
      </c>
      <c r="V448" s="50">
        <f t="shared" si="110"/>
        <v>77.973568281938327</v>
      </c>
      <c r="W448" s="50">
        <f t="shared" si="111"/>
        <v>31.972789115646258</v>
      </c>
      <c r="X448" s="50">
        <f t="shared" si="112"/>
        <v>90.053642602415422</v>
      </c>
      <c r="Y448" s="50">
        <f t="shared" si="113"/>
        <v>80.717566214302977</v>
      </c>
      <c r="Z448" s="50">
        <f t="shared" si="114"/>
        <v>34.716787048010914</v>
      </c>
      <c r="AA448" s="50">
        <f t="shared" si="115"/>
        <v>-2.7439979323646639</v>
      </c>
      <c r="AB448" s="50">
        <f t="shared" si="116"/>
        <v>-2.7439979323646497</v>
      </c>
      <c r="AC448" s="50">
        <f t="shared" si="117"/>
        <v>-2.7439979323646568</v>
      </c>
      <c r="AF448">
        <v>1.77</v>
      </c>
      <c r="AG448">
        <v>2.16</v>
      </c>
      <c r="AH448" s="66" t="s">
        <v>484</v>
      </c>
      <c r="AJ448" t="s">
        <v>440</v>
      </c>
    </row>
    <row r="449" spans="1:36" ht="15" x14ac:dyDescent="0.25">
      <c r="A449">
        <v>1.76</v>
      </c>
      <c r="B449">
        <v>3.69</v>
      </c>
      <c r="C449">
        <v>5.44</v>
      </c>
      <c r="D449" s="43">
        <f t="shared" si="105"/>
        <v>2.3008057620683253E-2</v>
      </c>
      <c r="E449" s="44">
        <f>IF(OR($A449="",$B449="",$C449=""),"",A449*'MPTO_working_3-way'!$I448)</f>
        <v>1.8004941814124025</v>
      </c>
      <c r="F449" s="45">
        <f>IF(OR($A449="",$B449="",$C449=""),"",B449*'MPTO_working_3-way'!$I448)</f>
        <v>3.7748997326203213</v>
      </c>
      <c r="G449" s="46">
        <f>IF(OR($A449="",$B449="",$C449=""),"",C449*'MPTO_working_3-way'!$I448)</f>
        <v>5.5651638334565172</v>
      </c>
      <c r="H449" s="44">
        <f>IF(OR($A449="",$B449="",$C449=""),"",'MPTO_working_3-way'!E448)</f>
        <v>1.7840816418870371</v>
      </c>
      <c r="I449" s="45">
        <f>IF(OR($A449="",$B449="",$C449=""),"",'MPTO_working_3-way'!F448)</f>
        <v>3.7974680061178776</v>
      </c>
      <c r="J449" s="46">
        <f>IF(OR($A449="",$B449="",$C449=""),"",'MPTO_working_3-way'!G448)</f>
        <v>5.676845237279073</v>
      </c>
      <c r="K449" s="44">
        <f>IF(OR($A449="",$B449="",$C449=""),"",'OddsRatio_working_3-way'!H448)</f>
        <v>1.7902257147199923</v>
      </c>
      <c r="L449" s="45">
        <f>IF(OR($A449="",$B449="",$C449=""),"",'OddsRatio_working_3-way'!I448)</f>
        <v>3.7969831218378682</v>
      </c>
      <c r="M449" s="46">
        <f>IF(OR($A449="",$B449="",$C449=""),"",'OddsRatio_working_3-way'!J448)</f>
        <v>5.6165818070483775</v>
      </c>
      <c r="N449" s="47">
        <f t="shared" si="106"/>
        <v>55.540307229182339</v>
      </c>
      <c r="O449" s="48">
        <f t="shared" si="107"/>
        <v>26.490769843729247</v>
      </c>
      <c r="P449" s="48">
        <f t="shared" si="108"/>
        <v>17.968922927088403</v>
      </c>
      <c r="Q449" t="s">
        <v>405</v>
      </c>
      <c r="R449" t="s">
        <v>321</v>
      </c>
      <c r="S449" s="38">
        <v>44258</v>
      </c>
      <c r="T449" s="50">
        <v>100</v>
      </c>
      <c r="U449" s="50">
        <f t="shared" si="109"/>
        <v>43.181818181818187</v>
      </c>
      <c r="V449" s="50">
        <f t="shared" si="110"/>
        <v>72.899728997289984</v>
      </c>
      <c r="W449" s="50">
        <f t="shared" si="111"/>
        <v>81.617647058823522</v>
      </c>
      <c r="X449" s="50">
        <f t="shared" si="112"/>
        <v>45.482623943886502</v>
      </c>
      <c r="Y449" s="50">
        <f t="shared" si="113"/>
        <v>75.200534759358291</v>
      </c>
      <c r="Z449" s="50">
        <f t="shared" si="114"/>
        <v>83.918452820891858</v>
      </c>
      <c r="AA449" s="50">
        <f t="shared" si="115"/>
        <v>-2.3008057620683147</v>
      </c>
      <c r="AB449" s="50">
        <f t="shared" si="116"/>
        <v>-2.3008057620683076</v>
      </c>
      <c r="AC449" s="50">
        <f t="shared" si="117"/>
        <v>-2.300805762068336</v>
      </c>
      <c r="AF449">
        <v>2.5099999999999998</v>
      </c>
      <c r="AG449">
        <v>1.58</v>
      </c>
      <c r="AH449" s="66" t="s">
        <v>478</v>
      </c>
      <c r="AJ449" t="s">
        <v>440</v>
      </c>
    </row>
    <row r="450" spans="1:36" ht="15" x14ac:dyDescent="0.25">
      <c r="A450">
        <v>2.09</v>
      </c>
      <c r="B450">
        <v>3.54</v>
      </c>
      <c r="C450">
        <v>3.82</v>
      </c>
      <c r="D450" s="43">
        <f t="shared" si="105"/>
        <v>2.2734879939787733E-2</v>
      </c>
      <c r="E450" s="44">
        <f>IF(OR($A450="",$B450="",$C450=""),"",A450*'MPTO_working_3-way'!$I449)</f>
        <v>2.1375158990741561</v>
      </c>
      <c r="F450" s="45">
        <f>IF(OR($A450="",$B450="",$C450=""),"",B450*'MPTO_working_3-way'!$I449)</f>
        <v>3.6204814749868488</v>
      </c>
      <c r="G450" s="46">
        <f>IF(OR($A450="",$B450="",$C450=""),"",C450*'MPTO_working_3-way'!$I449)</f>
        <v>3.9068472413699888</v>
      </c>
      <c r="H450" s="44">
        <f>IF(OR($A450="",$B450="",$C450=""),"",'MPTO_working_3-way'!E449)</f>
        <v>2.123635483095013</v>
      </c>
      <c r="I450" s="45">
        <f>IF(OR($A450="",$B450="",$C450=""),"",'MPTO_working_3-way'!F449)</f>
        <v>3.6375860981913659</v>
      </c>
      <c r="J450" s="46">
        <f>IF(OR($A450="",$B450="",$C450=""),"",'MPTO_working_3-way'!G449)</f>
        <v>3.9338822744706921</v>
      </c>
      <c r="K450" s="44">
        <f>IF(OR($A450="",$B450="",$C450=""),"",'OddsRatio_working_3-way'!H449)</f>
        <v>2.1292880286869815</v>
      </c>
      <c r="L450" s="45">
        <f>IF(OR($A450="",$B450="",$C450=""),"",'OddsRatio_working_3-way'!I449)</f>
        <v>3.6315519200595725</v>
      </c>
      <c r="M450" s="46">
        <f>IF(OR($A450="",$B450="",$C450=""),"",'OddsRatio_working_3-way'!J449)</f>
        <v>3.9216442577039352</v>
      </c>
      <c r="N450" s="47">
        <f t="shared" si="106"/>
        <v>46.783277749332299</v>
      </c>
      <c r="O450" s="48">
        <f t="shared" si="107"/>
        <v>27.620635733362853</v>
      </c>
      <c r="P450" s="48">
        <f t="shared" si="108"/>
        <v>25.596086517304844</v>
      </c>
      <c r="Q450" t="s">
        <v>319</v>
      </c>
      <c r="R450" t="s">
        <v>401</v>
      </c>
      <c r="S450" s="38">
        <v>44258</v>
      </c>
      <c r="T450" s="50">
        <v>100</v>
      </c>
      <c r="U450" s="50">
        <f t="shared" si="109"/>
        <v>52.153110047846894</v>
      </c>
      <c r="V450" s="50">
        <f t="shared" si="110"/>
        <v>71.751412429378533</v>
      </c>
      <c r="W450" s="50">
        <f t="shared" si="111"/>
        <v>73.821989528795811</v>
      </c>
      <c r="X450" s="50">
        <f t="shared" si="112"/>
        <v>54.426598041825656</v>
      </c>
      <c r="Y450" s="50">
        <f t="shared" si="113"/>
        <v>74.024900423357295</v>
      </c>
      <c r="Z450" s="50">
        <f t="shared" si="114"/>
        <v>76.095477522774587</v>
      </c>
      <c r="AA450" s="50">
        <f t="shared" si="115"/>
        <v>-2.2734879939787618</v>
      </c>
      <c r="AB450" s="50">
        <f t="shared" si="116"/>
        <v>-2.2734879939787618</v>
      </c>
      <c r="AC450" s="50">
        <f t="shared" si="117"/>
        <v>-2.273487993978776</v>
      </c>
      <c r="AF450">
        <v>1.93</v>
      </c>
      <c r="AG450">
        <v>1.98</v>
      </c>
      <c r="AH450" s="66" t="s">
        <v>482</v>
      </c>
      <c r="AJ450" t="s">
        <v>440</v>
      </c>
    </row>
    <row r="451" spans="1:36" ht="15" x14ac:dyDescent="0.25">
      <c r="A451">
        <v>2.57</v>
      </c>
      <c r="B451">
        <v>3</v>
      </c>
      <c r="C451">
        <v>3.34</v>
      </c>
      <c r="D451" s="43">
        <f t="shared" si="105"/>
        <v>2.1839589303882523E-2</v>
      </c>
      <c r="E451" s="44">
        <f>IF(OR($A451="",$B451="",$C451=""),"",A451*'MPTO_working_3-way'!$I450)</f>
        <v>2.6261277445109781</v>
      </c>
      <c r="F451" s="45">
        <f>IF(OR($A451="",$B451="",$C451=""),"",B451*'MPTO_working_3-way'!$I450)</f>
        <v>3.0655187679116476</v>
      </c>
      <c r="G451" s="46">
        <f>IF(OR($A451="",$B451="",$C451=""),"",C451*'MPTO_working_3-way'!$I450)</f>
        <v>3.4129442282749674</v>
      </c>
      <c r="H451" s="44">
        <f>IF(OR($A451="",$B451="",$C451=""),"",'MPTO_working_3-way'!E450)</f>
        <v>2.6189995118246907</v>
      </c>
      <c r="I451" s="45">
        <f>IF(OR($A451="",$B451="",$C451=""),"",'MPTO_working_3-way'!F450)</f>
        <v>3.0669816189606576</v>
      </c>
      <c r="J451" s="46">
        <f>IF(OR($A451="",$B451="",$C451=""),"",'MPTO_working_3-way'!G450)</f>
        <v>3.4232350803807226</v>
      </c>
      <c r="K451" s="44">
        <f>IF(OR($A451="",$B451="",$C451=""),"",'OddsRatio_working_3-way'!H450)</f>
        <v>2.6223222768185823</v>
      </c>
      <c r="L451" s="45">
        <f>IF(OR($A451="",$B451="",$C451=""),"",'OddsRatio_working_3-way'!I450)</f>
        <v>3.0666525819345001</v>
      </c>
      <c r="M451" s="46">
        <f>IF(OR($A451="",$B451="",$C451=""),"",'OddsRatio_working_3-way'!J450)</f>
        <v>3.417983520863364</v>
      </c>
      <c r="N451" s="47">
        <f t="shared" si="106"/>
        <v>38.078878763234499</v>
      </c>
      <c r="O451" s="48">
        <f t="shared" si="107"/>
        <v>32.620906140504218</v>
      </c>
      <c r="P451" s="48">
        <f t="shared" si="108"/>
        <v>29.30021509626128</v>
      </c>
      <c r="Q451" t="s">
        <v>407</v>
      </c>
      <c r="R451" t="s">
        <v>404</v>
      </c>
      <c r="S451" s="38">
        <v>44258</v>
      </c>
      <c r="T451" s="50">
        <v>100</v>
      </c>
      <c r="U451" s="50">
        <f t="shared" si="109"/>
        <v>61.089494163424128</v>
      </c>
      <c r="V451" s="50">
        <f t="shared" si="110"/>
        <v>66.666666666666657</v>
      </c>
      <c r="W451" s="50">
        <f t="shared" si="111"/>
        <v>70.059880239520965</v>
      </c>
      <c r="X451" s="50">
        <f t="shared" si="112"/>
        <v>63.273453093812378</v>
      </c>
      <c r="Y451" s="50">
        <f t="shared" si="113"/>
        <v>68.850625597054929</v>
      </c>
      <c r="Z451" s="50">
        <f t="shared" si="114"/>
        <v>72.243839169909208</v>
      </c>
      <c r="AA451" s="50">
        <f t="shared" si="115"/>
        <v>-2.1839589303882505</v>
      </c>
      <c r="AB451" s="50">
        <f t="shared" si="116"/>
        <v>-2.1839589303882718</v>
      </c>
      <c r="AC451" s="50">
        <f t="shared" si="117"/>
        <v>-2.1839589303882434</v>
      </c>
      <c r="AF451">
        <v>2.72</v>
      </c>
      <c r="AG451">
        <v>1.51</v>
      </c>
      <c r="AH451" s="66" t="s">
        <v>480</v>
      </c>
      <c r="AJ451" t="s">
        <v>440</v>
      </c>
    </row>
    <row r="452" spans="1:36" ht="15" x14ac:dyDescent="0.25">
      <c r="A452">
        <v>4.1399999999999997</v>
      </c>
      <c r="B452">
        <v>3.87</v>
      </c>
      <c r="C452">
        <v>1.91</v>
      </c>
      <c r="D452" s="43">
        <f t="shared" si="105"/>
        <v>2.3504035960427938E-2</v>
      </c>
      <c r="E452" s="44">
        <f>IF(OR($A452="",$B452="",$C452=""),"",A452*'MPTO_working_3-way'!$I451)</f>
        <v>4.2373067088761713</v>
      </c>
      <c r="F452" s="45">
        <f>IF(OR($A452="",$B452="",$C452=""),"",B452*'MPTO_working_3-way'!$I451)</f>
        <v>3.960960619166856</v>
      </c>
      <c r="G452" s="46">
        <f>IF(OR($A452="",$B452="",$C452=""),"",C452*'MPTO_working_3-way'!$I451)</f>
        <v>1.9548927086844172</v>
      </c>
      <c r="H452" s="44">
        <f>IF(OR($A452="",$B452="",$C452=""),"",'MPTO_working_3-way'!E451)</f>
        <v>4.2787848230397705</v>
      </c>
      <c r="I452" s="45">
        <f>IF(OR($A452="",$B452="",$C452=""),"",'MPTO_working_3-way'!F451)</f>
        <v>3.9910081920839842</v>
      </c>
      <c r="J452" s="46">
        <f>IF(OR($A452="",$B452="",$C452=""),"",'MPTO_working_3-way'!G451)</f>
        <v>1.9390158918558467</v>
      </c>
      <c r="K452" s="44">
        <f>IF(OR($A452="",$B452="",$C452=""),"",'OddsRatio_working_3-way'!H451)</f>
        <v>4.261140068866264</v>
      </c>
      <c r="L452" s="45">
        <f>IF(OR($A452="",$B452="",$C452=""),"",'OddsRatio_working_3-way'!I451)</f>
        <v>3.9807235661293561</v>
      </c>
      <c r="M452" s="46">
        <f>IF(OR($A452="",$B452="",$C452=""),"",'OddsRatio_working_3-way'!J451)</f>
        <v>1.9451074721873567</v>
      </c>
      <c r="N452" s="47">
        <f t="shared" si="106"/>
        <v>23.599896554696709</v>
      </c>
      <c r="O452" s="48">
        <f t="shared" si="107"/>
        <v>25.246400965489503</v>
      </c>
      <c r="P452" s="48">
        <f t="shared" si="108"/>
        <v>51.153702479813802</v>
      </c>
      <c r="Q452" t="s">
        <v>403</v>
      </c>
      <c r="R452" t="s">
        <v>408</v>
      </c>
      <c r="S452" s="38">
        <v>44258</v>
      </c>
      <c r="T452" s="50">
        <v>100</v>
      </c>
      <c r="U452" s="50">
        <f t="shared" si="109"/>
        <v>75.845410628019309</v>
      </c>
      <c r="V452" s="50">
        <f t="shared" si="110"/>
        <v>74.160206718346245</v>
      </c>
      <c r="W452" s="50">
        <f t="shared" si="111"/>
        <v>47.643979057591622</v>
      </c>
      <c r="X452" s="50">
        <f t="shared" si="112"/>
        <v>78.195814224062119</v>
      </c>
      <c r="Y452" s="50">
        <f t="shared" si="113"/>
        <v>76.510610314389055</v>
      </c>
      <c r="Z452" s="50">
        <f t="shared" si="114"/>
        <v>49.994382653634425</v>
      </c>
      <c r="AA452" s="50">
        <f t="shared" si="115"/>
        <v>-2.3504035960428098</v>
      </c>
      <c r="AB452" s="50">
        <f t="shared" si="116"/>
        <v>-2.3504035960428098</v>
      </c>
      <c r="AC452" s="50">
        <f t="shared" si="117"/>
        <v>-2.3504035960428027</v>
      </c>
      <c r="AF452">
        <v>1.93</v>
      </c>
      <c r="AG452">
        <v>1.98</v>
      </c>
      <c r="AH452" s="66" t="s">
        <v>479</v>
      </c>
      <c r="AJ452" t="s">
        <v>440</v>
      </c>
    </row>
    <row r="453" spans="1:36" ht="15" x14ac:dyDescent="0.25">
      <c r="A453">
        <v>3.66</v>
      </c>
      <c r="B453">
        <v>3.51</v>
      </c>
      <c r="C453">
        <v>2.15</v>
      </c>
      <c r="D453" s="43">
        <f t="shared" si="105"/>
        <v>2.3240607685899306E-2</v>
      </c>
      <c r="E453" s="44">
        <f>IF(OR($A453="",$B453="",$C453=""),"",A453*'MPTO_working_3-way'!$I452)</f>
        <v>3.7450606241303914</v>
      </c>
      <c r="F453" s="45">
        <f>IF(OR($A453="",$B453="",$C453=""),"",B453*'MPTO_working_3-way'!$I452)</f>
        <v>3.5915745329775062</v>
      </c>
      <c r="G453" s="46">
        <f>IF(OR($A453="",$B453="",$C453=""),"",C453*'MPTO_working_3-way'!$I452)</f>
        <v>2.1999673065246834</v>
      </c>
      <c r="H453" s="44">
        <f>IF(OR($A453="",$B453="",$C453=""),"",'MPTO_working_3-way'!E452)</f>
        <v>3.7668021815117019</v>
      </c>
      <c r="I453" s="45">
        <f>IF(OR($A453="",$B453="",$C453=""),"",'MPTO_working_3-way'!F452)</f>
        <v>3.6081099616853227</v>
      </c>
      <c r="J453" s="46">
        <f>IF(OR($A453="",$B453="",$C453=""),"",'MPTO_working_3-way'!G452)</f>
        <v>2.186416446931478</v>
      </c>
      <c r="K453" s="44">
        <f>IF(OR($A453="",$B453="",$C453=""),"",'OddsRatio_working_3-way'!H452)</f>
        <v>3.7572023582727536</v>
      </c>
      <c r="L453" s="45">
        <f>IF(OR($A453="",$B453="",$C453=""),"",'OddsRatio_working_3-way'!I452)</f>
        <v>3.6017210222799281</v>
      </c>
      <c r="M453" s="46">
        <f>IF(OR($A453="",$B453="",$C453=""),"",'OddsRatio_working_3-way'!J452)</f>
        <v>2.1920235759449871</v>
      </c>
      <c r="N453" s="47">
        <f t="shared" si="106"/>
        <v>26.70183744307748</v>
      </c>
      <c r="O453" s="48">
        <f t="shared" si="107"/>
        <v>27.842941607311563</v>
      </c>
      <c r="P453" s="48">
        <f t="shared" si="108"/>
        <v>45.455220949610961</v>
      </c>
      <c r="Q453" t="s">
        <v>101</v>
      </c>
      <c r="R453" t="s">
        <v>97</v>
      </c>
      <c r="S453" s="38">
        <v>44258</v>
      </c>
      <c r="T453" s="50">
        <v>100</v>
      </c>
      <c r="U453" s="50">
        <f t="shared" si="109"/>
        <v>72.67759562841529</v>
      </c>
      <c r="V453" s="50">
        <f t="shared" si="110"/>
        <v>71.509971509971507</v>
      </c>
      <c r="W453" s="50">
        <f t="shared" si="111"/>
        <v>53.488372093023258</v>
      </c>
      <c r="X453" s="50">
        <f t="shared" si="112"/>
        <v>75.001656397005235</v>
      </c>
      <c r="Y453" s="50">
        <f t="shared" si="113"/>
        <v>73.834032278561452</v>
      </c>
      <c r="Z453" s="50">
        <f t="shared" si="114"/>
        <v>55.812432861613189</v>
      </c>
      <c r="AA453" s="50">
        <f t="shared" si="115"/>
        <v>-2.3240607685899448</v>
      </c>
      <c r="AB453" s="50">
        <f t="shared" si="116"/>
        <v>-2.3240607685899448</v>
      </c>
      <c r="AC453" s="50">
        <f t="shared" si="117"/>
        <v>-2.3240607685899306</v>
      </c>
      <c r="AF453">
        <v>1.7</v>
      </c>
      <c r="AG453">
        <v>2.2599999999999998</v>
      </c>
      <c r="AH453" s="66" t="s">
        <v>511</v>
      </c>
      <c r="AJ453" t="s">
        <v>441</v>
      </c>
    </row>
    <row r="454" spans="1:36" ht="15" x14ac:dyDescent="0.25">
      <c r="A454">
        <v>1.19</v>
      </c>
      <c r="B454">
        <v>7.77</v>
      </c>
      <c r="C454">
        <v>17.149999999999999</v>
      </c>
      <c r="D454" s="43">
        <f t="shared" si="105"/>
        <v>2.7345301054784832E-2</v>
      </c>
      <c r="E454" s="44">
        <f>IF(OR($A454="",$B454="",$C454=""),"",A454*'MPTO_working_3-way'!$I453)</f>
        <v>1.2225409082551939</v>
      </c>
      <c r="F454" s="45">
        <f>IF(OR($A454="",$B454="",$C454=""),"",B454*'MPTO_working_3-way'!$I453)</f>
        <v>7.9824729891956778</v>
      </c>
      <c r="G454" s="46">
        <f>IF(OR($A454="",$B454="",$C454=""),"",C454*'MPTO_working_3-way'!$I453)</f>
        <v>17.61897191308956</v>
      </c>
      <c r="H454" s="44">
        <f>IF(OR($A454="",$B454="",$C454=""),"",'MPTO_working_3-way'!E453)</f>
        <v>1.2030494404898138</v>
      </c>
      <c r="I454" s="45">
        <f>IF(OR($A454="",$B454="",$C454=""),"",'MPTO_working_3-way'!F453)</f>
        <v>8.3622508085667153</v>
      </c>
      <c r="J454" s="46">
        <f>IF(OR($A454="",$B454="",$C454=""),"",'MPTO_working_3-way'!G453)</f>
        <v>20.327708043257498</v>
      </c>
      <c r="K454" s="44">
        <f>IF(OR($A454="",$B454="",$C454=""),"",'OddsRatio_working_3-way'!H453)</f>
        <v>1.2081637583005749</v>
      </c>
      <c r="L454" s="45">
        <f>IF(OR($A454="",$B454="",$C454=""),"",'OddsRatio_working_3-way'!I453)</f>
        <v>8.417203387867854</v>
      </c>
      <c r="M454" s="46">
        <f>IF(OR($A454="",$B454="",$C454=""),"",'OddsRatio_working_3-way'!J453)</f>
        <v>18.693919455548869</v>
      </c>
      <c r="N454" s="47">
        <f t="shared" si="106"/>
        <v>81.796853851475333</v>
      </c>
      <c r="O454" s="48">
        <f t="shared" si="107"/>
        <v>12.527446085361085</v>
      </c>
      <c r="P454" s="48">
        <f t="shared" si="108"/>
        <v>5.6757000631635943</v>
      </c>
      <c r="Q454" t="s">
        <v>98</v>
      </c>
      <c r="R454" t="s">
        <v>414</v>
      </c>
      <c r="S454" s="38">
        <v>44258</v>
      </c>
      <c r="T454" s="50">
        <v>100</v>
      </c>
      <c r="U454" s="50">
        <f t="shared" si="109"/>
        <v>15.966386554621849</v>
      </c>
      <c r="V454" s="50">
        <f t="shared" si="110"/>
        <v>87.129987129987128</v>
      </c>
      <c r="W454" s="50">
        <f t="shared" si="111"/>
        <v>94.169096209912524</v>
      </c>
      <c r="X454" s="50">
        <f t="shared" si="112"/>
        <v>18.700916660100333</v>
      </c>
      <c r="Y454" s="50">
        <f t="shared" si="113"/>
        <v>89.864517235465613</v>
      </c>
      <c r="Z454" s="50">
        <f t="shared" si="114"/>
        <v>96.903626315391023</v>
      </c>
      <c r="AA454" s="50">
        <f t="shared" si="115"/>
        <v>-2.7345301054784841</v>
      </c>
      <c r="AB454" s="50">
        <f t="shared" si="116"/>
        <v>-2.7345301054784841</v>
      </c>
      <c r="AC454" s="50">
        <f t="shared" si="117"/>
        <v>-2.7345301054784983</v>
      </c>
      <c r="AF454">
        <v>1.41</v>
      </c>
      <c r="AG454">
        <v>3.05</v>
      </c>
      <c r="AH454" s="66" t="s">
        <v>488</v>
      </c>
      <c r="AJ454" t="s">
        <v>441</v>
      </c>
    </row>
    <row r="455" spans="1:36" ht="15" x14ac:dyDescent="0.25">
      <c r="A455">
        <v>3.35</v>
      </c>
      <c r="B455">
        <v>3.31</v>
      </c>
      <c r="C455">
        <v>2.37</v>
      </c>
      <c r="D455" s="43">
        <f t="shared" ref="D455:D518" si="118">IF(OR($A455="",$B455="",$C455=""),"",(1/A455)+(1/B455)+(1/C455)-1)</f>
        <v>2.2563194581986856E-2</v>
      </c>
      <c r="E455" s="44">
        <f>IF(OR($A455="",$B455="",$C455=""),"",A455*'MPTO_working_3-way'!$I454)</f>
        <v>3.4255867018496562</v>
      </c>
      <c r="F455" s="45">
        <f>IF(OR($A455="",$B455="",$C455=""),"",B455*'MPTO_working_3-way'!$I454)</f>
        <v>3.3846841740663764</v>
      </c>
      <c r="G455" s="46">
        <f>IF(OR($A455="",$B455="",$C455=""),"",C455*'MPTO_working_3-way'!$I454)</f>
        <v>2.423474771159309</v>
      </c>
      <c r="H455" s="44">
        <f>IF(OR($A455="",$B455="",$C455=""),"",'MPTO_working_3-way'!E454)</f>
        <v>3.4365867527536222</v>
      </c>
      <c r="I455" s="45">
        <f>IF(OR($A455="",$B455="",$C455=""),"",'MPTO_working_3-way'!F454)</f>
        <v>3.3945052742572881</v>
      </c>
      <c r="J455" s="46">
        <f>IF(OR($A455="",$B455="",$C455=""),"",'MPTO_working_3-way'!G454)</f>
        <v>2.4130117503855302</v>
      </c>
      <c r="K455" s="44">
        <f>IF(OR($A455="",$B455="",$C455=""),"",'OddsRatio_working_3-way'!H454)</f>
        <v>3.4316534716120297</v>
      </c>
      <c r="L455" s="45">
        <f>IF(OR($A455="",$B455="",$C455=""),"",'OddsRatio_working_3-way'!I454)</f>
        <v>3.390263625286718</v>
      </c>
      <c r="M455" s="46">
        <f>IF(OR($A455="",$B455="",$C455=""),"",'OddsRatio_working_3-way'!J454)</f>
        <v>2.417602236641907</v>
      </c>
      <c r="N455" s="47">
        <f t="shared" si="106"/>
        <v>29.192079694262208</v>
      </c>
      <c r="O455" s="48">
        <f t="shared" si="107"/>
        <v>29.544854071232145</v>
      </c>
      <c r="P455" s="48">
        <f t="shared" si="108"/>
        <v>41.263066234505651</v>
      </c>
      <c r="Q455" t="s">
        <v>347</v>
      </c>
      <c r="R455" t="s">
        <v>142</v>
      </c>
      <c r="S455" s="38">
        <v>44258</v>
      </c>
      <c r="T455" s="50">
        <v>100</v>
      </c>
      <c r="U455" s="50">
        <f t="shared" si="109"/>
        <v>70.149253731343279</v>
      </c>
      <c r="V455" s="50">
        <f t="shared" si="110"/>
        <v>69.78851963746223</v>
      </c>
      <c r="W455" s="50">
        <f t="shared" si="111"/>
        <v>57.805907172995774</v>
      </c>
      <c r="X455" s="50">
        <f t="shared" si="112"/>
        <v>72.405573189541968</v>
      </c>
      <c r="Y455" s="50">
        <f t="shared" si="113"/>
        <v>72.044839095660933</v>
      </c>
      <c r="Z455" s="50">
        <f t="shared" si="114"/>
        <v>60.06222663119447</v>
      </c>
      <c r="AA455" s="50">
        <f t="shared" si="115"/>
        <v>-2.2563194581986892</v>
      </c>
      <c r="AB455" s="50">
        <f t="shared" si="116"/>
        <v>-2.2563194581987034</v>
      </c>
      <c r="AC455" s="50">
        <f t="shared" si="117"/>
        <v>-2.2563194581986963</v>
      </c>
      <c r="AF455">
        <v>1.95</v>
      </c>
      <c r="AG455">
        <v>1.95</v>
      </c>
      <c r="AH455" s="66" t="s">
        <v>491</v>
      </c>
      <c r="AJ455" t="s">
        <v>441</v>
      </c>
    </row>
    <row r="456" spans="1:36" ht="15" x14ac:dyDescent="0.25">
      <c r="A456">
        <v>2.62</v>
      </c>
      <c r="B456">
        <v>3.34</v>
      </c>
      <c r="C456">
        <v>2.93</v>
      </c>
      <c r="D456" s="43">
        <f t="shared" si="118"/>
        <v>2.2377515245412649E-2</v>
      </c>
      <c r="E456" s="44">
        <f>IF(OR($A456="",$B456="",$C456=""),"",A456*'MPTO_working_3-way'!$I455)</f>
        <v>2.6786290899429814</v>
      </c>
      <c r="F456" s="45">
        <f>IF(OR($A456="",$B456="",$C456=""),"",B456*'MPTO_working_3-way'!$I455)</f>
        <v>3.4147409009196781</v>
      </c>
      <c r="G456" s="46">
        <f>IF(OR($A456="",$B456="",$C456=""),"",C456*'MPTO_working_3-way'!$I455)</f>
        <v>2.9955661196690593</v>
      </c>
      <c r="H456" s="44">
        <f>IF(OR($A456="",$B456="",$C456=""),"",'MPTO_working_3-way'!E455)</f>
        <v>2.6722233408664646</v>
      </c>
      <c r="I456" s="45">
        <f>IF(OR($A456="",$B456="",$C456=""),"",'MPTO_working_3-way'!F455)</f>
        <v>3.4253376062141667</v>
      </c>
      <c r="J456" s="46">
        <f>IF(OR($A456="",$B456="",$C456=""),"",'MPTO_working_3-way'!G455)</f>
        <v>2.9954670503629401</v>
      </c>
      <c r="K456" s="44">
        <f>IF(OR($A456="",$B456="",$C456=""),"",'OddsRatio_working_3-way'!H455)</f>
        <v>2.6752734140264312</v>
      </c>
      <c r="L456" s="45">
        <f>IF(OR($A456="",$B456="",$C456=""),"",'OddsRatio_working_3-way'!I455)</f>
        <v>3.4198393758159558</v>
      </c>
      <c r="M456" s="46">
        <f>IF(OR($A456="",$B456="",$C456=""),"",'OddsRatio_working_3-way'!J455)</f>
        <v>2.9958504253524776</v>
      </c>
      <c r="N456" s="47">
        <f t="shared" si="106"/>
        <v>37.332529679250456</v>
      </c>
      <c r="O456" s="48">
        <f t="shared" si="107"/>
        <v>29.284798730430005</v>
      </c>
      <c r="P456" s="48">
        <f t="shared" si="108"/>
        <v>33.382671590319525</v>
      </c>
      <c r="Q456" t="s">
        <v>95</v>
      </c>
      <c r="R456" t="s">
        <v>100</v>
      </c>
      <c r="S456" s="38">
        <v>44258</v>
      </c>
      <c r="T456" s="50">
        <v>100</v>
      </c>
      <c r="U456" s="50">
        <f t="shared" si="109"/>
        <v>61.832061068702288</v>
      </c>
      <c r="V456" s="50">
        <f t="shared" si="110"/>
        <v>70.059880239520965</v>
      </c>
      <c r="W456" s="50">
        <f t="shared" si="111"/>
        <v>65.870307167235495</v>
      </c>
      <c r="X456" s="50">
        <f t="shared" si="112"/>
        <v>64.06981259324354</v>
      </c>
      <c r="Y456" s="50">
        <f t="shared" si="113"/>
        <v>72.297631764062203</v>
      </c>
      <c r="Z456" s="50">
        <f t="shared" si="114"/>
        <v>68.108058691776748</v>
      </c>
      <c r="AA456" s="50">
        <f t="shared" si="115"/>
        <v>-2.2377515245412525</v>
      </c>
      <c r="AB456" s="50">
        <f t="shared" si="116"/>
        <v>-2.2377515245412383</v>
      </c>
      <c r="AC456" s="50">
        <f t="shared" si="117"/>
        <v>-2.2377515245412525</v>
      </c>
      <c r="AF456">
        <v>1.91</v>
      </c>
      <c r="AG456">
        <v>1.99</v>
      </c>
      <c r="AH456" s="66" t="s">
        <v>479</v>
      </c>
      <c r="AJ456" t="s">
        <v>441</v>
      </c>
    </row>
    <row r="457" spans="1:36" s="50" customFormat="1" ht="15" x14ac:dyDescent="0.25">
      <c r="A457">
        <v>3.88</v>
      </c>
      <c r="B457">
        <v>3.56</v>
      </c>
      <c r="C457">
        <v>2.0699999999999998</v>
      </c>
      <c r="D457" s="43">
        <f t="shared" si="118"/>
        <v>2.1722622606994424E-2</v>
      </c>
      <c r="E457" s="44">
        <f>IF(OR($A457="",$B457="",$C457=""),"",A457*'MPTO_working_3-way'!$I456)</f>
        <v>3.9642837757151383</v>
      </c>
      <c r="F457" s="45">
        <f>IF(OR($A457="",$B457="",$C457=""),"",B457*'MPTO_working_3-way'!$I456)</f>
        <v>3.6373325364809004</v>
      </c>
      <c r="G457" s="46">
        <f>IF(OR($A457="",$B457="",$C457=""),"",C457*'MPTO_working_3-way'!$I456)</f>
        <v>2.1149658287964783</v>
      </c>
      <c r="H457" s="44">
        <f>IF(OR($A457="",$B457="",$C457=""),"",'MPTO_working_3-way'!E456)</f>
        <v>3.9921580512709003</v>
      </c>
      <c r="I457" s="45">
        <f>IF(OR($A457="",$B457="",$C457=""),"",'MPTO_working_3-way'!F456)</f>
        <v>3.654196083991204</v>
      </c>
      <c r="J457" s="46">
        <f>IF(OR($A457="",$B457="",$C457=""),"",'MPTO_working_3-way'!G456)</f>
        <v>2.1014985412066487</v>
      </c>
      <c r="K457" s="44">
        <f>IF(OR($A457="",$B457="",$C457=""),"",'OddsRatio_working_3-way'!H456)</f>
        <v>3.979467898663986</v>
      </c>
      <c r="L457" s="45">
        <f>IF(OR($A457="",$B457="",$C457=""),"",'OddsRatio_working_3-way'!I456)</f>
        <v>3.6484159099235431</v>
      </c>
      <c r="M457" s="46">
        <f>IF(OR($A457="",$B457="",$C457=""),"",'OddsRatio_working_3-way'!J456)</f>
        <v>2.1069550873508556</v>
      </c>
      <c r="N457" s="47">
        <f t="shared" si="106"/>
        <v>25.225237560588219</v>
      </c>
      <c r="O457" s="48">
        <f t="shared" si="107"/>
        <v>27.492674644686037</v>
      </c>
      <c r="P457" s="48">
        <f t="shared" si="108"/>
        <v>47.282087794725754</v>
      </c>
      <c r="Q457" t="s">
        <v>94</v>
      </c>
      <c r="R457" t="s">
        <v>102</v>
      </c>
      <c r="S457" s="38">
        <v>44258</v>
      </c>
      <c r="T457" s="50">
        <v>100</v>
      </c>
      <c r="U457" s="50">
        <f t="shared" si="109"/>
        <v>74.226804123711347</v>
      </c>
      <c r="V457" s="50">
        <f t="shared" si="110"/>
        <v>71.910112359550567</v>
      </c>
      <c r="W457" s="50">
        <f t="shared" si="111"/>
        <v>51.690821256038639</v>
      </c>
      <c r="X457" s="50">
        <f t="shared" si="112"/>
        <v>76.399066384410801</v>
      </c>
      <c r="Y457" s="50">
        <f t="shared" si="113"/>
        <v>74.082374620250022</v>
      </c>
      <c r="Z457" s="50">
        <f t="shared" si="114"/>
        <v>53.863083516738101</v>
      </c>
      <c r="AA457" s="50">
        <f t="shared" si="115"/>
        <v>-2.1722622606994548</v>
      </c>
      <c r="AB457" s="50">
        <f t="shared" si="116"/>
        <v>-2.1722622606994548</v>
      </c>
      <c r="AC457" s="50">
        <f t="shared" si="117"/>
        <v>-2.1722622606994619</v>
      </c>
      <c r="AD457" s="51"/>
      <c r="AE457" s="51"/>
      <c r="AF457">
        <v>1.83</v>
      </c>
      <c r="AG457">
        <v>2.0699999999999998</v>
      </c>
      <c r="AH457" s="66" t="s">
        <v>480</v>
      </c>
      <c r="AI457" s="51"/>
      <c r="AJ457" t="s">
        <v>441</v>
      </c>
    </row>
    <row r="458" spans="1:36" ht="15" x14ac:dyDescent="0.25">
      <c r="A458">
        <v>3.1</v>
      </c>
      <c r="B458">
        <v>3.16</v>
      </c>
      <c r="C458">
        <v>2.61</v>
      </c>
      <c r="D458" s="43">
        <f t="shared" si="118"/>
        <v>2.2178103815929218E-2</v>
      </c>
      <c r="E458" s="44">
        <f>IF(OR($A458="",$B458="",$C458=""),"",A458*'MPTO_working_3-way'!$I457)</f>
        <v>3.1687521218293808</v>
      </c>
      <c r="F458" s="45">
        <f>IF(OR($A458="",$B458="",$C458=""),"",B458*'MPTO_working_3-way'!$I457)</f>
        <v>3.2300828080583366</v>
      </c>
      <c r="G458" s="46">
        <f>IF(OR($A458="",$B458="",$C458=""),"",C458*'MPTO_working_3-way'!$I457)</f>
        <v>2.6678848509595752</v>
      </c>
      <c r="H458" s="44">
        <f>IF(OR($A458="",$B458="",$C458=""),"",'MPTO_working_3-way'!E457)</f>
        <v>3.1727101857397662</v>
      </c>
      <c r="I458" s="45">
        <f>IF(OR($A458="",$B458="",$C458=""),"",'MPTO_working_3-way'!F457)</f>
        <v>3.2355863251266772</v>
      </c>
      <c r="J458" s="46">
        <f>IF(OR($A458="",$B458="",$C458=""),"",'MPTO_working_3-way'!G457)</f>
        <v>2.6613506281539547</v>
      </c>
      <c r="K458" s="44">
        <f>IF(OR($A458="",$B458="",$C458=""),"",'OddsRatio_working_3-way'!H457)</f>
        <v>3.1709338302986896</v>
      </c>
      <c r="L458" s="45">
        <f>IF(OR($A458="",$B458="",$C458=""),"",'OddsRatio_working_3-way'!I457)</f>
        <v>3.2329605111643667</v>
      </c>
      <c r="M458" s="46">
        <f>IF(OR($A458="",$B458="",$C458=""),"",'OddsRatio_working_3-way'!J457)</f>
        <v>2.6643826032289954</v>
      </c>
      <c r="N458" s="47">
        <f t="shared" si="106"/>
        <v>31.558164272650046</v>
      </c>
      <c r="O458" s="48">
        <f t="shared" si="107"/>
        <v>30.958958621903527</v>
      </c>
      <c r="P458" s="48">
        <f t="shared" si="108"/>
        <v>37.48287710544642</v>
      </c>
      <c r="Q458" t="s">
        <v>96</v>
      </c>
      <c r="R458" t="s">
        <v>99</v>
      </c>
      <c r="S458" s="38">
        <v>44258</v>
      </c>
      <c r="T458" s="50">
        <v>100</v>
      </c>
      <c r="U458" s="50">
        <f t="shared" si="109"/>
        <v>67.741935483870961</v>
      </c>
      <c r="V458" s="50">
        <f t="shared" si="110"/>
        <v>68.35443037974683</v>
      </c>
      <c r="W458" s="50">
        <f t="shared" si="111"/>
        <v>61.685823754789276</v>
      </c>
      <c r="X458" s="50">
        <f t="shared" si="112"/>
        <v>69.959745865463901</v>
      </c>
      <c r="Y458" s="50">
        <f t="shared" si="113"/>
        <v>70.572240761339771</v>
      </c>
      <c r="Z458" s="50">
        <f t="shared" si="114"/>
        <v>63.903634136382195</v>
      </c>
      <c r="AA458" s="50">
        <f t="shared" si="115"/>
        <v>-2.2178103815929404</v>
      </c>
      <c r="AB458" s="50">
        <f t="shared" si="116"/>
        <v>-2.2178103815929404</v>
      </c>
      <c r="AC458" s="50">
        <f t="shared" si="117"/>
        <v>-2.2178103815929191</v>
      </c>
      <c r="AF458">
        <v>2.15</v>
      </c>
      <c r="AG458">
        <v>1.78</v>
      </c>
      <c r="AH458" s="66" t="s">
        <v>482</v>
      </c>
      <c r="AJ458" t="s">
        <v>441</v>
      </c>
    </row>
    <row r="459" spans="1:36" ht="15" x14ac:dyDescent="0.25">
      <c r="A459">
        <v>1.88</v>
      </c>
      <c r="B459">
        <v>3.58</v>
      </c>
      <c r="C459">
        <v>4.71</v>
      </c>
      <c r="D459" s="43">
        <f t="shared" si="118"/>
        <v>2.3558727608647301E-2</v>
      </c>
      <c r="E459" s="44">
        <f>IF(OR($A459="",$B459="",$C459=""),"",A459*'MPTO_working_3-way'!$I458)</f>
        <v>1.9242904079042569</v>
      </c>
      <c r="F459" s="45">
        <f>IF(OR($A459="",$B459="",$C459=""),"",B459*'MPTO_working_3-way'!$I458)</f>
        <v>3.6643402448389573</v>
      </c>
      <c r="G459" s="46">
        <f>IF(OR($A459="",$B459="",$C459=""),"",C459*'MPTO_working_3-way'!$I458)</f>
        <v>4.8209616070367289</v>
      </c>
      <c r="H459" s="44">
        <f>IF(OR($A459="",$B459="",$C459=""),"",'MPTO_working_3-way'!E458)</f>
        <v>1.9081712273366351</v>
      </c>
      <c r="I459" s="45">
        <f>IF(OR($A459="",$B459="",$C459=""),"",'MPTO_working_3-way'!F458)</f>
        <v>3.6835573770187016</v>
      </c>
      <c r="J459" s="46">
        <f>IF(OR($A459="",$B459="",$C459=""),"",'MPTO_working_3-way'!G458)</f>
        <v>4.8909007351428562</v>
      </c>
      <c r="K459" s="44">
        <f>IF(OR($A459="",$B459="",$C459=""),"",'OddsRatio_working_3-way'!H458)</f>
        <v>1.9144074603336503</v>
      </c>
      <c r="L459" s="45">
        <f>IF(OR($A459="",$B459="",$C459=""),"",'OddsRatio_working_3-way'!I458)</f>
        <v>3.6808764177963851</v>
      </c>
      <c r="M459" s="46">
        <f>IF(OR($A459="",$B459="",$C459=""),"",'OddsRatio_working_3-way'!J458)</f>
        <v>4.8550587248157306</v>
      </c>
      <c r="N459" s="47">
        <f t="shared" si="106"/>
        <v>51.967208062378653</v>
      </c>
      <c r="O459" s="48">
        <f t="shared" si="107"/>
        <v>27.290042222701636</v>
      </c>
      <c r="P459" s="48">
        <f t="shared" si="108"/>
        <v>20.742749714919714</v>
      </c>
      <c r="Q459" t="s">
        <v>52</v>
      </c>
      <c r="R459" t="s">
        <v>141</v>
      </c>
      <c r="S459" s="38">
        <v>44258</v>
      </c>
      <c r="T459" s="50">
        <v>100</v>
      </c>
      <c r="U459" s="50">
        <f t="shared" si="109"/>
        <v>46.808510638297875</v>
      </c>
      <c r="V459" s="50">
        <f t="shared" si="110"/>
        <v>72.067039106145245</v>
      </c>
      <c r="W459" s="50">
        <f t="shared" si="111"/>
        <v>78.768577494692153</v>
      </c>
      <c r="X459" s="50">
        <f t="shared" si="112"/>
        <v>49.164383399162602</v>
      </c>
      <c r="Y459" s="50">
        <f t="shared" si="113"/>
        <v>74.422911867009972</v>
      </c>
      <c r="Z459" s="50">
        <f t="shared" si="114"/>
        <v>81.12445025555688</v>
      </c>
      <c r="AA459" s="50">
        <f t="shared" si="115"/>
        <v>-2.3558727608647274</v>
      </c>
      <c r="AB459" s="50">
        <f t="shared" si="116"/>
        <v>-2.3558727608647274</v>
      </c>
      <c r="AC459" s="50">
        <f t="shared" si="117"/>
        <v>-2.3558727608647274</v>
      </c>
      <c r="AF459">
        <v>1.88</v>
      </c>
      <c r="AG459">
        <v>2.04</v>
      </c>
      <c r="AH459" s="66" t="s">
        <v>482</v>
      </c>
      <c r="AJ459" t="s">
        <v>441</v>
      </c>
    </row>
    <row r="460" spans="1:36" ht="15" x14ac:dyDescent="0.25">
      <c r="A460">
        <v>4.71</v>
      </c>
      <c r="B460">
        <v>3.95</v>
      </c>
      <c r="C460">
        <v>1.77</v>
      </c>
      <c r="D460" s="43">
        <f t="shared" si="118"/>
        <v>3.0450533427533344E-2</v>
      </c>
      <c r="E460" s="44">
        <f>IF(OR($A460="",$B460="",$C460=""),"",A460*'MPTO_working_3-way'!$I459)</f>
        <v>4.8534220124436818</v>
      </c>
      <c r="F460" s="45">
        <f>IF(OR($A460="",$B460="",$C460=""),"",B460*'MPTO_working_3-way'!$I459)</f>
        <v>4.0702796070387572</v>
      </c>
      <c r="G460" s="46">
        <f>IF(OR($A460="",$B460="",$C460=""),"",C460*'MPTO_working_3-way'!$I459)</f>
        <v>1.8238974441667339</v>
      </c>
      <c r="H460" s="44">
        <f>IF(OR($A460="",$B460="",$C460=""),"",'MPTO_working_3-way'!E459)</f>
        <v>4.9464779402321231</v>
      </c>
      <c r="I460" s="45">
        <f>IF(OR($A460="",$B460="",$C460=""),"",'MPTO_working_3-way'!F459)</f>
        <v>4.1149828396410859</v>
      </c>
      <c r="J460" s="46">
        <f>IF(OR($A460="",$B460="",$C460=""),"",'MPTO_working_3-way'!G459)</f>
        <v>1.8023812475523744</v>
      </c>
      <c r="K460" s="44">
        <f>IF(OR($A460="",$B460="",$C460=""),"",'OddsRatio_working_3-way'!H459)</f>
        <v>4.903803425018685</v>
      </c>
      <c r="L460" s="45">
        <f>IF(OR($A460="",$B460="",$C460=""),"",'OddsRatio_working_3-way'!I459)</f>
        <v>4.1041024538558286</v>
      </c>
      <c r="M460" s="46">
        <f>IF(OR($A460="",$B460="",$C460=""),"",'OddsRatio_working_3-way'!J459)</f>
        <v>1.8102233523623688</v>
      </c>
      <c r="N460" s="47">
        <f t="shared" si="106"/>
        <v>20.604019131987727</v>
      </c>
      <c r="O460" s="48">
        <f t="shared" si="107"/>
        <v>24.568336737129666</v>
      </c>
      <c r="P460" s="48">
        <f t="shared" si="108"/>
        <v>54.827644130882604</v>
      </c>
      <c r="Q460" t="s">
        <v>505</v>
      </c>
      <c r="R460" t="s">
        <v>506</v>
      </c>
      <c r="S460" s="38">
        <v>44258</v>
      </c>
      <c r="T460" s="50">
        <v>100</v>
      </c>
      <c r="U460" s="50">
        <f t="shared" si="109"/>
        <v>78.768577494692153</v>
      </c>
      <c r="V460" s="50">
        <f t="shared" si="110"/>
        <v>74.683544303797461</v>
      </c>
      <c r="W460" s="50">
        <f t="shared" si="111"/>
        <v>43.502824858757066</v>
      </c>
      <c r="X460" s="50">
        <f t="shared" si="112"/>
        <v>81.813630837445459</v>
      </c>
      <c r="Y460" s="50">
        <f t="shared" si="113"/>
        <v>77.728597646550796</v>
      </c>
      <c r="Z460" s="50">
        <f t="shared" si="114"/>
        <v>46.547878201510386</v>
      </c>
      <c r="AA460" s="50">
        <f t="shared" si="115"/>
        <v>-3.045053342753306</v>
      </c>
      <c r="AB460" s="50">
        <f t="shared" si="116"/>
        <v>-3.0450533427533344</v>
      </c>
      <c r="AC460" s="50">
        <f t="shared" si="117"/>
        <v>-3.0450533427533202</v>
      </c>
      <c r="AF460">
        <v>2.13</v>
      </c>
      <c r="AG460">
        <v>1.78</v>
      </c>
      <c r="AH460" s="66" t="s">
        <v>482</v>
      </c>
      <c r="AJ460" t="s">
        <v>449</v>
      </c>
    </row>
    <row r="461" spans="1:36" ht="15" x14ac:dyDescent="0.25">
      <c r="A461">
        <v>9.43</v>
      </c>
      <c r="B461">
        <v>4.74</v>
      </c>
      <c r="C461">
        <v>1.4</v>
      </c>
      <c r="D461" s="43">
        <f t="shared" si="118"/>
        <v>3.1300717126991895E-2</v>
      </c>
      <c r="E461" s="44">
        <f>IF(OR($A461="",$B461="",$C461=""),"",A461*'MPTO_working_3-way'!$I460)</f>
        <v>9.7251657625075332</v>
      </c>
      <c r="F461" s="45">
        <f>IF(OR($A461="",$B461="",$C461=""),"",B461*'MPTO_working_3-way'!$I460)</f>
        <v>4.888365399181942</v>
      </c>
      <c r="G461" s="46">
        <f>IF(OR($A461="",$B461="",$C461=""),"",C461*'MPTO_working_3-way'!$I460)</f>
        <v>1.4438210039777886</v>
      </c>
      <c r="H461" s="44">
        <f>IF(OR($A461="",$B461="",$C461=""),"",'MPTO_working_3-way'!E460)</f>
        <v>10.459051282279841</v>
      </c>
      <c r="I461" s="45">
        <f>IF(OR($A461="",$B461="",$C461=""),"",'MPTO_working_3-way'!F460)</f>
        <v>4.9866136411448583</v>
      </c>
      <c r="J461" s="46">
        <f>IF(OR($A461="",$B461="",$C461=""),"",'MPTO_working_3-way'!G460)</f>
        <v>1.4207529400795602</v>
      </c>
      <c r="K461" s="44">
        <f>IF(OR($A461="",$B461="",$C461=""),"",'OddsRatio_working_3-way'!H460)</f>
        <v>10.020247976887148</v>
      </c>
      <c r="L461" s="45">
        <f>IF(OR($A461="",$B461="",$C461=""),"",'OddsRatio_working_3-way'!I460)</f>
        <v>5.0018656504813688</v>
      </c>
      <c r="M461" s="46">
        <f>IF(OR($A461="",$B461="",$C461=""),"",'OddsRatio_working_3-way'!J460)</f>
        <v>1.4280070214418574</v>
      </c>
      <c r="N461" s="47">
        <f t="shared" si="106"/>
        <v>10.282601082803142</v>
      </c>
      <c r="O461" s="48">
        <f t="shared" si="107"/>
        <v>20.456735909458569</v>
      </c>
      <c r="P461" s="48">
        <f t="shared" si="108"/>
        <v>69.260663007738316</v>
      </c>
      <c r="Q461" t="s">
        <v>507</v>
      </c>
      <c r="R461" t="s">
        <v>508</v>
      </c>
      <c r="S461" s="38">
        <v>44258</v>
      </c>
      <c r="T461" s="50">
        <v>100</v>
      </c>
      <c r="U461" s="50">
        <f t="shared" si="109"/>
        <v>89.395546129374338</v>
      </c>
      <c r="V461" s="50">
        <f t="shared" si="110"/>
        <v>78.902953586497887</v>
      </c>
      <c r="W461" s="50">
        <f t="shared" si="111"/>
        <v>28.571428571428573</v>
      </c>
      <c r="X461" s="50">
        <f t="shared" si="112"/>
        <v>92.525617842073544</v>
      </c>
      <c r="Y461" s="50">
        <f t="shared" si="113"/>
        <v>82.033025299197092</v>
      </c>
      <c r="Z461" s="50">
        <f t="shared" si="114"/>
        <v>31.701500284127771</v>
      </c>
      <c r="AA461" s="50">
        <f t="shared" si="115"/>
        <v>-3.1300717126992055</v>
      </c>
      <c r="AB461" s="50">
        <f t="shared" si="116"/>
        <v>-3.1300717126992055</v>
      </c>
      <c r="AC461" s="50">
        <f t="shared" si="117"/>
        <v>-3.1300717126991984</v>
      </c>
      <c r="AF461">
        <v>1.94</v>
      </c>
      <c r="AG461">
        <v>1.94</v>
      </c>
      <c r="AH461" s="66" t="s">
        <v>484</v>
      </c>
      <c r="AJ461" t="s">
        <v>449</v>
      </c>
    </row>
    <row r="462" spans="1:36" ht="15" x14ac:dyDescent="0.25">
      <c r="A462">
        <v>2.89</v>
      </c>
      <c r="B462">
        <v>3.34</v>
      </c>
      <c r="C462">
        <v>2.58</v>
      </c>
      <c r="D462" s="43">
        <f t="shared" si="118"/>
        <v>3.3018858075271273E-2</v>
      </c>
      <c r="E462" s="44">
        <f>IF(OR($A462="",$B462="",$C462=""),"",A462*'MPTO_working_3-way'!$I461)</f>
        <v>2.9854244998375341</v>
      </c>
      <c r="F462" s="45">
        <f>IF(OR($A462="",$B462="",$C462=""),"",B462*'MPTO_working_3-way'!$I461)</f>
        <v>3.4502829859714059</v>
      </c>
      <c r="G462" s="46">
        <f>IF(OR($A462="",$B462="",$C462=""),"",C462*'MPTO_working_3-way'!$I461)</f>
        <v>2.6651886538341998</v>
      </c>
      <c r="H462" s="44">
        <f>IF(OR($A462="",$B462="",$C462=""),"",'MPTO_working_3-way'!E461)</f>
        <v>2.9849456485173298</v>
      </c>
      <c r="I462" s="45">
        <f>IF(OR($A462="",$B462="",$C462=""),"",'MPTO_working_3-way'!F461)</f>
        <v>3.4674675587112183</v>
      </c>
      <c r="J462" s="46">
        <f>IF(OR($A462="",$B462="",$C462=""),"",'MPTO_working_3-way'!G461)</f>
        <v>2.6554034140773286</v>
      </c>
      <c r="K462" s="44">
        <f>IF(OR($A462="",$B462="",$C462=""),"",'OddsRatio_working_3-way'!H461)</f>
        <v>2.9857392993582397</v>
      </c>
      <c r="L462" s="45">
        <f>IF(OR($A462="",$B462="",$C462=""),"",'OddsRatio_working_3-way'!I461)</f>
        <v>3.4585343706340099</v>
      </c>
      <c r="M462" s="46">
        <f>IF(OR($A462="",$B462="",$C462=""),"",'OddsRatio_working_3-way'!J461)</f>
        <v>2.6600360280349307</v>
      </c>
      <c r="N462" s="47">
        <f t="shared" si="106"/>
        <v>33.496074010728449</v>
      </c>
      <c r="O462" s="48">
        <f t="shared" si="107"/>
        <v>28.983129907486592</v>
      </c>
      <c r="P462" s="48">
        <f t="shared" si="108"/>
        <v>37.520796081784965</v>
      </c>
      <c r="Q462" t="s">
        <v>432</v>
      </c>
      <c r="R462" t="s">
        <v>251</v>
      </c>
      <c r="S462" s="38">
        <v>44258</v>
      </c>
      <c r="T462" s="50">
        <v>100</v>
      </c>
      <c r="U462" s="50">
        <f t="shared" si="109"/>
        <v>65.397923875432525</v>
      </c>
      <c r="V462" s="50">
        <f t="shared" si="110"/>
        <v>70.059880239520965</v>
      </c>
      <c r="W462" s="50">
        <f t="shared" si="111"/>
        <v>61.240310077519375</v>
      </c>
      <c r="X462" s="50">
        <f t="shared" si="112"/>
        <v>68.699809682959653</v>
      </c>
      <c r="Y462" s="50">
        <f t="shared" si="113"/>
        <v>73.361766047048093</v>
      </c>
      <c r="Z462" s="50">
        <f t="shared" si="114"/>
        <v>64.54219588504651</v>
      </c>
      <c r="AA462" s="50">
        <f t="shared" si="115"/>
        <v>-3.3018858075271282</v>
      </c>
      <c r="AB462" s="50">
        <f t="shared" si="116"/>
        <v>-3.3018858075271282</v>
      </c>
      <c r="AC462" s="50">
        <f t="shared" si="117"/>
        <v>-3.3018858075271353</v>
      </c>
      <c r="AF462">
        <v>2.2200000000000002</v>
      </c>
      <c r="AG462">
        <v>1.71</v>
      </c>
      <c r="AH462" s="66" t="s">
        <v>481</v>
      </c>
      <c r="AJ462" t="s">
        <v>442</v>
      </c>
    </row>
    <row r="463" spans="1:36" ht="15" x14ac:dyDescent="0.25">
      <c r="A463">
        <v>2.16</v>
      </c>
      <c r="B463">
        <v>3.18</v>
      </c>
      <c r="C463">
        <v>3.88</v>
      </c>
      <c r="D463" s="43">
        <f t="shared" si="118"/>
        <v>3.5160330530880968E-2</v>
      </c>
      <c r="E463" s="44">
        <f>IF(OR($A463="",$B463="",$C463=""),"",A463*'MPTO_working_3-way'!$I462)</f>
        <v>2.2359463139467031</v>
      </c>
      <c r="F463" s="45">
        <f>IF(OR($A463="",$B463="",$C463=""),"",B463*'MPTO_working_3-way'!$I462)</f>
        <v>3.2918098510882015</v>
      </c>
      <c r="G463" s="46">
        <f>IF(OR($A463="",$B463="",$C463=""),"",C463*'MPTO_working_3-way'!$I462)</f>
        <v>4.016422082459818</v>
      </c>
      <c r="H463" s="44">
        <f>IF(OR($A463="",$B463="",$C463=""),"",'MPTO_working_3-way'!E462)</f>
        <v>2.216101582165646</v>
      </c>
      <c r="I463" s="45">
        <f>IF(OR($A463="",$B463="",$C463=""),"",'MPTO_working_3-way'!F462)</f>
        <v>3.3031066197613219</v>
      </c>
      <c r="J463" s="46">
        <f>IF(OR($A463="",$B463="",$C463=""),"",'MPTO_working_3-way'!G462)</f>
        <v>4.0648448672207875</v>
      </c>
      <c r="K463" s="44">
        <f>IF(OR($A463="",$B463="",$C463=""),"",'OddsRatio_working_3-way'!H462)</f>
        <v>2.2244511071157027</v>
      </c>
      <c r="L463" s="45">
        <f>IF(OR($A463="",$B463="",$C463=""),"",'OddsRatio_working_3-way'!I462)</f>
        <v>3.3011236323381308</v>
      </c>
      <c r="M463" s="46">
        <f>IF(OR($A463="",$B463="",$C463=""),"",'OddsRatio_working_3-way'!J462)</f>
        <v>4.0400165418045022</v>
      </c>
      <c r="N463" s="47">
        <f t="shared" si="106"/>
        <v>44.723792953458023</v>
      </c>
      <c r="O463" s="48">
        <f t="shared" si="107"/>
        <v>30.378425402348846</v>
      </c>
      <c r="P463" s="48">
        <f t="shared" si="108"/>
        <v>24.897781644193127</v>
      </c>
      <c r="Q463" t="s">
        <v>66</v>
      </c>
      <c r="R463" t="s">
        <v>169</v>
      </c>
      <c r="S463" s="38">
        <v>44258</v>
      </c>
      <c r="T463" s="50">
        <v>100</v>
      </c>
      <c r="U463" s="50">
        <f t="shared" si="109"/>
        <v>53.703703703703695</v>
      </c>
      <c r="V463" s="50">
        <f t="shared" si="110"/>
        <v>68.55345911949685</v>
      </c>
      <c r="W463" s="50">
        <f t="shared" si="111"/>
        <v>74.226804123711347</v>
      </c>
      <c r="X463" s="50">
        <f t="shared" si="112"/>
        <v>57.219736756791804</v>
      </c>
      <c r="Y463" s="50">
        <f t="shared" si="113"/>
        <v>72.069492172584958</v>
      </c>
      <c r="Z463" s="50">
        <f t="shared" si="114"/>
        <v>77.742837176799441</v>
      </c>
      <c r="AA463" s="50">
        <f t="shared" si="115"/>
        <v>-3.5160330530881083</v>
      </c>
      <c r="AB463" s="50">
        <f t="shared" si="116"/>
        <v>-3.5160330530881083</v>
      </c>
      <c r="AC463" s="50">
        <f t="shared" si="117"/>
        <v>-3.5160330530880941</v>
      </c>
      <c r="AF463">
        <v>2.08</v>
      </c>
      <c r="AG463">
        <v>1.81</v>
      </c>
      <c r="AH463" s="66" t="s">
        <v>482</v>
      </c>
      <c r="AJ463" t="s">
        <v>442</v>
      </c>
    </row>
    <row r="464" spans="1:36" ht="15" x14ac:dyDescent="0.25">
      <c r="A464">
        <v>2.39</v>
      </c>
      <c r="B464">
        <v>3.23</v>
      </c>
      <c r="C464">
        <v>3.28</v>
      </c>
      <c r="D464" s="43">
        <f t="shared" si="118"/>
        <v>3.2885613841306283E-2</v>
      </c>
      <c r="E464" s="44">
        <f>IF(OR($A464="",$B464="",$C464=""),"",A464*'MPTO_working_3-way'!$I463)</f>
        <v>2.4685966170807223</v>
      </c>
      <c r="F464" s="45">
        <f>IF(OR($A464="",$B464="",$C464=""),"",B464*'MPTO_working_3-way'!$I463)</f>
        <v>3.3362205327074195</v>
      </c>
      <c r="G464" s="46">
        <f>IF(OR($A464="",$B464="",$C464=""),"",C464*'MPTO_working_3-way'!$I463)</f>
        <v>3.3878648133994842</v>
      </c>
      <c r="H464" s="44">
        <f>IF(OR($A464="",$B464="",$C464=""),"",'MPTO_working_3-way'!E463)</f>
        <v>2.4542998895398065</v>
      </c>
      <c r="I464" s="45">
        <f>IF(OR($A464="",$B464="",$C464=""),"",'MPTO_working_3-way'!F463)</f>
        <v>3.3485620136305556</v>
      </c>
      <c r="J464" s="46">
        <f>IF(OR($A464="",$B464="",$C464=""),"",'MPTO_working_3-way'!G463)</f>
        <v>3.4023305845416476</v>
      </c>
      <c r="K464" s="44">
        <f>IF(OR($A464="",$B464="",$C464=""),"",'OddsRatio_working_3-way'!H463)</f>
        <v>2.4605884988281739</v>
      </c>
      <c r="L464" s="45">
        <f>IF(OR($A464="",$B464="",$C464=""),"",'OddsRatio_working_3-way'!I463)</f>
        <v>3.34324629668117</v>
      </c>
      <c r="M464" s="46">
        <f>IF(OR($A464="",$B464="",$C464=""),"",'OddsRatio_working_3-way'!J463)</f>
        <v>3.3957854513152781</v>
      </c>
      <c r="N464" s="47">
        <f t="shared" si="106"/>
        <v>40.508845920017734</v>
      </c>
      <c r="O464" s="48">
        <f t="shared" si="107"/>
        <v>29.974037693140058</v>
      </c>
      <c r="P464" s="48">
        <f t="shared" si="108"/>
        <v>29.517116386842197</v>
      </c>
      <c r="Q464" t="s">
        <v>124</v>
      </c>
      <c r="R464" t="s">
        <v>379</v>
      </c>
      <c r="S464" s="38">
        <v>44258</v>
      </c>
      <c r="T464" s="50">
        <v>100</v>
      </c>
      <c r="U464" s="50">
        <f t="shared" si="109"/>
        <v>58.15899581589958</v>
      </c>
      <c r="V464" s="50">
        <f t="shared" si="110"/>
        <v>69.040247678018574</v>
      </c>
      <c r="W464" s="50">
        <f t="shared" si="111"/>
        <v>69.512195121951223</v>
      </c>
      <c r="X464" s="50">
        <f t="shared" si="112"/>
        <v>61.447557200030211</v>
      </c>
      <c r="Y464" s="50">
        <f t="shared" si="113"/>
        <v>72.328809062149205</v>
      </c>
      <c r="Z464" s="50">
        <f t="shared" si="114"/>
        <v>72.800756506081839</v>
      </c>
      <c r="AA464" s="50">
        <f t="shared" si="115"/>
        <v>-3.2885613841306309</v>
      </c>
      <c r="AB464" s="50">
        <f t="shared" si="116"/>
        <v>-3.2885613841306309</v>
      </c>
      <c r="AC464" s="50">
        <f t="shared" si="117"/>
        <v>-3.2885613841306167</v>
      </c>
      <c r="AF464">
        <v>2.2400000000000002</v>
      </c>
      <c r="AG464">
        <v>1.69</v>
      </c>
      <c r="AH464" s="66" t="s">
        <v>482</v>
      </c>
      <c r="AJ464" t="s">
        <v>442</v>
      </c>
    </row>
    <row r="465" spans="1:36" ht="15" x14ac:dyDescent="0.25">
      <c r="A465">
        <v>6.27</v>
      </c>
      <c r="B465">
        <v>4.4400000000000004</v>
      </c>
      <c r="C465">
        <v>1.53</v>
      </c>
      <c r="D465" s="43">
        <f t="shared" si="118"/>
        <v>3.8309629640898901E-2</v>
      </c>
      <c r="E465" s="44">
        <f>IF(OR($A465="",$B465="",$C465=""),"",A465*'MPTO_working_3-way'!$I464)</f>
        <v>6.5102013778484356</v>
      </c>
      <c r="F465" s="45">
        <f>IF(OR($A465="",$B465="",$C465=""),"",B465*'MPTO_working_3-way'!$I464)</f>
        <v>4.6100947556055916</v>
      </c>
      <c r="G465" s="46">
        <f>IF(OR($A465="",$B465="",$C465=""),"",C465*'MPTO_working_3-way'!$I464)</f>
        <v>1.5886137333505754</v>
      </c>
      <c r="H465" s="44">
        <f>IF(OR($A465="",$B465="",$C465=""),"",'MPTO_working_3-way'!E464)</f>
        <v>6.8157146862170519</v>
      </c>
      <c r="I465" s="45">
        <f>IF(OR($A465="",$B465="",$C465=""),"",'MPTO_working_3-way'!F464)</f>
        <v>4.7068713789568735</v>
      </c>
      <c r="J465" s="46">
        <f>IF(OR($A465="",$B465="",$C465=""),"",'MPTO_working_3-way'!G464)</f>
        <v>1.5604886893106136</v>
      </c>
      <c r="K465" s="44">
        <f>IF(OR($A465="",$B465="",$C465=""),"",'OddsRatio_working_3-way'!H464)</f>
        <v>6.6645237952822773</v>
      </c>
      <c r="L465" s="45">
        <f>IF(OR($A465="",$B465="",$C465=""),"",'OddsRatio_working_3-way'!I464)</f>
        <v>4.6975259688370086</v>
      </c>
      <c r="M465" s="46">
        <f>IF(OR($A465="",$B465="",$C465=""),"",'OddsRatio_working_3-way'!J464)</f>
        <v>1.5696769661289578</v>
      </c>
      <c r="N465" s="47">
        <f t="shared" si="106"/>
        <v>15.360507946844667</v>
      </c>
      <c r="O465" s="48">
        <f t="shared" si="107"/>
        <v>21.691528114125237</v>
      </c>
      <c r="P465" s="48">
        <f t="shared" si="108"/>
        <v>62.947963939030096</v>
      </c>
      <c r="Q465" t="s">
        <v>131</v>
      </c>
      <c r="R465" t="s">
        <v>129</v>
      </c>
      <c r="S465" s="38">
        <v>44258</v>
      </c>
      <c r="T465" s="50">
        <v>100</v>
      </c>
      <c r="U465" s="50">
        <f t="shared" si="109"/>
        <v>84.051036682615631</v>
      </c>
      <c r="V465" s="50">
        <f t="shared" si="110"/>
        <v>77.477477477477478</v>
      </c>
      <c r="W465" s="50">
        <f t="shared" si="111"/>
        <v>34.640522875816991</v>
      </c>
      <c r="X465" s="50">
        <f t="shared" si="112"/>
        <v>87.881999646705538</v>
      </c>
      <c r="Y465" s="50">
        <f t="shared" si="113"/>
        <v>81.30844044156737</v>
      </c>
      <c r="Z465" s="50">
        <f t="shared" si="114"/>
        <v>38.47148583990689</v>
      </c>
      <c r="AA465" s="50">
        <f t="shared" si="115"/>
        <v>-3.8309629640899061</v>
      </c>
      <c r="AB465" s="50">
        <f t="shared" si="116"/>
        <v>-3.8309629640898919</v>
      </c>
      <c r="AC465" s="50">
        <f t="shared" si="117"/>
        <v>-3.830962964089899</v>
      </c>
      <c r="AF465">
        <v>1.7</v>
      </c>
      <c r="AG465">
        <v>2.21</v>
      </c>
      <c r="AH465" s="66" t="s">
        <v>483</v>
      </c>
      <c r="AJ465" t="s">
        <v>442</v>
      </c>
    </row>
    <row r="466" spans="1:36" ht="15" x14ac:dyDescent="0.25">
      <c r="A466">
        <v>2.41</v>
      </c>
      <c r="B466">
        <v>3.38</v>
      </c>
      <c r="C466">
        <v>3.1</v>
      </c>
      <c r="D466" s="43">
        <f t="shared" si="118"/>
        <v>3.3376392663070353E-2</v>
      </c>
      <c r="E466" s="44">
        <f>IF(OR($A466="",$B466="",$C466=""),"",A466*'MPTO_working_3-way'!$I465)</f>
        <v>2.4904371063179997</v>
      </c>
      <c r="F466" s="45">
        <f>IF(OR($A466="",$B466="",$C466=""),"",B466*'MPTO_working_3-way'!$I465)</f>
        <v>3.4928122072011778</v>
      </c>
      <c r="G466" s="46">
        <f>IF(OR($A466="",$B466="",$C466=""),"",C466*'MPTO_working_3-way'!$I465)</f>
        <v>3.2034668172555181</v>
      </c>
      <c r="H466" s="44">
        <f>IF(OR($A466="",$B466="",$C466=""),"",'MPTO_working_3-way'!E465)</f>
        <v>2.4763980990599253</v>
      </c>
      <c r="I466" s="45">
        <f>IF(OR($A466="",$B466="",$C466=""),"",'MPTO_working_3-way'!F465)</f>
        <v>3.5120680495016732</v>
      </c>
      <c r="J466" s="46">
        <f>IF(OR($A466="",$B466="",$C466=""),"",'MPTO_working_3-way'!G465)</f>
        <v>3.2107348382552265</v>
      </c>
      <c r="K466" s="44">
        <f>IF(OR($A466="",$B466="",$C466=""),"",'OddsRatio_working_3-way'!H465)</f>
        <v>2.4826416475482795</v>
      </c>
      <c r="L466" s="45">
        <f>IF(OR($A466="",$B466="",$C466=""),"",'OddsRatio_working_3-way'!I465)</f>
        <v>3.5026149795495787</v>
      </c>
      <c r="M466" s="46">
        <f>IF(OR($A466="",$B466="",$C466=""),"",'OddsRatio_working_3-way'!J465)</f>
        <v>3.208189687837864</v>
      </c>
      <c r="N466" s="47">
        <f t="shared" si="106"/>
        <v>40.15359381945828</v>
      </c>
      <c r="O466" s="48">
        <f t="shared" si="107"/>
        <v>28.63022517896286</v>
      </c>
      <c r="P466" s="48">
        <f t="shared" si="108"/>
        <v>31.216181001578857</v>
      </c>
      <c r="Q466" t="s">
        <v>165</v>
      </c>
      <c r="R466" t="s">
        <v>164</v>
      </c>
      <c r="S466" s="38">
        <v>44258</v>
      </c>
      <c r="T466" s="50">
        <v>100</v>
      </c>
      <c r="U466" s="50">
        <f t="shared" si="109"/>
        <v>58.50622406639004</v>
      </c>
      <c r="V466" s="50">
        <f t="shared" si="110"/>
        <v>70.414201183431956</v>
      </c>
      <c r="W466" s="50">
        <f t="shared" si="111"/>
        <v>67.741935483870961</v>
      </c>
      <c r="X466" s="50">
        <f t="shared" si="112"/>
        <v>61.843863332697083</v>
      </c>
      <c r="Y466" s="50">
        <f t="shared" si="113"/>
        <v>73.751840449738992</v>
      </c>
      <c r="Z466" s="50">
        <f t="shared" si="114"/>
        <v>71.079574750178011</v>
      </c>
      <c r="AA466" s="50">
        <f t="shared" si="115"/>
        <v>-3.3376392663070433</v>
      </c>
      <c r="AB466" s="50">
        <f t="shared" si="116"/>
        <v>-3.3376392663070362</v>
      </c>
      <c r="AC466" s="50">
        <f t="shared" si="117"/>
        <v>-3.3376392663070504</v>
      </c>
      <c r="AF466">
        <v>2.25</v>
      </c>
      <c r="AG466">
        <v>1.68</v>
      </c>
      <c r="AH466" s="66" t="s">
        <v>483</v>
      </c>
      <c r="AJ466" t="s">
        <v>442</v>
      </c>
    </row>
    <row r="467" spans="1:36" ht="15" x14ac:dyDescent="0.25">
      <c r="A467">
        <v>4.0199999999999996</v>
      </c>
      <c r="B467">
        <v>3.66</v>
      </c>
      <c r="C467">
        <v>2</v>
      </c>
      <c r="D467" s="43">
        <f t="shared" si="118"/>
        <v>2.1980262621319691E-2</v>
      </c>
      <c r="E467" s="44">
        <f>IF(OR($A467="",$B467="",$C467=""),"",A467*'MPTO_working_3-way'!$I466)</f>
        <v>4.1083606557377044</v>
      </c>
      <c r="F467" s="45">
        <f>IF(OR($A467="",$B467="",$C467=""),"",B467*'MPTO_working_3-way'!$I466)</f>
        <v>3.7404477611940301</v>
      </c>
      <c r="G467" s="46">
        <f>IF(OR($A467="",$B467="",$C467=""),"",C467*'MPTO_working_3-way'!$I466)</f>
        <v>2.0439605252426394</v>
      </c>
      <c r="H467" s="44">
        <f>IF(OR($A467="",$B467="",$C467=""),"",'MPTO_working_3-way'!E466)</f>
        <v>4.1419965092055628</v>
      </c>
      <c r="I467" s="45">
        <f>IF(OR($A467="",$B467="",$C467=""),"",'MPTO_working_3-way'!F466)</f>
        <v>3.7608506722560198</v>
      </c>
      <c r="J467" s="46">
        <f>IF(OR($A467="",$B467="",$C467=""),"",'MPTO_working_3-way'!G466)</f>
        <v>2.0297428539896258</v>
      </c>
      <c r="K467" s="44">
        <f>IF(OR($A467="",$B467="",$C467=""),"",'OddsRatio_working_3-way'!H466)</f>
        <v>4.126843224686116</v>
      </c>
      <c r="L467" s="45">
        <f>IF(OR($A467="",$B467="",$C467=""),"",'OddsRatio_working_3-way'!I466)</f>
        <v>3.7541069462467114</v>
      </c>
      <c r="M467" s="46">
        <f>IF(OR($A467="",$B467="",$C467=""),"",'OddsRatio_working_3-way'!J466)</f>
        <v>2.0353785512205684</v>
      </c>
      <c r="N467" s="47">
        <f t="shared" si="106"/>
        <v>24.340608914249234</v>
      </c>
      <c r="O467" s="48">
        <f t="shared" si="107"/>
        <v>26.734767168109808</v>
      </c>
      <c r="P467" s="48">
        <f t="shared" si="108"/>
        <v>48.92462391764095</v>
      </c>
      <c r="Q467" t="s">
        <v>41</v>
      </c>
      <c r="R467" t="s">
        <v>133</v>
      </c>
      <c r="S467" s="38">
        <v>44289</v>
      </c>
      <c r="T467" s="50">
        <v>100</v>
      </c>
      <c r="U467" s="50">
        <f t="shared" si="109"/>
        <v>75.124378109452735</v>
      </c>
      <c r="V467" s="50">
        <f t="shared" si="110"/>
        <v>72.67759562841529</v>
      </c>
      <c r="W467" s="50">
        <f t="shared" si="111"/>
        <v>50</v>
      </c>
      <c r="X467" s="50">
        <f t="shared" si="112"/>
        <v>77.322404371584696</v>
      </c>
      <c r="Y467" s="50">
        <f t="shared" si="113"/>
        <v>74.875621890547265</v>
      </c>
      <c r="Z467" s="50">
        <f t="shared" si="114"/>
        <v>52.198026262131968</v>
      </c>
      <c r="AA467" s="50">
        <f t="shared" si="115"/>
        <v>-2.1980262621319611</v>
      </c>
      <c r="AB467" s="50">
        <f t="shared" si="116"/>
        <v>-2.1980262621319753</v>
      </c>
      <c r="AC467" s="50">
        <f t="shared" si="117"/>
        <v>-2.1980262621319682</v>
      </c>
      <c r="AF467">
        <v>2.0499999999999998</v>
      </c>
      <c r="AG467">
        <v>1.86</v>
      </c>
      <c r="AH467" s="66" t="s">
        <v>484</v>
      </c>
      <c r="AJ467" t="s">
        <v>443</v>
      </c>
    </row>
    <row r="468" spans="1:36" ht="15" x14ac:dyDescent="0.25">
      <c r="A468">
        <v>4.49</v>
      </c>
      <c r="B468">
        <v>3.77</v>
      </c>
      <c r="C468">
        <v>1.87</v>
      </c>
      <c r="D468" s="43">
        <f t="shared" si="118"/>
        <v>2.2728496899180328E-2</v>
      </c>
      <c r="E468" s="44">
        <f>IF(OR($A468="",$B468="",$C468=""),"",A468*'MPTO_working_3-way'!$I467)</f>
        <v>4.5920509510773195</v>
      </c>
      <c r="F468" s="45">
        <f>IF(OR($A468="",$B468="",$C468=""),"",B468*'MPTO_working_3-way'!$I467)</f>
        <v>3.8556864333099097</v>
      </c>
      <c r="G468" s="46">
        <f>IF(OR($A468="",$B468="",$C468=""),"",C468*'MPTO_working_3-way'!$I467)</f>
        <v>1.9125022892014674</v>
      </c>
      <c r="H468" s="44">
        <f>IF(OR($A468="",$B468="",$C468=""),"",'MPTO_working_3-way'!E467)</f>
        <v>4.6481148469492615</v>
      </c>
      <c r="I468" s="45">
        <f>IF(OR($A468="",$B468="",$C468=""),"",'MPTO_working_3-way'!F467)</f>
        <v>3.8808452629362211</v>
      </c>
      <c r="J468" s="46">
        <f>IF(OR($A468="",$B468="",$C468=""),"",'MPTO_working_3-way'!G467)</f>
        <v>1.8968738266530336</v>
      </c>
      <c r="K468" s="44">
        <f>IF(OR($A468="",$B468="",$C468=""),"",'OddsRatio_working_3-way'!H467)</f>
        <v>4.6216956889377299</v>
      </c>
      <c r="L468" s="45">
        <f>IF(OR($A468="",$B468="",$C468=""),"",'OddsRatio_working_3-way'!I467)</f>
        <v>3.8745263777528676</v>
      </c>
      <c r="M468" s="46">
        <f>IF(OR($A468="",$B468="",$C468=""),"",'OddsRatio_working_3-way'!J467)</f>
        <v>1.9028295843483745</v>
      </c>
      <c r="N468" s="47">
        <f t="shared" si="106"/>
        <v>21.77676185769225</v>
      </c>
      <c r="O468" s="48">
        <f t="shared" si="107"/>
        <v>25.935719029453107</v>
      </c>
      <c r="P468" s="48">
        <f t="shared" si="108"/>
        <v>52.287519112854653</v>
      </c>
      <c r="Q468" t="s">
        <v>78</v>
      </c>
      <c r="R468" t="s">
        <v>134</v>
      </c>
      <c r="S468" s="38">
        <v>44289</v>
      </c>
      <c r="T468" s="50">
        <v>100</v>
      </c>
      <c r="U468" s="50">
        <f t="shared" si="109"/>
        <v>77.728285077951</v>
      </c>
      <c r="V468" s="50">
        <f t="shared" si="110"/>
        <v>73.474801061007966</v>
      </c>
      <c r="W468" s="50">
        <f t="shared" si="111"/>
        <v>46.524064171122987</v>
      </c>
      <c r="X468" s="50">
        <f t="shared" si="112"/>
        <v>80.001134767869047</v>
      </c>
      <c r="Y468" s="50">
        <f t="shared" si="113"/>
        <v>75.747650750925999</v>
      </c>
      <c r="Z468" s="50">
        <f t="shared" si="114"/>
        <v>48.796913861041041</v>
      </c>
      <c r="AA468" s="50">
        <f t="shared" si="115"/>
        <v>-2.272849689918047</v>
      </c>
      <c r="AB468" s="50">
        <f t="shared" si="116"/>
        <v>-2.2728496899180328</v>
      </c>
      <c r="AC468" s="50">
        <f t="shared" si="117"/>
        <v>-2.2728496899180541</v>
      </c>
      <c r="AF468">
        <v>2.0099999999999998</v>
      </c>
      <c r="AG468">
        <v>1.9</v>
      </c>
      <c r="AH468" s="66" t="s">
        <v>484</v>
      </c>
      <c r="AJ468" t="s">
        <v>443</v>
      </c>
    </row>
    <row r="469" spans="1:36" ht="15" x14ac:dyDescent="0.25">
      <c r="A469">
        <v>2.2799999999999998</v>
      </c>
      <c r="B469">
        <v>3.69</v>
      </c>
      <c r="C469">
        <v>3.2</v>
      </c>
      <c r="D469" s="43">
        <f t="shared" si="118"/>
        <v>2.209920125517062E-2</v>
      </c>
      <c r="E469" s="44">
        <f>IF(OR($A469="",$B469="",$C469=""),"",A469*'MPTO_working_3-way'!$I468)</f>
        <v>2.3303861788617888</v>
      </c>
      <c r="F469" s="45">
        <f>IF(OR($A469="",$B469="",$C469=""),"",B469*'MPTO_working_3-way'!$I468)</f>
        <v>3.7715460526315794</v>
      </c>
      <c r="G469" s="46">
        <f>IF(OR($A469="",$B469="",$C469=""),"",C469*'MPTO_working_3-way'!$I468)</f>
        <v>3.2707174440165461</v>
      </c>
      <c r="H469" s="44">
        <f>IF(OR($A469="",$B469="",$C469=""),"",'MPTO_working_3-way'!E468)</f>
        <v>2.3189476367996362</v>
      </c>
      <c r="I469" s="45">
        <f>IF(OR($A469="",$B469="",$C469=""),"",'MPTO_working_3-way'!F468)</f>
        <v>3.7931042256061143</v>
      </c>
      <c r="J469" s="46">
        <f>IF(OR($A469="",$B469="",$C469=""),"",'MPTO_working_3-way'!G468)</f>
        <v>3.2772529848275336</v>
      </c>
      <c r="K469" s="44">
        <f>IF(OR($A469="",$B469="",$C469=""),"",'OddsRatio_working_3-way'!H468)</f>
        <v>2.3239094914062615</v>
      </c>
      <c r="L469" s="45">
        <f>IF(OR($A469="",$B469="",$C469=""),"",'OddsRatio_working_3-way'!I468)</f>
        <v>3.7822785405334716</v>
      </c>
      <c r="M469" s="46">
        <f>IF(OR($A469="",$B469="",$C469=""),"",'OddsRatio_working_3-way'!J468)</f>
        <v>3.2754694383545129</v>
      </c>
      <c r="N469" s="47">
        <f t="shared" si="106"/>
        <v>42.911342723823644</v>
      </c>
      <c r="O469" s="48">
        <f t="shared" si="107"/>
        <v>26.514325585452003</v>
      </c>
      <c r="P469" s="48">
        <f t="shared" si="108"/>
        <v>30.574331690724343</v>
      </c>
      <c r="Q469" t="s">
        <v>75</v>
      </c>
      <c r="R469" t="s">
        <v>35</v>
      </c>
      <c r="S469" s="38">
        <v>44289</v>
      </c>
      <c r="T469" s="50">
        <v>100</v>
      </c>
      <c r="U469" s="50">
        <f t="shared" si="109"/>
        <v>56.140350877192972</v>
      </c>
      <c r="V469" s="50">
        <f t="shared" si="110"/>
        <v>72.899728997289984</v>
      </c>
      <c r="W469" s="50">
        <f t="shared" si="111"/>
        <v>68.75</v>
      </c>
      <c r="X469" s="50">
        <f t="shared" si="112"/>
        <v>58.350271002710031</v>
      </c>
      <c r="Y469" s="50">
        <f t="shared" si="113"/>
        <v>75.109649122807014</v>
      </c>
      <c r="Z469" s="50">
        <f t="shared" si="114"/>
        <v>70.959920125517044</v>
      </c>
      <c r="AA469" s="50">
        <f t="shared" si="115"/>
        <v>-2.2099201255170584</v>
      </c>
      <c r="AB469" s="50">
        <f t="shared" si="116"/>
        <v>-2.20992012551703</v>
      </c>
      <c r="AC469" s="50">
        <f t="shared" si="117"/>
        <v>-2.2099201255170442</v>
      </c>
      <c r="AF469">
        <v>1.83</v>
      </c>
      <c r="AG469">
        <v>2.0699999999999998</v>
      </c>
      <c r="AH469" s="66" t="s">
        <v>484</v>
      </c>
      <c r="AJ469" t="s">
        <v>443</v>
      </c>
    </row>
    <row r="470" spans="1:36" ht="15" x14ac:dyDescent="0.25">
      <c r="A470">
        <v>11.62</v>
      </c>
      <c r="B470">
        <v>5.96</v>
      </c>
      <c r="C470">
        <v>1.3</v>
      </c>
      <c r="D470" s="43">
        <f t="shared" si="118"/>
        <v>2.3074523923557688E-2</v>
      </c>
      <c r="E470" s="44">
        <f>IF(OR($A470="",$B470="",$C470=""),"",A470*'MPTO_working_3-way'!$I469)</f>
        <v>11.888125967991739</v>
      </c>
      <c r="F470" s="45">
        <f>IF(OR($A470="",$B470="",$C470=""),"",B470*'MPTO_working_3-way'!$I469)</f>
        <v>6.0975241625844037</v>
      </c>
      <c r="G470" s="46">
        <f>IF(OR($A470="",$B470="",$C470=""),"",C470*'MPTO_working_3-way'!$I469)</f>
        <v>1.3299968811006251</v>
      </c>
      <c r="H470" s="44">
        <f>IF(OR($A470="",$B470="",$C470=""),"",'MPTO_working_3-way'!E469)</f>
        <v>12.760471233870788</v>
      </c>
      <c r="I470" s="45">
        <f>IF(OR($A470="",$B470="",$C470=""),"",'MPTO_working_3-way'!F469)</f>
        <v>6.246340935455045</v>
      </c>
      <c r="J470" s="46">
        <f>IF(OR($A470="",$B470="",$C470=""),"",'MPTO_working_3-way'!G469)</f>
        <v>1.3131299341683063</v>
      </c>
      <c r="K470" s="44">
        <f>IF(OR($A470="",$B470="",$C470=""),"",'OddsRatio_working_3-way'!H469)</f>
        <v>12.260521522729013</v>
      </c>
      <c r="L470" s="45">
        <f>IF(OR($A470="",$B470="",$C470=""),"",'OddsRatio_working_3-way'!I469)</f>
        <v>6.2591512949845498</v>
      </c>
      <c r="M470" s="46">
        <f>IF(OR($A470="",$B470="",$C470=""),"",'OddsRatio_working_3-way'!J469)</f>
        <v>1.3180938283256785</v>
      </c>
      <c r="N470" s="47">
        <f t="shared" si="106"/>
        <v>8.4117547432829731</v>
      </c>
      <c r="O470" s="48">
        <f t="shared" si="107"/>
        <v>16.400099012910761</v>
      </c>
      <c r="P470" s="48">
        <f t="shared" si="108"/>
        <v>75.188146243806258</v>
      </c>
      <c r="Q470" t="s">
        <v>103</v>
      </c>
      <c r="R470" t="s">
        <v>143</v>
      </c>
      <c r="S470" s="38">
        <v>44289</v>
      </c>
      <c r="T470" s="50">
        <v>100</v>
      </c>
      <c r="U470" s="50">
        <f t="shared" si="109"/>
        <v>91.394148020654058</v>
      </c>
      <c r="V470" s="50">
        <f t="shared" si="110"/>
        <v>83.22147651006712</v>
      </c>
      <c r="W470" s="50">
        <f t="shared" si="111"/>
        <v>23.076923076923073</v>
      </c>
      <c r="X470" s="50">
        <f t="shared" si="112"/>
        <v>93.7016004130098</v>
      </c>
      <c r="Y470" s="50">
        <f t="shared" si="113"/>
        <v>85.528928902422876</v>
      </c>
      <c r="Z470" s="50">
        <f t="shared" si="114"/>
        <v>25.38437546927884</v>
      </c>
      <c r="AA470" s="50">
        <f t="shared" si="115"/>
        <v>-2.3074523923557422</v>
      </c>
      <c r="AB470" s="50">
        <f t="shared" si="116"/>
        <v>-2.3074523923557564</v>
      </c>
      <c r="AC470" s="50">
        <f t="shared" si="117"/>
        <v>-2.307452392355767</v>
      </c>
      <c r="AF470">
        <v>1.52</v>
      </c>
      <c r="AG470">
        <v>2.67</v>
      </c>
      <c r="AH470" s="66" t="s">
        <v>480</v>
      </c>
      <c r="AJ470" t="s">
        <v>441</v>
      </c>
    </row>
    <row r="471" spans="1:36" ht="15" x14ac:dyDescent="0.25">
      <c r="A471">
        <v>1.87</v>
      </c>
      <c r="B471">
        <v>3.76</v>
      </c>
      <c r="C471">
        <v>4.25</v>
      </c>
      <c r="D471" s="43">
        <f t="shared" si="118"/>
        <v>3.601092274433948E-2</v>
      </c>
      <c r="E471" s="44">
        <f>IF(OR($A471="",$B471="",$C471=""),"",A471*'MPTO_working_3-way'!$I470)</f>
        <v>1.9373404255319149</v>
      </c>
      <c r="F471" s="45">
        <f>IF(OR($A471="",$B471="",$C471=""),"",B471*'MPTO_working_3-way'!$I470)</f>
        <v>3.8954010695187162</v>
      </c>
      <c r="G471" s="46">
        <f>IF(OR($A471="",$B471="",$C471=""),"",C471*'MPTO_working_3-way'!$I470)</f>
        <v>4.4030464216634426</v>
      </c>
      <c r="H471" s="44">
        <f>IF(OR($A471="",$B471="",$C471=""),"",'MPTO_working_3-way'!E470)</f>
        <v>1.9129393840461422</v>
      </c>
      <c r="I471" s="45">
        <f>IF(OR($A471="",$B471="",$C471=""),"",'MPTO_working_3-way'!F470)</f>
        <v>3.9377240143369172</v>
      </c>
      <c r="J471" s="46">
        <f>IF(OR($A471="",$B471="",$C471=""),"",'MPTO_working_3-way'!G470)</f>
        <v>4.4784713375796175</v>
      </c>
      <c r="K471" s="44">
        <f>IF(OR($A471="",$B471="",$C471=""),"",'OddsRatio_working_3-way'!H470)</f>
        <v>1.922120728858645</v>
      </c>
      <c r="L471" s="45">
        <f>IF(OR($A471="",$B471="",$C471=""),"",'OddsRatio_working_3-way'!I470)</f>
        <v>3.9253485191377697</v>
      </c>
      <c r="M471" s="46">
        <f>IF(OR($A471="",$B471="",$C471=""),"",'OddsRatio_working_3-way'!J470)</f>
        <v>4.4447038721730987</v>
      </c>
      <c r="N471" s="47">
        <f t="shared" si="106"/>
        <v>51.61715446708034</v>
      </c>
      <c r="O471" s="48">
        <f t="shared" si="107"/>
        <v>25.671297567404316</v>
      </c>
      <c r="P471" s="48">
        <f t="shared" si="108"/>
        <v>22.711547965515351</v>
      </c>
      <c r="Q471" t="s">
        <v>128</v>
      </c>
      <c r="R471" t="s">
        <v>130</v>
      </c>
      <c r="S471" s="38">
        <v>44289</v>
      </c>
      <c r="T471" s="50">
        <v>100</v>
      </c>
      <c r="U471" s="50">
        <f t="shared" si="109"/>
        <v>46.524064171122987</v>
      </c>
      <c r="V471" s="50">
        <f t="shared" si="110"/>
        <v>73.40425531914893</v>
      </c>
      <c r="W471" s="50">
        <f t="shared" si="111"/>
        <v>76.470588235294116</v>
      </c>
      <c r="X471" s="50">
        <f t="shared" si="112"/>
        <v>50.125156445556954</v>
      </c>
      <c r="Y471" s="50">
        <f t="shared" si="113"/>
        <v>77.005347593582883</v>
      </c>
      <c r="Z471" s="50">
        <f t="shared" si="114"/>
        <v>80.071680509728054</v>
      </c>
      <c r="AA471" s="50">
        <f t="shared" si="115"/>
        <v>-3.6010922744339666</v>
      </c>
      <c r="AB471" s="50">
        <f t="shared" si="116"/>
        <v>-3.6010922744339524</v>
      </c>
      <c r="AC471" s="50">
        <f t="shared" si="117"/>
        <v>-3.6010922744339382</v>
      </c>
      <c r="AF471">
        <v>1.76</v>
      </c>
      <c r="AG471">
        <v>2.12</v>
      </c>
      <c r="AH471" s="66" t="s">
        <v>482</v>
      </c>
      <c r="AJ471" t="s">
        <v>442</v>
      </c>
    </row>
    <row r="472" spans="1:36" ht="15" x14ac:dyDescent="0.25">
      <c r="A472">
        <v>3.69</v>
      </c>
      <c r="B472">
        <v>3.61</v>
      </c>
      <c r="C472">
        <v>2.06</v>
      </c>
      <c r="D472" s="43">
        <f t="shared" si="118"/>
        <v>3.3447913480291191E-2</v>
      </c>
      <c r="E472" s="44">
        <f>IF(OR($A472="",$B472="",$C472=""),"",A472*'MPTO_working_3-way'!$I471)</f>
        <v>3.8134228007422744</v>
      </c>
      <c r="F472" s="45">
        <f>IF(OR($A472="",$B472="",$C472=""),"",B472*'MPTO_working_3-way'!$I471)</f>
        <v>3.7307469676638512</v>
      </c>
      <c r="G472" s="46">
        <f>IF(OR($A472="",$B472="",$C472=""),"",C472*'MPTO_working_3-way'!$I471)</f>
        <v>2.1289027017694</v>
      </c>
      <c r="H472" s="44">
        <f>IF(OR($A472="",$B472="",$C472=""),"",'MPTO_working_3-way'!E471)</f>
        <v>3.8483236267243282</v>
      </c>
      <c r="I472" s="45">
        <f>IF(OR($A472="",$B472="",$C472=""),"",'MPTO_working_3-way'!F471)</f>
        <v>3.761392235545491</v>
      </c>
      <c r="J472" s="46">
        <f>IF(OR($A472="",$B472="",$C472=""),"",'MPTO_working_3-way'!G471)</f>
        <v>2.1084254022309827</v>
      </c>
      <c r="K472" s="44">
        <f>IF(OR($A472="",$B472="",$C472=""),"",'OddsRatio_working_3-way'!H471)</f>
        <v>3.8337100455460709</v>
      </c>
      <c r="L472" s="45">
        <f>IF(OR($A472="",$B472="",$C472=""),"",'OddsRatio_working_3-way'!I471)</f>
        <v>3.7494361408458148</v>
      </c>
      <c r="M472" s="46">
        <f>IF(OR($A472="",$B472="",$C472=""),"",'OddsRatio_working_3-way'!J471)</f>
        <v>2.116629237278377</v>
      </c>
      <c r="N472" s="47">
        <f t="shared" si="106"/>
        <v>26.223160982971837</v>
      </c>
      <c r="O472" s="48">
        <f t="shared" si="107"/>
        <v>26.804283664034926</v>
      </c>
      <c r="P472" s="48">
        <f t="shared" si="108"/>
        <v>46.97255535299324</v>
      </c>
      <c r="Q472" t="s">
        <v>167</v>
      </c>
      <c r="R472" t="s">
        <v>126</v>
      </c>
      <c r="S472" s="38">
        <v>44289</v>
      </c>
      <c r="T472" s="50">
        <v>100</v>
      </c>
      <c r="U472" s="50">
        <f t="shared" si="109"/>
        <v>72.899728997289984</v>
      </c>
      <c r="V472" s="50">
        <f t="shared" si="110"/>
        <v>72.29916897506925</v>
      </c>
      <c r="W472" s="50">
        <f t="shared" si="111"/>
        <v>51.456310679611654</v>
      </c>
      <c r="X472" s="50">
        <f t="shared" si="112"/>
        <v>76.244520345319103</v>
      </c>
      <c r="Y472" s="50">
        <f t="shared" si="113"/>
        <v>75.643960323098383</v>
      </c>
      <c r="Z472" s="50">
        <f t="shared" si="114"/>
        <v>54.801102027640781</v>
      </c>
      <c r="AA472" s="50">
        <f t="shared" si="115"/>
        <v>-3.3447913480291191</v>
      </c>
      <c r="AB472" s="50">
        <f t="shared" si="116"/>
        <v>-3.3447913480291334</v>
      </c>
      <c r="AC472" s="50">
        <f t="shared" si="117"/>
        <v>-3.3447913480291263</v>
      </c>
      <c r="AF472">
        <v>1.78</v>
      </c>
      <c r="AG472">
        <v>2.1</v>
      </c>
      <c r="AH472" s="66" t="s">
        <v>480</v>
      </c>
      <c r="AJ472" t="s">
        <v>442</v>
      </c>
    </row>
    <row r="473" spans="1:36" s="28" customFormat="1" ht="15" x14ac:dyDescent="0.25">
      <c r="A473" s="23">
        <v>1.47</v>
      </c>
      <c r="B473" s="23">
        <v>4.74</v>
      </c>
      <c r="C473" s="23">
        <v>7.11</v>
      </c>
      <c r="D473" s="24">
        <f t="shared" si="118"/>
        <v>3.1889549068572443E-2</v>
      </c>
      <c r="E473" s="25">
        <f>IF(OR($A473="",$B473="",$C473=""),"",A473*'MPTO_working_3-way'!$I472)</f>
        <v>1.5168776371308015</v>
      </c>
      <c r="F473" s="26">
        <f>IF(OR($A473="",$B473="",$C473=""),"",B473*'MPTO_working_3-way'!$I472)</f>
        <v>4.8911564625850339</v>
      </c>
      <c r="G473" s="27">
        <f>IF(OR($A473="",$B473="",$C473=""),"",C473*'MPTO_working_3-way'!$I472)</f>
        <v>7.3367346938775508</v>
      </c>
      <c r="H473" s="25">
        <f>IF(OR($A473="",$B473="",$C473=""),"",'MPTO_working_3-way'!E472)</f>
        <v>1.4933346668762233</v>
      </c>
      <c r="I473" s="26">
        <f>IF(OR($A473="",$B473="",$C473=""),"",'MPTO_working_3-way'!F472)</f>
        <v>4.9914991164812061</v>
      </c>
      <c r="J473" s="27">
        <f>IF(OR($A473="",$B473="",$C473=""),"",'MPTO_working_3-way'!G472)</f>
        <v>7.6912944293178285</v>
      </c>
      <c r="K473" s="25">
        <f>IF(OR($A473="",$B473="",$C473=""),"",'OddsRatio_working_3-way'!H472)</f>
        <v>1.5008585280051214</v>
      </c>
      <c r="L473" s="26">
        <f>IF(OR($A473="",$B473="",$C473=""),"",'OddsRatio_working_3-way'!I472)</f>
        <v>4.9855550951896923</v>
      </c>
      <c r="M473" s="27">
        <f>IF(OR($A473="",$B473="",$C473=""),"",'OddsRatio_working_3-way'!J472)</f>
        <v>7.5111608640665812</v>
      </c>
      <c r="N473" s="75">
        <f t="shared" si="106"/>
        <v>65.924895688456203</v>
      </c>
      <c r="O473" s="76">
        <f t="shared" si="107"/>
        <v>20.445062586926287</v>
      </c>
      <c r="P473" s="76">
        <f t="shared" si="108"/>
        <v>13.630041724617525</v>
      </c>
      <c r="Q473" s="23" t="s">
        <v>65</v>
      </c>
      <c r="R473" s="23" t="s">
        <v>127</v>
      </c>
      <c r="S473" s="81">
        <v>44289</v>
      </c>
      <c r="T473" s="28">
        <v>100</v>
      </c>
      <c r="U473" s="28">
        <f t="shared" si="109"/>
        <v>31.972789115646258</v>
      </c>
      <c r="V473" s="28">
        <f t="shared" si="110"/>
        <v>78.902953586497887</v>
      </c>
      <c r="W473" s="28">
        <f t="shared" si="111"/>
        <v>85.935302390998586</v>
      </c>
      <c r="X473" s="28">
        <f t="shared" si="112"/>
        <v>35.161744022503512</v>
      </c>
      <c r="Y473" s="28">
        <f t="shared" si="113"/>
        <v>82.091908493355149</v>
      </c>
      <c r="Z473" s="28">
        <f t="shared" si="114"/>
        <v>89.124257297855848</v>
      </c>
      <c r="AA473" s="28">
        <f t="shared" si="115"/>
        <v>-3.1889549068572549</v>
      </c>
      <c r="AB473" s="28">
        <f t="shared" si="116"/>
        <v>-3.188954906857262</v>
      </c>
      <c r="AC473" s="28">
        <f t="shared" si="117"/>
        <v>-3.188954906857262</v>
      </c>
      <c r="AD473" s="41"/>
      <c r="AE473" s="41"/>
      <c r="AF473" s="23">
        <v>1.78</v>
      </c>
      <c r="AG473" s="23">
        <v>2.12</v>
      </c>
      <c r="AH473" s="77" t="s">
        <v>482</v>
      </c>
      <c r="AI473" s="41"/>
      <c r="AJ473" s="23" t="s">
        <v>442</v>
      </c>
    </row>
    <row r="474" spans="1:36" ht="15" x14ac:dyDescent="0.25">
      <c r="A474">
        <v>7.34</v>
      </c>
      <c r="B474">
        <v>4.08</v>
      </c>
      <c r="C474">
        <v>1.52</v>
      </c>
      <c r="D474" s="43">
        <f t="shared" si="118"/>
        <v>3.9232558074140389E-2</v>
      </c>
      <c r="E474" s="44">
        <f>IF(OR($A474="",$B474="",$C474=""),"",A474*'MPTO_working_3-way'!$I473)</f>
        <v>7.6279669762641902</v>
      </c>
      <c r="F474" s="45">
        <f>IF(OR($A474="",$B474="",$C474=""),"",B474*'MPTO_working_3-way'!$I473)</f>
        <v>4.240068836942493</v>
      </c>
      <c r="G474" s="46">
        <f>IF(OR($A474="",$B474="",$C474=""),"",C474*'MPTO_working_3-way'!$I473)</f>
        <v>1.5796334882726935</v>
      </c>
      <c r="H474" s="44">
        <f>IF(OR($A474="",$B474="",$C474=""),"",'MPTO_working_3-way'!E473)</f>
        <v>8.1193701578410646</v>
      </c>
      <c r="I474" s="45">
        <f>IF(OR($A474="",$B474="",$C474=""),"",'MPTO_working_3-way'!F473)</f>
        <v>4.3099636213795609</v>
      </c>
      <c r="J474" s="46">
        <f>IF(OR($A474="",$B474="",$C474=""),"",'MPTO_working_3-way'!G473)</f>
        <v>1.5508270760848948</v>
      </c>
      <c r="K474" s="44">
        <f>IF(OR($A474="",$B474="",$C474=""),"",'OddsRatio_working_3-way'!H473)</f>
        <v>7.8332631781964963</v>
      </c>
      <c r="L474" s="45">
        <f>IF(OR($A474="",$B474="",$C474=""),"",'OddsRatio_working_3-way'!I473)</f>
        <v>4.3196294304172271</v>
      </c>
      <c r="M474" s="46">
        <f>IF(OR($A474="",$B474="",$C474=""),"",'OddsRatio_working_3-way'!J473)</f>
        <v>1.5604569168236877</v>
      </c>
      <c r="N474" s="47">
        <f t="shared" ref="N474:N537" si="119">(1/E474)* 100</f>
        <v>13.109652979774063</v>
      </c>
      <c r="O474" s="48">
        <f t="shared" ref="O474:O537" si="120">(1/F474)* 100</f>
        <v>23.584522762632751</v>
      </c>
      <c r="P474" s="48">
        <f t="shared" ref="P474:P537" si="121">(1/G474)* 100</f>
        <v>63.30582425759318</v>
      </c>
      <c r="Q474" t="s">
        <v>259</v>
      </c>
      <c r="R474" t="s">
        <v>380</v>
      </c>
      <c r="S474" s="38">
        <v>44533</v>
      </c>
      <c r="T474" s="50">
        <v>100</v>
      </c>
      <c r="U474" s="50">
        <f t="shared" ref="U474:U537" si="122">(1/A474)*((T474*A474)-T474)</f>
        <v>86.37602179836513</v>
      </c>
      <c r="V474" s="50">
        <f t="shared" ref="V474:V537" si="123">(1/B474)*((T474*B474)-T474)</f>
        <v>75.490196078431367</v>
      </c>
      <c r="W474" s="50">
        <f t="shared" ref="W474:W537" si="124">(1/C474)*((T474*C474)-T474)</f>
        <v>34.21052631578948</v>
      </c>
      <c r="X474" s="50">
        <f t="shared" ref="X474:X537" si="125">((1/B474)+(1/C474))*T474</f>
        <v>90.299277605779167</v>
      </c>
      <c r="Y474" s="50">
        <f t="shared" ref="Y474:Y537" si="126">((1/A474)+(1/C474))*T474</f>
        <v>79.413451885845404</v>
      </c>
      <c r="Z474" s="50">
        <f t="shared" ref="Z474:Z537" si="127">((1/A474)+(1/B474))*T474</f>
        <v>38.13378212320351</v>
      </c>
      <c r="AA474" s="50">
        <f t="shared" ref="AA474:AA537" si="128">U474-X474</f>
        <v>-3.9232558074140371</v>
      </c>
      <c r="AB474" s="50">
        <f t="shared" ref="AB474:AB537" si="129">V474-Y474</f>
        <v>-3.9232558074140371</v>
      </c>
      <c r="AC474" s="50">
        <f t="shared" ref="AC474:AC537" si="130">W474-Z474</f>
        <v>-3.92325580741403</v>
      </c>
      <c r="AF474">
        <v>1.87</v>
      </c>
      <c r="AG474">
        <v>2</v>
      </c>
      <c r="AH474" s="66"/>
      <c r="AJ474" t="s">
        <v>438</v>
      </c>
    </row>
    <row r="475" spans="1:36" ht="15" x14ac:dyDescent="0.25">
      <c r="A475">
        <v>4.32</v>
      </c>
      <c r="B475">
        <v>3.83</v>
      </c>
      <c r="C475">
        <v>1.88</v>
      </c>
      <c r="D475" s="43">
        <f t="shared" si="118"/>
        <v>2.4492980842627965E-2</v>
      </c>
      <c r="E475" s="44">
        <f>IF(OR($A475="",$B475="",$C475=""),"",A475*'MPTO_working_3-way'!$I474)</f>
        <v>4.425809677240153</v>
      </c>
      <c r="F475" s="45">
        <f>IF(OR($A475="",$B475="",$C475=""),"",B475*'MPTO_working_3-way'!$I474)</f>
        <v>3.9238081166272654</v>
      </c>
      <c r="G475" s="46">
        <f>IF(OR($A475="",$B475="",$C475=""),"",C475*'MPTO_working_3-way'!$I474)</f>
        <v>1.9260468039841405</v>
      </c>
      <c r="H475" s="44">
        <f>IF(OR($A475="",$B475="",$C475=""),"",'MPTO_working_3-way'!E474)</f>
        <v>4.4779363326878867</v>
      </c>
      <c r="I475" s="45">
        <f>IF(OR($A475="",$B475="",$C475=""),"",'MPTO_working_3-way'!F474)</f>
        <v>3.9536274482555722</v>
      </c>
      <c r="J475" s="46">
        <f>IF(OR($A475="",$B475="",$C475=""),"",'MPTO_working_3-way'!G474)</f>
        <v>1.9093058101282521</v>
      </c>
      <c r="K475" s="44">
        <f>IF(OR($A475="",$B475="",$C475=""),"",'OddsRatio_working_3-way'!H474)</f>
        <v>4.454589751336508</v>
      </c>
      <c r="L475" s="45">
        <f>IF(OR($A475="",$B475="",$C475=""),"",'OddsRatio_working_3-way'!I474)</f>
        <v>3.9447256012898548</v>
      </c>
      <c r="M475" s="46">
        <f>IF(OR($A475="",$B475="",$C475=""),"",'OddsRatio_working_3-way'!J474)</f>
        <v>1.9156743919205199</v>
      </c>
      <c r="N475" s="47">
        <f t="shared" si="119"/>
        <v>22.594735719037519</v>
      </c>
      <c r="O475" s="48">
        <f t="shared" si="120"/>
        <v>25.485446032961377</v>
      </c>
      <c r="P475" s="48">
        <f t="shared" si="121"/>
        <v>51.919818248001114</v>
      </c>
      <c r="Q475" t="s">
        <v>262</v>
      </c>
      <c r="R475" t="s">
        <v>266</v>
      </c>
      <c r="S475" s="38">
        <v>44533</v>
      </c>
      <c r="T475" s="50">
        <v>100</v>
      </c>
      <c r="U475" s="50">
        <f t="shared" si="122"/>
        <v>76.851851851851848</v>
      </c>
      <c r="V475" s="50">
        <f t="shared" si="123"/>
        <v>73.890339425587456</v>
      </c>
      <c r="W475" s="50">
        <f t="shared" si="124"/>
        <v>46.808510638297875</v>
      </c>
      <c r="X475" s="50">
        <f t="shared" si="125"/>
        <v>79.301149936114655</v>
      </c>
      <c r="Y475" s="50">
        <f t="shared" si="126"/>
        <v>76.339637509850263</v>
      </c>
      <c r="Z475" s="50">
        <f t="shared" si="127"/>
        <v>49.257808722560675</v>
      </c>
      <c r="AA475" s="50">
        <f t="shared" si="128"/>
        <v>-2.4492980842628072</v>
      </c>
      <c r="AB475" s="50">
        <f t="shared" si="129"/>
        <v>-2.4492980842628072</v>
      </c>
      <c r="AC475" s="50">
        <f t="shared" si="130"/>
        <v>-2.4492980842628</v>
      </c>
      <c r="AF475">
        <v>1.88</v>
      </c>
      <c r="AG475">
        <v>2.0299999999999998</v>
      </c>
      <c r="AH475" s="66"/>
      <c r="AJ475" t="s">
        <v>230</v>
      </c>
    </row>
    <row r="476" spans="1:36" ht="15" x14ac:dyDescent="0.25">
      <c r="A476">
        <v>2.78</v>
      </c>
      <c r="B476">
        <v>3.49</v>
      </c>
      <c r="C476">
        <v>2.62</v>
      </c>
      <c r="D476" s="43">
        <f t="shared" si="118"/>
        <v>2.7924570818202765E-2</v>
      </c>
      <c r="E476" s="44">
        <f>IF(OR($A476="",$B476="",$C476=""),"",A476*'MPTO_working_3-way'!$I475)</f>
        <v>2.8576303068746034</v>
      </c>
      <c r="F476" s="45">
        <f>IF(OR($A476="",$B476="",$C476=""),"",B476*'MPTO_working_3-way'!$I475)</f>
        <v>3.5874567521555281</v>
      </c>
      <c r="G476" s="46">
        <f>IF(OR($A476="",$B476="",$C476=""),"",C476*'MPTO_working_3-way'!$I475)</f>
        <v>2.6931623755436913</v>
      </c>
      <c r="H476" s="44">
        <f>IF(OR($A476="",$B476="",$C476=""),"",'MPTO_working_3-way'!E475)</f>
        <v>2.8538483750427184</v>
      </c>
      <c r="I476" s="45">
        <f>IF(OR($A476="",$B476="",$C476=""),"",'MPTO_working_3-way'!F475)</f>
        <v>3.6071813943772866</v>
      </c>
      <c r="J476" s="46">
        <f>IF(OR($A476="",$B476="",$C476=""),"",'MPTO_working_3-way'!G475)</f>
        <v>2.6854923328587725</v>
      </c>
      <c r="K476" s="44">
        <f>IF(OR($A476="",$B476="",$C476=""),"",'OddsRatio_working_3-way'!H475)</f>
        <v>2.8561812856965152</v>
      </c>
      <c r="L476" s="45">
        <f>IF(OR($A476="",$B476="",$C476=""),"",'OddsRatio_working_3-way'!I475)</f>
        <v>3.5965682030249022</v>
      </c>
      <c r="M476" s="46">
        <f>IF(OR($A476="",$B476="",$C476=""),"",'OddsRatio_working_3-way'!J475)</f>
        <v>2.6893335296788514</v>
      </c>
      <c r="N476" s="47">
        <f t="shared" si="119"/>
        <v>34.994029759353381</v>
      </c>
      <c r="O476" s="48">
        <f t="shared" si="120"/>
        <v>27.87490049598922</v>
      </c>
      <c r="P476" s="48">
        <f t="shared" si="121"/>
        <v>37.131069744657395</v>
      </c>
      <c r="Q476" t="s">
        <v>392</v>
      </c>
      <c r="R476" t="s">
        <v>271</v>
      </c>
      <c r="S476" s="38">
        <v>44533</v>
      </c>
      <c r="T476" s="50">
        <v>100</v>
      </c>
      <c r="U476" s="50">
        <f t="shared" si="122"/>
        <v>64.02877697841727</v>
      </c>
      <c r="V476" s="50">
        <f t="shared" si="123"/>
        <v>71.346704871060169</v>
      </c>
      <c r="W476" s="50">
        <f t="shared" si="124"/>
        <v>61.832061068702288</v>
      </c>
      <c r="X476" s="50">
        <f t="shared" si="125"/>
        <v>66.821234060237529</v>
      </c>
      <c r="Y476" s="50">
        <f t="shared" si="126"/>
        <v>74.139161952880443</v>
      </c>
      <c r="Z476" s="50">
        <f t="shared" si="127"/>
        <v>64.624518150522576</v>
      </c>
      <c r="AA476" s="50">
        <f t="shared" si="128"/>
        <v>-2.7924570818202596</v>
      </c>
      <c r="AB476" s="50">
        <f t="shared" si="129"/>
        <v>-2.7924570818202739</v>
      </c>
      <c r="AC476" s="50">
        <f t="shared" si="130"/>
        <v>-2.7924570818202881</v>
      </c>
      <c r="AF476">
        <v>1.74</v>
      </c>
      <c r="AG476">
        <v>2.19</v>
      </c>
      <c r="AH476" s="66"/>
      <c r="AJ476" t="s">
        <v>231</v>
      </c>
    </row>
    <row r="477" spans="1:36" s="50" customFormat="1" ht="15" x14ac:dyDescent="0.25">
      <c r="A477">
        <v>3.86</v>
      </c>
      <c r="B477">
        <v>3.38</v>
      </c>
      <c r="C477">
        <v>2.14</v>
      </c>
      <c r="D477" s="43">
        <f t="shared" si="118"/>
        <v>2.2215065304802106E-2</v>
      </c>
      <c r="E477" s="44">
        <f>IF(OR($A477="",$B477="",$C477=""),"",A477*'MPTO_working_3-way'!$I476)</f>
        <v>3.9457501520765361</v>
      </c>
      <c r="F477" s="45">
        <f>IF(OR($A477="",$B477="",$C477=""),"",B477*'MPTO_working_3-way'!$I476)</f>
        <v>3.4550869207302308</v>
      </c>
      <c r="G477" s="46">
        <f>IF(OR($A477="",$B477="",$C477=""),"",C477*'MPTO_working_3-way'!$I476)</f>
        <v>2.1875402397522765</v>
      </c>
      <c r="H477" s="44">
        <f>IF(OR($A477="",$B477="",$C477=""),"",'MPTO_working_3-way'!E476)</f>
        <v>3.9735783149311237</v>
      </c>
      <c r="I477" s="45">
        <f>IF(OR($A477="",$B477="",$C477=""),"",'MPTO_working_3-way'!F476)</f>
        <v>3.4667696868898212</v>
      </c>
      <c r="J477" s="46">
        <f>IF(OR($A477="",$B477="",$C477=""),"",'MPTO_working_3-way'!G476)</f>
        <v>2.1744580862505423</v>
      </c>
      <c r="K477" s="44">
        <f>IF(OR($A477="",$B477="",$C477=""),"",'OddsRatio_working_3-way'!H476)</f>
        <v>3.9600883258831563</v>
      </c>
      <c r="L477" s="45">
        <f>IF(OR($A477="",$B477="",$C477=""),"",'OddsRatio_working_3-way'!I476)</f>
        <v>3.4632902851754932</v>
      </c>
      <c r="M477" s="46">
        <f>IF(OR($A477="",$B477="",$C477=""),"",'OddsRatio_working_3-way'!J476)</f>
        <v>2.1798953466806994</v>
      </c>
      <c r="N477" s="47">
        <f t="shared" si="119"/>
        <v>25.343723283485865</v>
      </c>
      <c r="O477" s="48">
        <f t="shared" si="120"/>
        <v>28.942831915460193</v>
      </c>
      <c r="P477" s="48">
        <f t="shared" si="121"/>
        <v>45.713444801053946</v>
      </c>
      <c r="Q477" t="s">
        <v>69</v>
      </c>
      <c r="R477" t="s">
        <v>136</v>
      </c>
      <c r="S477" s="38">
        <v>44533</v>
      </c>
      <c r="T477" s="50">
        <v>100</v>
      </c>
      <c r="U477" s="50">
        <f t="shared" si="122"/>
        <v>74.093264248704671</v>
      </c>
      <c r="V477" s="50">
        <f t="shared" si="123"/>
        <v>70.414201183431956</v>
      </c>
      <c r="W477" s="50">
        <f t="shared" si="124"/>
        <v>53.271028037383175</v>
      </c>
      <c r="X477" s="50">
        <f t="shared" si="125"/>
        <v>76.314770779184869</v>
      </c>
      <c r="Y477" s="50">
        <f t="shared" si="126"/>
        <v>72.635707713912169</v>
      </c>
      <c r="Z477" s="50">
        <f t="shared" si="127"/>
        <v>55.49253456786338</v>
      </c>
      <c r="AA477" s="50">
        <f t="shared" si="128"/>
        <v>-2.2215065304801982</v>
      </c>
      <c r="AB477" s="50">
        <f t="shared" si="129"/>
        <v>-2.2215065304802124</v>
      </c>
      <c r="AC477" s="50">
        <f t="shared" si="130"/>
        <v>-2.2215065304802053</v>
      </c>
      <c r="AD477" s="51"/>
      <c r="AE477" s="51"/>
      <c r="AF477">
        <v>2.33</v>
      </c>
      <c r="AG477">
        <v>1.67</v>
      </c>
      <c r="AH477" s="66"/>
      <c r="AI477" s="51"/>
      <c r="AJ477" t="s">
        <v>443</v>
      </c>
    </row>
    <row r="478" spans="1:36" ht="15" x14ac:dyDescent="0.25">
      <c r="A478">
        <v>3.63</v>
      </c>
      <c r="B478">
        <v>3.48</v>
      </c>
      <c r="C478">
        <v>2.15</v>
      </c>
      <c r="D478" s="43">
        <f t="shared" si="118"/>
        <v>2.7954694572759786E-2</v>
      </c>
      <c r="E478" s="44">
        <f>IF(OR($A478="",$B478="",$C478=""),"",A478*'MPTO_working_3-way'!$I477)</f>
        <v>3.7314755412991181</v>
      </c>
      <c r="F478" s="45">
        <f>IF(OR($A478="",$B478="",$C478=""),"",B478*'MPTO_working_3-way'!$I477)</f>
        <v>3.5772823371132039</v>
      </c>
      <c r="G478" s="46">
        <f>IF(OR($A478="",$B478="",$C478=""),"",C478*'MPTO_working_3-way'!$I477)</f>
        <v>2.2101025933314333</v>
      </c>
      <c r="H478" s="44">
        <f>IF(OR($A478="",$B478="",$C478=""),"",'MPTO_working_3-way'!E477)</f>
        <v>3.7570840457495733</v>
      </c>
      <c r="I478" s="45">
        <f>IF(OR($A478="",$B478="",$C478=""),"",'MPTO_working_3-way'!F477)</f>
        <v>3.5966295080925175</v>
      </c>
      <c r="J478" s="46">
        <f>IF(OR($A478="",$B478="",$C478=""),"",'MPTO_working_3-way'!G477)</f>
        <v>2.1939541105650386</v>
      </c>
      <c r="K478" s="44">
        <f>IF(OR($A478="",$B478="",$C478=""),"",'OddsRatio_working_3-way'!H477)</f>
        <v>3.7457741824175614</v>
      </c>
      <c r="L478" s="45">
        <f>IF(OR($A478="",$B478="",$C478=""),"",'OddsRatio_working_3-way'!I477)</f>
        <v>3.5891710921656097</v>
      </c>
      <c r="M478" s="46">
        <f>IF(OR($A478="",$B478="",$C478=""),"",'OddsRatio_working_3-way'!J477)</f>
        <v>2.2006236919316335</v>
      </c>
      <c r="N478" s="47">
        <f t="shared" si="119"/>
        <v>26.799050105842277</v>
      </c>
      <c r="O478" s="48">
        <f t="shared" si="120"/>
        <v>27.954181575921687</v>
      </c>
      <c r="P478" s="48">
        <f t="shared" si="121"/>
        <v>45.246768318236036</v>
      </c>
      <c r="Q478" t="s">
        <v>49</v>
      </c>
      <c r="R478" t="s">
        <v>42</v>
      </c>
      <c r="S478" s="38">
        <v>44533</v>
      </c>
      <c r="T478" s="50">
        <v>100</v>
      </c>
      <c r="U478" s="50">
        <f t="shared" si="122"/>
        <v>72.451790633608823</v>
      </c>
      <c r="V478" s="50">
        <f t="shared" si="123"/>
        <v>71.264367816091948</v>
      </c>
      <c r="W478" s="50">
        <f t="shared" si="124"/>
        <v>53.488372093023258</v>
      </c>
      <c r="X478" s="50">
        <f t="shared" si="125"/>
        <v>75.24726009088478</v>
      </c>
      <c r="Y478" s="50">
        <f t="shared" si="126"/>
        <v>74.059837273367933</v>
      </c>
      <c r="Z478" s="50">
        <f t="shared" si="127"/>
        <v>56.283841550299229</v>
      </c>
      <c r="AA478" s="50">
        <f t="shared" si="128"/>
        <v>-2.7954694572759564</v>
      </c>
      <c r="AB478" s="50">
        <f t="shared" si="129"/>
        <v>-2.7954694572759848</v>
      </c>
      <c r="AC478" s="50">
        <f t="shared" si="130"/>
        <v>-2.7954694572759706</v>
      </c>
      <c r="AF478">
        <v>2.0099999999999998</v>
      </c>
      <c r="AG478">
        <v>1.88</v>
      </c>
      <c r="AH478" s="66"/>
      <c r="AJ478" t="s">
        <v>433</v>
      </c>
    </row>
    <row r="479" spans="1:36" ht="15" x14ac:dyDescent="0.25">
      <c r="A479">
        <v>2.71</v>
      </c>
      <c r="B479">
        <v>3.16</v>
      </c>
      <c r="C479">
        <v>2.88</v>
      </c>
      <c r="D479" s="43">
        <f t="shared" si="118"/>
        <v>3.2681608461654132E-2</v>
      </c>
      <c r="E479" s="44">
        <f>IF(OR($A479="",$B479="",$C479=""),"",A479*'MPTO_working_3-way'!$I478)</f>
        <v>2.7985671589310828</v>
      </c>
      <c r="F479" s="45">
        <f>IF(OR($A479="",$B479="",$C479=""),"",B479*'MPTO_working_3-way'!$I478)</f>
        <v>3.2632738827388272</v>
      </c>
      <c r="G479" s="46">
        <f>IF(OR($A479="",$B479="",$C479=""),"",C479*'MPTO_working_3-way'!$I478)</f>
        <v>2.974123032369564</v>
      </c>
      <c r="H479" s="44">
        <f>IF(OR($A479="",$B479="",$C479=""),"",'MPTO_working_3-way'!E478)</f>
        <v>2.7924394769879397</v>
      </c>
      <c r="I479" s="45">
        <f>IF(OR($A479="",$B479="",$C479=""),"",'MPTO_working_3-way'!F478)</f>
        <v>3.2726601053202953</v>
      </c>
      <c r="J479" s="46">
        <f>IF(OR($A479="",$B479="",$C479=""),"",'MPTO_working_3-way'!G478)</f>
        <v>2.9732848624507975</v>
      </c>
      <c r="K479" s="44">
        <f>IF(OR($A479="",$B479="",$C479=""),"",'OddsRatio_working_3-way'!H478)</f>
        <v>2.7953995849306739</v>
      </c>
      <c r="L479" s="45">
        <f>IF(OR($A479="",$B479="",$C479=""),"",'OddsRatio_working_3-way'!I478)</f>
        <v>3.2678731599124302</v>
      </c>
      <c r="M479" s="46">
        <f>IF(OR($A479="",$B479="",$C479=""),"",'OddsRatio_working_3-way'!J478)</f>
        <v>2.9738896021460053</v>
      </c>
      <c r="N479" s="47">
        <f t="shared" si="119"/>
        <v>35.732571105492127</v>
      </c>
      <c r="O479" s="48">
        <f t="shared" si="120"/>
        <v>30.64407205565939</v>
      </c>
      <c r="P479" s="48">
        <f t="shared" si="121"/>
        <v>33.623356838848494</v>
      </c>
      <c r="Q479" t="s">
        <v>306</v>
      </c>
      <c r="R479" t="s">
        <v>464</v>
      </c>
      <c r="S479" s="38">
        <v>44533</v>
      </c>
      <c r="T479" s="50">
        <v>100</v>
      </c>
      <c r="U479" s="50">
        <f t="shared" si="122"/>
        <v>63.099630996309962</v>
      </c>
      <c r="V479" s="50">
        <f t="shared" si="123"/>
        <v>68.35443037974683</v>
      </c>
      <c r="W479" s="50">
        <f t="shared" si="124"/>
        <v>65.277777777777771</v>
      </c>
      <c r="X479" s="50">
        <f t="shared" si="125"/>
        <v>66.367791842475384</v>
      </c>
      <c r="Y479" s="50">
        <f t="shared" si="126"/>
        <v>71.622591225912259</v>
      </c>
      <c r="Z479" s="50">
        <f t="shared" si="127"/>
        <v>68.545938623943201</v>
      </c>
      <c r="AA479" s="50">
        <f t="shared" si="128"/>
        <v>-3.2681608461654221</v>
      </c>
      <c r="AB479" s="50">
        <f t="shared" si="129"/>
        <v>-3.2681608461654292</v>
      </c>
      <c r="AC479" s="50">
        <f t="shared" si="130"/>
        <v>-3.2681608461654292</v>
      </c>
      <c r="AF479">
        <v>2.54</v>
      </c>
      <c r="AG479">
        <v>1.55</v>
      </c>
      <c r="AH479" s="66"/>
      <c r="AJ479" t="s">
        <v>439</v>
      </c>
    </row>
    <row r="480" spans="1:36" ht="15" x14ac:dyDescent="0.25">
      <c r="A480">
        <v>7.31</v>
      </c>
      <c r="B480">
        <v>4.79</v>
      </c>
      <c r="C480">
        <v>1.47</v>
      </c>
      <c r="D480" s="43">
        <f t="shared" si="118"/>
        <v>2.5839281675674508E-2</v>
      </c>
      <c r="E480" s="44">
        <f>IF(OR($A480="",$B480="",$C480=""),"",A480*'MPTO_working_3-way'!$I479)</f>
        <v>7.4988851490491806</v>
      </c>
      <c r="F480" s="45">
        <f>IF(OR($A480="",$B480="",$C480=""),"",B480*'MPTO_working_3-way'!$I479)</f>
        <v>4.9137701592264813</v>
      </c>
      <c r="G480" s="46">
        <f>IF(OR($A480="",$B480="",$C480=""),"",C480*'MPTO_working_3-way'!$I479)</f>
        <v>1.5079837440632415</v>
      </c>
      <c r="H480" s="44">
        <f>IF(OR($A480="",$B480="",$C480=""),"",'MPTO_working_3-way'!E479)</f>
        <v>7.8011753922407294</v>
      </c>
      <c r="I480" s="45">
        <f>IF(OR($A480="",$B480="",$C480=""),"",'MPTO_working_3-way'!F479)</f>
        <v>4.9961236742246591</v>
      </c>
      <c r="J480" s="46">
        <f>IF(OR($A480="",$B480="",$C480=""),"",'MPTO_working_3-way'!G479)</f>
        <v>1.4888507080813795</v>
      </c>
      <c r="K480" s="44">
        <f>IF(OR($A480="",$B480="",$C480=""),"",'OddsRatio_working_3-way'!H479)</f>
        <v>7.6459949579494904</v>
      </c>
      <c r="L480" s="45">
        <f>IF(OR($A480="",$B480="",$C480=""),"",'OddsRatio_working_3-way'!I479)</f>
        <v>4.9918099668191074</v>
      </c>
      <c r="M480" s="46">
        <f>IF(OR($A480="",$B480="",$C480=""),"",'OddsRatio_working_3-way'!J479)</f>
        <v>1.495026565806064</v>
      </c>
      <c r="N480" s="47">
        <f t="shared" si="119"/>
        <v>13.335315585234623</v>
      </c>
      <c r="O480" s="48">
        <f t="shared" si="120"/>
        <v>20.350972218802731</v>
      </c>
      <c r="P480" s="48">
        <f t="shared" si="121"/>
        <v>66.313712195962651</v>
      </c>
      <c r="Q480" t="s">
        <v>404</v>
      </c>
      <c r="R480" t="s">
        <v>247</v>
      </c>
      <c r="S480" s="38">
        <v>44533</v>
      </c>
      <c r="T480" s="50">
        <v>100</v>
      </c>
      <c r="U480" s="50">
        <f t="shared" si="122"/>
        <v>86.320109439124479</v>
      </c>
      <c r="V480" s="50">
        <f t="shared" si="123"/>
        <v>79.123173277661792</v>
      </c>
      <c r="W480" s="50">
        <f t="shared" si="124"/>
        <v>31.972789115646258</v>
      </c>
      <c r="X480" s="50">
        <f t="shared" si="125"/>
        <v>88.904037606691944</v>
      </c>
      <c r="Y480" s="50">
        <f t="shared" si="126"/>
        <v>81.707101445229256</v>
      </c>
      <c r="Z480" s="50">
        <f t="shared" si="127"/>
        <v>34.556717283213715</v>
      </c>
      <c r="AA480" s="50">
        <f t="shared" si="128"/>
        <v>-2.5839281675674641</v>
      </c>
      <c r="AB480" s="50">
        <f t="shared" si="129"/>
        <v>-2.5839281675674641</v>
      </c>
      <c r="AC480" s="50">
        <f t="shared" si="130"/>
        <v>-2.583928167567457</v>
      </c>
      <c r="AF480">
        <v>1.78</v>
      </c>
      <c r="AG480">
        <v>2.15</v>
      </c>
      <c r="AH480" s="66"/>
      <c r="AJ480" t="s">
        <v>440</v>
      </c>
    </row>
    <row r="481" spans="1:36" ht="15" x14ac:dyDescent="0.25">
      <c r="A481">
        <v>1.27</v>
      </c>
      <c r="B481">
        <v>6.45</v>
      </c>
      <c r="C481">
        <v>12.35</v>
      </c>
      <c r="D481" s="43">
        <f t="shared" si="118"/>
        <v>2.3411994412100512E-2</v>
      </c>
      <c r="E481" s="44">
        <f>IF(OR($A481="",$B481="",$C481=""),"",A481*'MPTO_working_3-way'!$I480)</f>
        <v>1.2997332329033677</v>
      </c>
      <c r="F481" s="45">
        <f>IF(OR($A481="",$B481="",$C481=""),"",B481*'MPTO_working_3-way'!$I480)</f>
        <v>6.6010073639580487</v>
      </c>
      <c r="G481" s="46">
        <f>IF(OR($A481="",$B481="",$C481=""),"",C481*'MPTO_working_3-way'!$I480)</f>
        <v>12.639138130989441</v>
      </c>
      <c r="H481" s="44">
        <f>IF(OR($A481="",$B481="",$C481=""),"",'MPTO_working_3-way'!E480)</f>
        <v>1.282713068807684</v>
      </c>
      <c r="I481" s="45">
        <f>IF(OR($A481="",$B481="",$C481=""),"",'MPTO_working_3-way'!F480)</f>
        <v>6.7918743471666421</v>
      </c>
      <c r="J481" s="46">
        <f>IF(OR($A481="",$B481="",$C481=""),"",'MPTO_working_3-way'!G480)</f>
        <v>13.667240084616679</v>
      </c>
      <c r="K481" s="44">
        <f>IF(OR($A481="",$B481="",$C481=""),"",'OddsRatio_working_3-way'!H480)</f>
        <v>1.2875836028445697</v>
      </c>
      <c r="L481" s="45">
        <f>IF(OR($A481="",$B481="",$C481=""),"",'OddsRatio_working_3-way'!I480)</f>
        <v>6.8049282796403832</v>
      </c>
      <c r="M481" s="46">
        <f>IF(OR($A481="",$B481="",$C481=""),"",'OddsRatio_working_3-way'!J480)</f>
        <v>13.089162564021713</v>
      </c>
      <c r="N481" s="47">
        <f t="shared" si="119"/>
        <v>76.938865198220853</v>
      </c>
      <c r="O481" s="48">
        <f t="shared" si="120"/>
        <v>15.149202914998524</v>
      </c>
      <c r="P481" s="48">
        <f t="shared" si="121"/>
        <v>7.9119318867806072</v>
      </c>
      <c r="Q481" t="s">
        <v>51</v>
      </c>
      <c r="R481" t="s">
        <v>414</v>
      </c>
      <c r="S481" s="38">
        <v>44533</v>
      </c>
      <c r="T481" s="50">
        <v>100</v>
      </c>
      <c r="U481" s="50">
        <f t="shared" si="122"/>
        <v>21.259842519685037</v>
      </c>
      <c r="V481" s="50">
        <f t="shared" si="123"/>
        <v>84.496124031007753</v>
      </c>
      <c r="W481" s="50">
        <f t="shared" si="124"/>
        <v>91.902834008097173</v>
      </c>
      <c r="X481" s="50">
        <f t="shared" si="125"/>
        <v>23.601041960895081</v>
      </c>
      <c r="Y481" s="50">
        <f t="shared" si="126"/>
        <v>86.83732347221779</v>
      </c>
      <c r="Z481" s="50">
        <f t="shared" si="127"/>
        <v>94.24403344930721</v>
      </c>
      <c r="AA481" s="50">
        <f t="shared" si="128"/>
        <v>-2.3411994412100441</v>
      </c>
      <c r="AB481" s="50">
        <f t="shared" si="129"/>
        <v>-2.341199441210037</v>
      </c>
      <c r="AC481" s="50">
        <f t="shared" si="130"/>
        <v>-2.341199441210037</v>
      </c>
      <c r="AF481">
        <v>1.46</v>
      </c>
      <c r="AG481">
        <v>2.88</v>
      </c>
      <c r="AH481" s="66"/>
      <c r="AJ481" t="s">
        <v>441</v>
      </c>
    </row>
    <row r="482" spans="1:36" ht="15" x14ac:dyDescent="0.25">
      <c r="A482">
        <v>1.3</v>
      </c>
      <c r="B482">
        <v>6.08</v>
      </c>
      <c r="C482">
        <v>10.24</v>
      </c>
      <c r="D482" s="43">
        <f t="shared" si="118"/>
        <v>3.136070344129549E-2</v>
      </c>
      <c r="E482" s="44">
        <f>IF(OR($A482="",$B482="",$C482=""),"",A482*'MPTO_working_3-way'!$I481)</f>
        <v>1.3407689144736843</v>
      </c>
      <c r="F482" s="45">
        <f>IF(OR($A482="",$B482="",$C482=""),"",B482*'MPTO_working_3-way'!$I481)</f>
        <v>6.2706730769230763</v>
      </c>
      <c r="G482" s="46">
        <f>IF(OR($A482="",$B482="",$C482=""),"",C482*'MPTO_working_3-way'!$I481)</f>
        <v>10.561133603238867</v>
      </c>
      <c r="H482" s="44">
        <f>IF(OR($A482="",$B482="",$C482=""),"",'MPTO_working_3-way'!E481)</f>
        <v>1.3179099189228622</v>
      </c>
      <c r="I482" s="45">
        <f>IF(OR($A482="",$B482="",$C482=""),"",'MPTO_working_3-way'!F481)</f>
        <v>6.4926583838176404</v>
      </c>
      <c r="J482" s="46">
        <f>IF(OR($A482="",$B482="",$C482=""),"",'MPTO_working_3-way'!G481)</f>
        <v>11.467537178092126</v>
      </c>
      <c r="K482" s="44">
        <f>IF(OR($A482="",$B482="",$C482=""),"",'OddsRatio_working_3-way'!H481)</f>
        <v>1.3244375214136519</v>
      </c>
      <c r="L482" s="45">
        <f>IF(OR($A482="",$B482="",$C482=""),"",'OddsRatio_working_3-way'!I481)</f>
        <v>6.4938086959378385</v>
      </c>
      <c r="M482" s="46">
        <f>IF(OR($A482="",$B482="",$C482=""),"",'OddsRatio_working_3-way'!J481)</f>
        <v>10.992675659540479</v>
      </c>
      <c r="N482" s="47">
        <f t="shared" si="119"/>
        <v>74.584068082496358</v>
      </c>
      <c r="O482" s="48">
        <f t="shared" si="120"/>
        <v>15.947251399217974</v>
      </c>
      <c r="P482" s="48">
        <f t="shared" si="121"/>
        <v>9.4686805182856695</v>
      </c>
      <c r="Q482" t="s">
        <v>98</v>
      </c>
      <c r="R482" t="s">
        <v>413</v>
      </c>
      <c r="S482" s="38">
        <v>44533</v>
      </c>
      <c r="T482" s="50">
        <v>100</v>
      </c>
      <c r="U482" s="50">
        <f t="shared" si="122"/>
        <v>23.076923076923073</v>
      </c>
      <c r="V482" s="50">
        <f t="shared" si="123"/>
        <v>83.55263157894737</v>
      </c>
      <c r="W482" s="50">
        <f t="shared" si="124"/>
        <v>90.234375</v>
      </c>
      <c r="X482" s="50">
        <f t="shared" si="125"/>
        <v>26.212993421052634</v>
      </c>
      <c r="Y482" s="50">
        <f t="shared" si="126"/>
        <v>86.68870192307692</v>
      </c>
      <c r="Z482" s="50">
        <f t="shared" si="127"/>
        <v>93.37044534412955</v>
      </c>
      <c r="AA482" s="50">
        <f t="shared" si="128"/>
        <v>-3.1360703441295605</v>
      </c>
      <c r="AB482" s="50">
        <f t="shared" si="129"/>
        <v>-3.1360703441295499</v>
      </c>
      <c r="AC482" s="50">
        <f t="shared" si="130"/>
        <v>-3.1360703441295499</v>
      </c>
      <c r="AF482">
        <v>1.58</v>
      </c>
      <c r="AG482">
        <v>2.5099999999999998</v>
      </c>
      <c r="AH482" s="66"/>
      <c r="AJ482" t="s">
        <v>441</v>
      </c>
    </row>
    <row r="483" spans="1:36" ht="15" x14ac:dyDescent="0.25">
      <c r="A483">
        <v>1.93</v>
      </c>
      <c r="B483">
        <v>3.29</v>
      </c>
      <c r="C483">
        <v>4.8499999999999996</v>
      </c>
      <c r="D483" s="43">
        <f t="shared" si="118"/>
        <v>2.8271649817370959E-2</v>
      </c>
      <c r="E483" s="44">
        <f>IF(OR($A483="",$B483="",$C483=""),"",A483*'MPTO_working_3-way'!$I482)</f>
        <v>1.9845642841475259</v>
      </c>
      <c r="F483" s="45">
        <f>IF(OR($A483="",$B483="",$C483=""),"",B483*'MPTO_working_3-way'!$I482)</f>
        <v>3.3830137278991503</v>
      </c>
      <c r="G483" s="46">
        <f>IF(OR($A483="",$B483="",$C483=""),"",C483*'MPTO_working_3-way'!$I482)</f>
        <v>4.9871175016142484</v>
      </c>
      <c r="H483" s="44">
        <f>IF(OR($A483="",$B483="",$C483=""),"",'MPTO_working_3-way'!E482)</f>
        <v>1.9657533073419144</v>
      </c>
      <c r="I483" s="45">
        <f>IF(OR($A483="",$B483="",$C483=""),"",'MPTO_working_3-way'!F482)</f>
        <v>3.3952688716576054</v>
      </c>
      <c r="J483" s="46">
        <f>IF(OR($A483="",$B483="",$C483=""),"",'MPTO_working_3-way'!G482)</f>
        <v>5.0822903169110436</v>
      </c>
      <c r="K483" s="44">
        <f>IF(OR($A483="",$B483="",$C483=""),"",'OddsRatio_working_3-way'!H482)</f>
        <v>1.9733194093291504</v>
      </c>
      <c r="L483" s="45">
        <f>IF(OR($A483="",$B483="",$C483=""),"",'OddsRatio_working_3-way'!I482)</f>
        <v>3.396668222971778</v>
      </c>
      <c r="M483" s="46">
        <f>IF(OR($A483="",$B483="",$C483=""),"",'OddsRatio_working_3-way'!J482)</f>
        <v>5.0293330386206749</v>
      </c>
      <c r="N483" s="47">
        <f t="shared" si="119"/>
        <v>50.388894327479662</v>
      </c>
      <c r="O483" s="48">
        <f t="shared" si="120"/>
        <v>29.559442569007828</v>
      </c>
      <c r="P483" s="48">
        <f t="shared" si="121"/>
        <v>20.051663103512528</v>
      </c>
      <c r="Q483" t="s">
        <v>418</v>
      </c>
      <c r="R483" t="s">
        <v>354</v>
      </c>
      <c r="S483" s="38">
        <v>44533</v>
      </c>
      <c r="T483" s="50">
        <v>100</v>
      </c>
      <c r="U483" s="50">
        <f t="shared" si="122"/>
        <v>48.186528497409334</v>
      </c>
      <c r="V483" s="50">
        <f t="shared" si="123"/>
        <v>69.6048632218845</v>
      </c>
      <c r="W483" s="50">
        <f t="shared" si="124"/>
        <v>79.38144329896906</v>
      </c>
      <c r="X483" s="50">
        <f t="shared" si="125"/>
        <v>51.013693479146426</v>
      </c>
      <c r="Y483" s="50">
        <f t="shared" si="126"/>
        <v>72.432028203621613</v>
      </c>
      <c r="Z483" s="50">
        <f t="shared" si="127"/>
        <v>82.208608280706173</v>
      </c>
      <c r="AA483" s="50">
        <f t="shared" si="128"/>
        <v>-2.8271649817370914</v>
      </c>
      <c r="AB483" s="50">
        <f t="shared" si="129"/>
        <v>-2.8271649817371127</v>
      </c>
      <c r="AC483" s="50">
        <f t="shared" si="130"/>
        <v>-2.8271649817371127</v>
      </c>
      <c r="AF483">
        <v>2.06</v>
      </c>
      <c r="AG483">
        <v>1.84</v>
      </c>
      <c r="AH483" s="66"/>
      <c r="AJ483" t="s">
        <v>434</v>
      </c>
    </row>
    <row r="484" spans="1:36" ht="15" x14ac:dyDescent="0.25">
      <c r="A484">
        <v>1.83</v>
      </c>
      <c r="B484">
        <v>3.43</v>
      </c>
      <c r="C484">
        <v>5.22</v>
      </c>
      <c r="D484" s="43">
        <f t="shared" si="118"/>
        <v>2.9564158162120657E-2</v>
      </c>
      <c r="E484" s="44">
        <f>IF(OR($A484="",$B484="",$C484=""),"",A484*'MPTO_working_3-way'!$I483)</f>
        <v>1.8841024094366809</v>
      </c>
      <c r="F484" s="45">
        <f>IF(OR($A484="",$B484="",$C484=""),"",B484*'MPTO_working_3-way'!$I483)</f>
        <v>3.531405062496074</v>
      </c>
      <c r="G484" s="46">
        <f>IF(OR($A484="",$B484="",$C484=""),"",C484*'MPTO_working_3-way'!$I483)</f>
        <v>5.3743249056062696</v>
      </c>
      <c r="H484" s="44">
        <f>IF(OR($A484="",$B484="",$C484=""),"",'MPTO_working_3-way'!E483)</f>
        <v>1.8636085713183919</v>
      </c>
      <c r="I484" s="45">
        <f>IF(OR($A484="",$B484="",$C484=""),"",'MPTO_working_3-way'!F483)</f>
        <v>3.549995850355363</v>
      </c>
      <c r="J484" s="46">
        <f>IF(OR($A484="",$B484="",$C484=""),"",'MPTO_working_3-way'!G483)</f>
        <v>5.5030878369957961</v>
      </c>
      <c r="K484" s="44">
        <f>IF(OR($A484="",$B484="",$C484=""),"",'OddsRatio_working_3-way'!H483)</f>
        <v>1.8715435825948956</v>
      </c>
      <c r="L484" s="45">
        <f>IF(OR($A484="",$B484="",$C484=""),"",'OddsRatio_working_3-way'!I483)</f>
        <v>3.551627597235659</v>
      </c>
      <c r="M484" s="46">
        <f>IF(OR($A484="",$B484="",$C484=""),"",'OddsRatio_working_3-way'!J483)</f>
        <v>5.4312215886150099</v>
      </c>
      <c r="N484" s="47">
        <f t="shared" si="119"/>
        <v>53.075671205101074</v>
      </c>
      <c r="O484" s="48">
        <f t="shared" si="120"/>
        <v>28.317340613800283</v>
      </c>
      <c r="P484" s="48">
        <f t="shared" si="121"/>
        <v>18.606988181098654</v>
      </c>
      <c r="Q484" t="s">
        <v>140</v>
      </c>
      <c r="R484" t="s">
        <v>352</v>
      </c>
      <c r="S484" s="38">
        <v>44533</v>
      </c>
      <c r="T484" s="50">
        <v>100</v>
      </c>
      <c r="U484" s="50">
        <f t="shared" si="122"/>
        <v>45.355191256830594</v>
      </c>
      <c r="V484" s="50">
        <f t="shared" si="123"/>
        <v>70.845481049562679</v>
      </c>
      <c r="W484" s="50">
        <f t="shared" si="124"/>
        <v>80.842911877394641</v>
      </c>
      <c r="X484" s="50">
        <f t="shared" si="125"/>
        <v>48.31160707304268</v>
      </c>
      <c r="Y484" s="50">
        <f t="shared" si="126"/>
        <v>73.801896865774765</v>
      </c>
      <c r="Z484" s="50">
        <f t="shared" si="127"/>
        <v>83.799327693606713</v>
      </c>
      <c r="AA484" s="50">
        <f t="shared" si="128"/>
        <v>-2.9564158162120862</v>
      </c>
      <c r="AB484" s="50">
        <f t="shared" si="129"/>
        <v>-2.9564158162120862</v>
      </c>
      <c r="AC484" s="50">
        <f t="shared" si="130"/>
        <v>-2.9564158162120719</v>
      </c>
      <c r="AF484">
        <v>2.2799999999999998</v>
      </c>
      <c r="AG484">
        <v>1.68</v>
      </c>
      <c r="AH484" s="66"/>
      <c r="AJ484" t="s">
        <v>434</v>
      </c>
    </row>
    <row r="485" spans="1:36" ht="15" x14ac:dyDescent="0.25">
      <c r="A485">
        <v>2.84</v>
      </c>
      <c r="B485">
        <v>3.06</v>
      </c>
      <c r="C485">
        <v>2.87</v>
      </c>
      <c r="D485" s="43">
        <f t="shared" si="118"/>
        <v>2.7342117426381929E-2</v>
      </c>
      <c r="E485" s="44">
        <f>IF(OR($A485="",$B485="",$C485=""),"",A485*'MPTO_working_3-way'!$I484)</f>
        <v>2.9176516134909245</v>
      </c>
      <c r="F485" s="45">
        <f>IF(OR($A485="",$B485="",$C485=""),"",B485*'MPTO_working_3-way'!$I484)</f>
        <v>3.1436668793247287</v>
      </c>
      <c r="G485" s="46">
        <f>IF(OR($A485="",$B485="",$C485=""),"",C485*'MPTO_working_3-way'!$I484)</f>
        <v>2.9484718770137164</v>
      </c>
      <c r="H485" s="44">
        <f>IF(OR($A485="",$B485="",$C485=""),"",'MPTO_working_3-way'!E484)</f>
        <v>2.9154634811278139</v>
      </c>
      <c r="I485" s="45">
        <f>IF(OR($A485="",$B485="",$C485=""),"",'MPTO_working_3-way'!F484)</f>
        <v>3.14778854820069</v>
      </c>
      <c r="J485" s="46">
        <f>IF(OR($A485="",$B485="",$C485=""),"",'MPTO_working_3-way'!G484)</f>
        <v>2.9470878381273833</v>
      </c>
      <c r="K485" s="44">
        <f>IF(OR($A485="",$B485="",$C485=""),"",'OddsRatio_working_3-way'!H484)</f>
        <v>2.9165531950699304</v>
      </c>
      <c r="L485" s="45">
        <f>IF(OR($A485="",$B485="",$C485=""),"",'OddsRatio_working_3-way'!I484)</f>
        <v>3.1457062944804655</v>
      </c>
      <c r="M485" s="46">
        <f>IF(OR($A485="",$B485="",$C485=""),"",'OddsRatio_working_3-way'!J484)</f>
        <v>2.9478013449895499</v>
      </c>
      <c r="N485" s="47">
        <f t="shared" si="119"/>
        <v>34.274140043866161</v>
      </c>
      <c r="O485" s="48">
        <f t="shared" si="120"/>
        <v>31.809986184503231</v>
      </c>
      <c r="P485" s="48">
        <f t="shared" si="121"/>
        <v>33.915873771630615</v>
      </c>
      <c r="Q485" t="s">
        <v>364</v>
      </c>
      <c r="R485" t="s">
        <v>107</v>
      </c>
      <c r="S485" s="38">
        <v>44533</v>
      </c>
      <c r="T485" s="50">
        <v>100</v>
      </c>
      <c r="U485" s="50">
        <f t="shared" si="122"/>
        <v>64.788732394366207</v>
      </c>
      <c r="V485" s="50">
        <f t="shared" si="123"/>
        <v>67.320261437908499</v>
      </c>
      <c r="W485" s="50">
        <f t="shared" si="124"/>
        <v>65.156794425087099</v>
      </c>
      <c r="X485" s="50">
        <f t="shared" si="125"/>
        <v>67.522944137004387</v>
      </c>
      <c r="Y485" s="50">
        <f t="shared" si="126"/>
        <v>70.054473180546694</v>
      </c>
      <c r="Z485" s="50">
        <f t="shared" si="127"/>
        <v>67.891006167725308</v>
      </c>
      <c r="AA485" s="50">
        <f t="shared" si="128"/>
        <v>-2.7342117426381805</v>
      </c>
      <c r="AB485" s="50">
        <f t="shared" si="129"/>
        <v>-2.7342117426381947</v>
      </c>
      <c r="AC485" s="50">
        <f t="shared" si="130"/>
        <v>-2.7342117426382089</v>
      </c>
      <c r="AF485">
        <v>2.3199999999999998</v>
      </c>
      <c r="AG485">
        <v>1.66</v>
      </c>
      <c r="AH485" s="66"/>
      <c r="AJ485" t="s">
        <v>435</v>
      </c>
    </row>
    <row r="486" spans="1:36" ht="15" x14ac:dyDescent="0.25">
      <c r="A486">
        <v>2.39</v>
      </c>
      <c r="B486">
        <v>3.32</v>
      </c>
      <c r="C486">
        <v>3.18</v>
      </c>
      <c r="D486" s="43">
        <f t="shared" si="118"/>
        <v>3.4080269923143947E-2</v>
      </c>
      <c r="E486" s="44">
        <f>IF(OR($A486="",$B486="",$C486=""),"",A486*'MPTO_working_3-way'!$I485)</f>
        <v>2.4714518451163143</v>
      </c>
      <c r="F486" s="45">
        <f>IF(OR($A486="",$B486="",$C486=""),"",B486*'MPTO_working_3-way'!$I485)</f>
        <v>3.4331464961448379</v>
      </c>
      <c r="G486" s="46">
        <f>IF(OR($A486="",$B486="",$C486=""),"",C486*'MPTO_working_3-way'!$I485)</f>
        <v>3.2883752583555981</v>
      </c>
      <c r="H486" s="44">
        <f>IF(OR($A486="",$B486="",$C486=""),"",'MPTO_working_3-way'!E485)</f>
        <v>2.4567009415288368</v>
      </c>
      <c r="I486" s="45">
        <f>IF(OR($A486="",$B486="",$C486=""),"",'MPTO_working_3-way'!F485)</f>
        <v>3.4501231138674742</v>
      </c>
      <c r="J486" s="46">
        <f>IF(OR($A486="",$B486="",$C486=""),"",'MPTO_working_3-way'!G485)</f>
        <v>3.2991832801149767</v>
      </c>
      <c r="K486" s="44">
        <f>IF(OR($A486="",$B486="",$C486=""),"",'OddsRatio_working_3-way'!H485)</f>
        <v>2.4631960156412021</v>
      </c>
      <c r="L486" s="45">
        <f>IF(OR($A486="",$B486="",$C486=""),"",'OddsRatio_working_3-way'!I485)</f>
        <v>3.4421688894155311</v>
      </c>
      <c r="M486" s="46">
        <f>IF(OR($A486="",$B486="",$C486=""),"",'OddsRatio_working_3-way'!J485)</f>
        <v>3.2947966288473527</v>
      </c>
      <c r="N486" s="47">
        <f t="shared" si="119"/>
        <v>40.462046710561616</v>
      </c>
      <c r="O486" s="48">
        <f t="shared" si="120"/>
        <v>29.127798686217552</v>
      </c>
      <c r="P486" s="48">
        <f t="shared" si="121"/>
        <v>30.410154603220835</v>
      </c>
      <c r="Q486" t="s">
        <v>374</v>
      </c>
      <c r="R486" t="s">
        <v>471</v>
      </c>
      <c r="S486" s="38">
        <v>44533</v>
      </c>
      <c r="T486" s="50">
        <v>100</v>
      </c>
      <c r="U486" s="50">
        <f t="shared" si="122"/>
        <v>58.15899581589958</v>
      </c>
      <c r="V486" s="50">
        <f t="shared" si="123"/>
        <v>69.879518072289159</v>
      </c>
      <c r="W486" s="50">
        <f t="shared" si="124"/>
        <v>68.55345911949685</v>
      </c>
      <c r="X486" s="50">
        <f t="shared" si="125"/>
        <v>61.567022808213991</v>
      </c>
      <c r="Y486" s="50">
        <f t="shared" si="126"/>
        <v>73.287545064603549</v>
      </c>
      <c r="Z486" s="50">
        <f t="shared" si="127"/>
        <v>71.961486111811254</v>
      </c>
      <c r="AA486" s="50">
        <f t="shared" si="128"/>
        <v>-3.4080269923144115</v>
      </c>
      <c r="AB486" s="50">
        <f t="shared" si="129"/>
        <v>-3.4080269923143902</v>
      </c>
      <c r="AC486" s="50">
        <f t="shared" si="130"/>
        <v>-3.4080269923144044</v>
      </c>
      <c r="AF486">
        <v>2.04</v>
      </c>
      <c r="AG486">
        <v>1.84</v>
      </c>
      <c r="AH486" s="66"/>
      <c r="AJ486" t="s">
        <v>450</v>
      </c>
    </row>
    <row r="487" spans="1:36" ht="15" x14ac:dyDescent="0.25">
      <c r="A487">
        <v>2.37</v>
      </c>
      <c r="B487">
        <v>3.41</v>
      </c>
      <c r="C487">
        <v>3.26</v>
      </c>
      <c r="D487" s="43">
        <f t="shared" si="118"/>
        <v>2.1944526492520211E-2</v>
      </c>
      <c r="E487" s="44">
        <f>IF(OR($A487="",$B487="",$C487=""),"",A487*'MPTO_working_3-way'!$I486)</f>
        <v>2.4220085277872729</v>
      </c>
      <c r="F487" s="45">
        <f>IF(OR($A487="",$B487="",$C487=""),"",B487*'MPTO_working_3-way'!$I486)</f>
        <v>3.4848308353394941</v>
      </c>
      <c r="G487" s="46">
        <f>IF(OR($A487="",$B487="",$C487=""),"",C487*'MPTO_working_3-way'!$I486)</f>
        <v>3.3315391563656158</v>
      </c>
      <c r="H487" s="44">
        <f>IF(OR($A487="",$B487="",$C487=""),"",'MPTO_working_3-way'!E486)</f>
        <v>2.4118115900326265</v>
      </c>
      <c r="I487" s="45">
        <f>IF(OR($A487="",$B487="",$C487=""),"",'MPTO_working_3-way'!F486)</f>
        <v>3.497233638173979</v>
      </c>
      <c r="J487" s="46">
        <f>IF(OR($A487="",$B487="",$C487=""),"",'MPTO_working_3-way'!G486)</f>
        <v>3.3396383022360889</v>
      </c>
      <c r="K487" s="44">
        <f>IF(OR($A487="",$B487="",$C487=""),"",'OddsRatio_working_3-way'!H486)</f>
        <v>2.4162919788011226</v>
      </c>
      <c r="L487" s="45">
        <f>IF(OR($A487="",$B487="",$C487=""),"",'OddsRatio_working_3-way'!I486)</f>
        <v>3.4914333349713176</v>
      </c>
      <c r="M487" s="46">
        <f>IF(OR($A487="",$B487="",$C487=""),"",'OddsRatio_working_3-way'!J486)</f>
        <v>3.3363648701390773</v>
      </c>
      <c r="N487" s="47">
        <f t="shared" si="119"/>
        <v>41.288046203272117</v>
      </c>
      <c r="O487" s="48">
        <f t="shared" si="120"/>
        <v>28.695797507846017</v>
      </c>
      <c r="P487" s="48">
        <f t="shared" si="121"/>
        <v>30.016156288881881</v>
      </c>
      <c r="Q487" t="s">
        <v>153</v>
      </c>
      <c r="R487" t="s">
        <v>54</v>
      </c>
      <c r="S487" s="38">
        <v>44533</v>
      </c>
      <c r="T487" s="50">
        <v>100</v>
      </c>
      <c r="U487" s="50">
        <f t="shared" si="122"/>
        <v>57.805907172995774</v>
      </c>
      <c r="V487" s="50">
        <f t="shared" si="123"/>
        <v>70.674486803519059</v>
      </c>
      <c r="W487" s="50">
        <f t="shared" si="124"/>
        <v>69.325153374233125</v>
      </c>
      <c r="X487" s="50">
        <f t="shared" si="125"/>
        <v>60.000359822247809</v>
      </c>
      <c r="Y487" s="50">
        <f t="shared" si="126"/>
        <v>72.868939452771087</v>
      </c>
      <c r="Z487" s="50">
        <f t="shared" si="127"/>
        <v>71.519606023485153</v>
      </c>
      <c r="AA487" s="50">
        <f t="shared" si="128"/>
        <v>-2.1944526492520353</v>
      </c>
      <c r="AB487" s="50">
        <f t="shared" si="129"/>
        <v>-2.1944526492520282</v>
      </c>
      <c r="AC487" s="50">
        <f t="shared" si="130"/>
        <v>-2.1944526492520282</v>
      </c>
      <c r="AF487">
        <v>1.95</v>
      </c>
      <c r="AG487">
        <v>1.95</v>
      </c>
      <c r="AH487" s="66"/>
      <c r="AJ487" t="s">
        <v>436</v>
      </c>
    </row>
    <row r="488" spans="1:36" ht="15" x14ac:dyDescent="0.25">
      <c r="A488">
        <v>2.36</v>
      </c>
      <c r="B488">
        <v>2.99</v>
      </c>
      <c r="C488">
        <v>3.7</v>
      </c>
      <c r="D488" s="43">
        <f t="shared" si="118"/>
        <v>2.8447244364709245E-2</v>
      </c>
      <c r="E488" s="44">
        <f>IF(OR($A488="",$B488="",$C488=""),"",A488*'MPTO_working_3-way'!$I487)</f>
        <v>2.4271354967007137</v>
      </c>
      <c r="F488" s="45">
        <f>IF(OR($A488="",$B488="",$C488=""),"",B488*'MPTO_working_3-way'!$I487)</f>
        <v>3.0750572606504809</v>
      </c>
      <c r="G488" s="46">
        <f>IF(OR($A488="",$B488="",$C488=""),"",C488*'MPTO_working_3-way'!$I487)</f>
        <v>3.8052548041494245</v>
      </c>
      <c r="H488" s="44">
        <f>IF(OR($A488="",$B488="",$C488=""),"",'MPTO_working_3-way'!E487)</f>
        <v>2.4140221929909993</v>
      </c>
      <c r="I488" s="45">
        <f>IF(OR($A488="",$B488="",$C488=""),"",'MPTO_working_3-way'!F487)</f>
        <v>3.0772474117284685</v>
      </c>
      <c r="J488" s="46">
        <f>IF(OR($A488="",$B488="",$C488=""),"",'MPTO_working_3-way'!G487)</f>
        <v>3.8345343886954582</v>
      </c>
      <c r="K488" s="44">
        <f>IF(OR($A488="",$B488="",$C488=""),"",'OddsRatio_working_3-way'!H487)</f>
        <v>2.4199387621198403</v>
      </c>
      <c r="L488" s="45">
        <f>IF(OR($A488="",$B488="",$C488=""),"",'OddsRatio_working_3-way'!I487)</f>
        <v>3.0777045122194728</v>
      </c>
      <c r="M488" s="46">
        <f>IF(OR($A488="",$B488="",$C488=""),"",'OddsRatio_working_3-way'!J487)</f>
        <v>3.8189960718555662</v>
      </c>
      <c r="N488" s="47">
        <f t="shared" si="119"/>
        <v>41.200831241574001</v>
      </c>
      <c r="O488" s="48">
        <f t="shared" si="120"/>
        <v>32.519719642178806</v>
      </c>
      <c r="P488" s="48">
        <f t="shared" si="121"/>
        <v>26.2794491162472</v>
      </c>
      <c r="Q488" t="s">
        <v>431</v>
      </c>
      <c r="R488" t="s">
        <v>122</v>
      </c>
      <c r="S488" s="38">
        <v>44533</v>
      </c>
      <c r="T488" s="50">
        <v>100</v>
      </c>
      <c r="U488" s="50">
        <f t="shared" si="122"/>
        <v>57.627118644067799</v>
      </c>
      <c r="V488" s="50">
        <f t="shared" si="123"/>
        <v>66.555183946488299</v>
      </c>
      <c r="W488" s="50">
        <f t="shared" si="124"/>
        <v>72.972972972972968</v>
      </c>
      <c r="X488" s="50">
        <f t="shared" si="125"/>
        <v>60.471843080538726</v>
      </c>
      <c r="Y488" s="50">
        <f t="shared" si="126"/>
        <v>69.399908382959225</v>
      </c>
      <c r="Z488" s="50">
        <f t="shared" si="127"/>
        <v>75.817697409443909</v>
      </c>
      <c r="AA488" s="50">
        <f t="shared" si="128"/>
        <v>-2.8447244364709263</v>
      </c>
      <c r="AB488" s="50">
        <f t="shared" si="129"/>
        <v>-2.8447244364709263</v>
      </c>
      <c r="AC488" s="50">
        <f t="shared" si="130"/>
        <v>-2.8447244364709405</v>
      </c>
      <c r="AF488">
        <v>2.75</v>
      </c>
      <c r="AG488">
        <v>1.49</v>
      </c>
      <c r="AH488" s="66"/>
      <c r="AJ488" t="s">
        <v>437</v>
      </c>
    </row>
    <row r="489" spans="1:36" ht="15" x14ac:dyDescent="0.25">
      <c r="A489">
        <v>2.0499999999999998</v>
      </c>
      <c r="B489">
        <v>3.12</v>
      </c>
      <c r="C489">
        <v>4.5599999999999996</v>
      </c>
      <c r="D489" s="43">
        <f t="shared" si="118"/>
        <v>2.7615944175636065E-2</v>
      </c>
      <c r="E489" s="44">
        <f>IF(OR($A489="",$B489="",$C489=""),"",A489*'MPTO_working_3-way'!$I488)</f>
        <v>2.1066126855600538</v>
      </c>
      <c r="F489" s="45">
        <f>IF(OR($A489="",$B489="",$C489=""),"",B489*'MPTO_working_3-way'!$I488)</f>
        <v>3.2061617458279845</v>
      </c>
      <c r="G489" s="46">
        <f>IF(OR($A489="",$B489="",$C489=""),"",C489*'MPTO_working_3-way'!$I488)</f>
        <v>4.6859287054409</v>
      </c>
      <c r="H489" s="44">
        <f>IF(OR($A489="",$B489="",$C489=""),"",'MPTO_working_3-way'!E488)</f>
        <v>2.0894294032690675</v>
      </c>
      <c r="I489" s="45">
        <f>IF(OR($A489="",$B489="",$C489=""),"",'MPTO_working_3-way'!F488)</f>
        <v>3.2122579167180638</v>
      </c>
      <c r="J489" s="46">
        <f>IF(OR($A489="",$B489="",$C489=""),"",'MPTO_working_3-way'!G488)</f>
        <v>4.7597984176306234</v>
      </c>
      <c r="K489" s="44">
        <f>IF(OR($A489="",$B489="",$C489=""),"",'OddsRatio_working_3-way'!H488)</f>
        <v>2.0966823610711214</v>
      </c>
      <c r="L489" s="45">
        <f>IF(OR($A489="",$B489="",$C489=""),"",'OddsRatio_working_3-way'!I488)</f>
        <v>3.2142539099721703</v>
      </c>
      <c r="M489" s="46">
        <f>IF(OR($A489="",$B489="",$C489=""),"",'OddsRatio_working_3-way'!J488)</f>
        <v>4.7182754337268502</v>
      </c>
      <c r="N489" s="47">
        <f t="shared" si="119"/>
        <v>47.469570787956442</v>
      </c>
      <c r="O489" s="48">
        <f t="shared" si="120"/>
        <v>31.189942344650866</v>
      </c>
      <c r="P489" s="48">
        <f t="shared" si="121"/>
        <v>21.340486867392698</v>
      </c>
      <c r="Q489" t="s">
        <v>158</v>
      </c>
      <c r="R489" t="s">
        <v>163</v>
      </c>
      <c r="S489" s="38">
        <v>44533</v>
      </c>
      <c r="T489" s="50">
        <v>100</v>
      </c>
      <c r="U489" s="50">
        <f t="shared" si="122"/>
        <v>51.219512195121943</v>
      </c>
      <c r="V489" s="50">
        <f t="shared" si="123"/>
        <v>67.948717948717942</v>
      </c>
      <c r="W489" s="50">
        <f t="shared" si="124"/>
        <v>78.070175438596479</v>
      </c>
      <c r="X489" s="50">
        <f t="shared" si="125"/>
        <v>53.981106612685558</v>
      </c>
      <c r="Y489" s="50">
        <f t="shared" si="126"/>
        <v>70.710312366281556</v>
      </c>
      <c r="Z489" s="50">
        <f t="shared" si="127"/>
        <v>80.831769856160093</v>
      </c>
      <c r="AA489" s="50">
        <f t="shared" si="128"/>
        <v>-2.7615944175636145</v>
      </c>
      <c r="AB489" s="50">
        <f t="shared" si="129"/>
        <v>-2.7615944175636145</v>
      </c>
      <c r="AC489" s="50">
        <f t="shared" si="130"/>
        <v>-2.7615944175636145</v>
      </c>
      <c r="AF489">
        <v>2.69</v>
      </c>
      <c r="AG489">
        <v>1.51</v>
      </c>
      <c r="AH489" s="66"/>
      <c r="AJ489" t="s">
        <v>437</v>
      </c>
    </row>
    <row r="490" spans="1:36" ht="15" x14ac:dyDescent="0.25">
      <c r="A490">
        <v>4.5</v>
      </c>
      <c r="B490">
        <v>3.77</v>
      </c>
      <c r="C490">
        <v>1.84</v>
      </c>
      <c r="D490" s="43">
        <f t="shared" si="118"/>
        <v>3.0952472481707849E-2</v>
      </c>
      <c r="E490" s="44">
        <f>IF(OR($A490="",$B490="",$C490=""),"",A490*'MPTO_working_3-way'!$I489)</f>
        <v>4.6392861261676854</v>
      </c>
      <c r="F490" s="45">
        <f>IF(OR($A490="",$B490="",$C490=""),"",B490*'MPTO_working_3-way'!$I489)</f>
        <v>3.8866908212560385</v>
      </c>
      <c r="G490" s="46">
        <f>IF(OR($A490="",$B490="",$C490=""),"",C490*'MPTO_working_3-way'!$I489)</f>
        <v>1.8969525493663426</v>
      </c>
      <c r="H490" s="44">
        <f>IF(OR($A490="",$B490="",$C490=""),"",'MPTO_working_3-way'!E489)</f>
        <v>4.7191018030457261</v>
      </c>
      <c r="I490" s="45">
        <f>IF(OR($A490="",$B490="",$C490=""),"",'MPTO_working_3-way'!F489)</f>
        <v>3.9225762132546977</v>
      </c>
      <c r="J490" s="46">
        <f>IF(OR($A490="",$B490="",$C490=""),"",'MPTO_working_3-way'!G489)</f>
        <v>1.8756068641745849</v>
      </c>
      <c r="K490" s="44">
        <f>IF(OR($A490="",$B490="",$C490=""),"",'OddsRatio_working_3-way'!H489)</f>
        <v>4.6816978154855509</v>
      </c>
      <c r="L490" s="45">
        <f>IF(OR($A490="",$B490="",$C490=""),"",'OddsRatio_working_3-way'!I489)</f>
        <v>3.9138008425414199</v>
      </c>
      <c r="M490" s="46">
        <f>IF(OR($A490="",$B490="",$C490=""),"",'OddsRatio_working_3-way'!J489)</f>
        <v>1.8836074757165322</v>
      </c>
      <c r="N490" s="47">
        <f t="shared" si="119"/>
        <v>21.555040426576515</v>
      </c>
      <c r="O490" s="48">
        <f t="shared" si="120"/>
        <v>25.728828095383104</v>
      </c>
      <c r="P490" s="48">
        <f t="shared" si="121"/>
        <v>52.716131478040381</v>
      </c>
      <c r="Q490" t="s">
        <v>66</v>
      </c>
      <c r="R490" t="s">
        <v>166</v>
      </c>
      <c r="S490" s="38">
        <v>44533</v>
      </c>
      <c r="T490" s="50">
        <v>100</v>
      </c>
      <c r="U490" s="50">
        <f t="shared" si="122"/>
        <v>77.777777777777771</v>
      </c>
      <c r="V490" s="50">
        <f t="shared" si="123"/>
        <v>73.474801061007966</v>
      </c>
      <c r="W490" s="50">
        <f t="shared" si="124"/>
        <v>45.652173913043477</v>
      </c>
      <c r="X490" s="50">
        <f t="shared" si="125"/>
        <v>80.873025025948564</v>
      </c>
      <c r="Y490" s="50">
        <f t="shared" si="126"/>
        <v>76.570048309178745</v>
      </c>
      <c r="Z490" s="50">
        <f t="shared" si="127"/>
        <v>48.747421161214262</v>
      </c>
      <c r="AA490" s="50">
        <f t="shared" si="128"/>
        <v>-3.0952472481707929</v>
      </c>
      <c r="AB490" s="50">
        <f t="shared" si="129"/>
        <v>-3.0952472481707787</v>
      </c>
      <c r="AC490" s="50">
        <f t="shared" si="130"/>
        <v>-3.0952472481707858</v>
      </c>
      <c r="AF490">
        <v>1.88</v>
      </c>
      <c r="AG490">
        <v>2.0099999999999998</v>
      </c>
      <c r="AH490" s="66"/>
      <c r="AJ490" t="s">
        <v>442</v>
      </c>
    </row>
    <row r="491" spans="1:36" ht="15" x14ac:dyDescent="0.25">
      <c r="A491">
        <v>2.75</v>
      </c>
      <c r="B491">
        <v>3.33</v>
      </c>
      <c r="C491">
        <v>2.79</v>
      </c>
      <c r="D491" s="43">
        <f t="shared" si="118"/>
        <v>2.2359603004764361E-2</v>
      </c>
      <c r="E491" s="44">
        <f>IF(OR($A491="",$B491="",$C491=""),"",A491*'MPTO_working_3-way'!$I490)</f>
        <v>2.8114889082631018</v>
      </c>
      <c r="F491" s="45">
        <f>IF(OR($A491="",$B491="",$C491=""),"",B491*'MPTO_working_3-way'!$I490)</f>
        <v>3.4044574780058654</v>
      </c>
      <c r="G491" s="46">
        <f>IF(OR($A491="",$B491="",$C491=""),"",C491*'MPTO_working_3-way'!$I490)</f>
        <v>2.8523832923832928</v>
      </c>
      <c r="H491" s="44">
        <f>IF(OR($A491="",$B491="",$C491=""),"",'MPTO_working_3-way'!E490)</f>
        <v>2.8075442775080974</v>
      </c>
      <c r="I491" s="45">
        <f>IF(OR($A491="",$B491="",$C491=""),"",'MPTO_working_3-way'!F490)</f>
        <v>3.4147512555006467</v>
      </c>
      <c r="J491" s="46">
        <f>IF(OR($A491="",$B491="",$C491=""),"",'MPTO_working_3-way'!G490)</f>
        <v>2.8492485007653006</v>
      </c>
      <c r="K491" s="44">
        <f>IF(OR($A491="",$B491="",$C491=""),"",'OddsRatio_working_3-way'!H490)</f>
        <v>2.809578434520962</v>
      </c>
      <c r="L491" s="45">
        <f>IF(OR($A491="",$B491="",$C491=""),"",'OddsRatio_working_3-way'!I490)</f>
        <v>3.409324429962195</v>
      </c>
      <c r="M491" s="46">
        <f>IF(OR($A491="",$B491="",$C491=""),"",'OddsRatio_working_3-way'!J490)</f>
        <v>2.8509402273100126</v>
      </c>
      <c r="N491" s="47">
        <f t="shared" si="119"/>
        <v>35.568342349171346</v>
      </c>
      <c r="O491" s="48">
        <f t="shared" si="120"/>
        <v>29.373255693760118</v>
      </c>
      <c r="P491" s="48">
        <f t="shared" si="121"/>
        <v>35.058401957068526</v>
      </c>
      <c r="Q491" t="s">
        <v>241</v>
      </c>
      <c r="R491" t="s">
        <v>391</v>
      </c>
      <c r="S491" t="s">
        <v>514</v>
      </c>
      <c r="T491" s="50">
        <v>100</v>
      </c>
      <c r="U491" s="50">
        <f t="shared" si="122"/>
        <v>63.63636363636364</v>
      </c>
      <c r="V491" s="50">
        <f t="shared" si="123"/>
        <v>69.969969969969966</v>
      </c>
      <c r="W491" s="50">
        <f t="shared" si="124"/>
        <v>64.157706093189958</v>
      </c>
      <c r="X491" s="50">
        <f t="shared" si="125"/>
        <v>65.872323936840061</v>
      </c>
      <c r="Y491" s="50">
        <f t="shared" si="126"/>
        <v>72.205930270446402</v>
      </c>
      <c r="Z491" s="50">
        <f t="shared" si="127"/>
        <v>66.393666393666393</v>
      </c>
      <c r="AA491" s="50">
        <f t="shared" si="128"/>
        <v>-2.235960300476421</v>
      </c>
      <c r="AB491" s="50">
        <f t="shared" si="129"/>
        <v>-2.2359603004764352</v>
      </c>
      <c r="AC491" s="50">
        <f t="shared" si="130"/>
        <v>-2.2359603004764352</v>
      </c>
      <c r="AF491">
        <v>2.0299999999999998</v>
      </c>
      <c r="AG491">
        <v>1.88</v>
      </c>
      <c r="AH491" s="66"/>
      <c r="AJ491" t="s">
        <v>230</v>
      </c>
    </row>
    <row r="492" spans="1:36" ht="15" x14ac:dyDescent="0.25">
      <c r="A492">
        <v>2.0099999999999998</v>
      </c>
      <c r="B492">
        <v>3.39</v>
      </c>
      <c r="C492">
        <v>4.3499999999999996</v>
      </c>
      <c r="D492" s="43">
        <f t="shared" si="118"/>
        <v>2.2382746019672828E-2</v>
      </c>
      <c r="E492" s="44">
        <f>IF(OR($A492="",$B492="",$C492=""),"",A492*'MPTO_working_3-way'!$I491)</f>
        <v>2.0549893194995423</v>
      </c>
      <c r="F492" s="45">
        <f>IF(OR($A492="",$B492="",$C492=""),"",B492*'MPTO_working_3-way'!$I491)</f>
        <v>3.4658775090066909</v>
      </c>
      <c r="G492" s="46">
        <f>IF(OR($A492="",$B492="",$C492=""),"",C492*'MPTO_working_3-way'!$I491)</f>
        <v>4.4473649451855763</v>
      </c>
      <c r="H492" s="44">
        <f>IF(OR($A492="",$B492="",$C492=""),"",'MPTO_working_3-way'!E491)</f>
        <v>2.0406017615404237</v>
      </c>
      <c r="I492" s="45">
        <f>IF(OR($A492="",$B492="",$C492=""),"",'MPTO_working_3-way'!F491)</f>
        <v>3.4779664775757406</v>
      </c>
      <c r="J492" s="46">
        <f>IF(OR($A492="",$B492="",$C492=""),"",'MPTO_working_3-way'!G491)</f>
        <v>4.4959148337834485</v>
      </c>
      <c r="K492" s="44">
        <f>IF(OR($A492="",$B492="",$C492=""),"",'OddsRatio_working_3-way'!H491)</f>
        <v>2.0464263993738712</v>
      </c>
      <c r="L492" s="45">
        <f>IF(OR($A492="",$B492="",$C492=""),"",'OddsRatio_working_3-way'!I491)</f>
        <v>3.4761971232708437</v>
      </c>
      <c r="M492" s="46">
        <f>IF(OR($A492="",$B492="",$C492=""),"",'OddsRatio_working_3-way'!J491)</f>
        <v>4.4708202355469986</v>
      </c>
      <c r="N492" s="47">
        <f t="shared" si="119"/>
        <v>48.662053399067446</v>
      </c>
      <c r="O492" s="48">
        <f t="shared" si="120"/>
        <v>28.852721926880697</v>
      </c>
      <c r="P492" s="48">
        <f t="shared" si="121"/>
        <v>22.485224674051857</v>
      </c>
      <c r="Q492" t="s">
        <v>265</v>
      </c>
      <c r="R492" t="s">
        <v>388</v>
      </c>
      <c r="S492" t="s">
        <v>514</v>
      </c>
      <c r="T492" s="50">
        <v>100</v>
      </c>
      <c r="U492" s="50">
        <f t="shared" si="122"/>
        <v>50.248756218905463</v>
      </c>
      <c r="V492" s="50">
        <f t="shared" si="123"/>
        <v>70.501474926253692</v>
      </c>
      <c r="W492" s="50">
        <f t="shared" si="124"/>
        <v>77.011494252873561</v>
      </c>
      <c r="X492" s="50">
        <f t="shared" si="125"/>
        <v>52.487030820872747</v>
      </c>
      <c r="Y492" s="50">
        <f t="shared" si="126"/>
        <v>72.739749528220983</v>
      </c>
      <c r="Z492" s="50">
        <f t="shared" si="127"/>
        <v>79.249768854840852</v>
      </c>
      <c r="AA492" s="50">
        <f t="shared" si="128"/>
        <v>-2.2382746019672837</v>
      </c>
      <c r="AB492" s="50">
        <f t="shared" si="129"/>
        <v>-2.2382746019672908</v>
      </c>
      <c r="AC492" s="50">
        <f t="shared" si="130"/>
        <v>-2.2382746019672908</v>
      </c>
      <c r="AF492">
        <v>2.38</v>
      </c>
      <c r="AG492">
        <v>1.64</v>
      </c>
      <c r="AH492" s="66"/>
      <c r="AJ492" t="s">
        <v>230</v>
      </c>
    </row>
    <row r="493" spans="1:36" ht="15" x14ac:dyDescent="0.25">
      <c r="A493">
        <v>10.86</v>
      </c>
      <c r="B493">
        <v>6.35</v>
      </c>
      <c r="C493">
        <v>1.28</v>
      </c>
      <c r="D493" s="43">
        <f t="shared" si="118"/>
        <v>3.0811346268180495E-2</v>
      </c>
      <c r="E493" s="44">
        <f>IF(OR($A493="",$B493="",$C493=""),"",A493*'MPTO_working_3-way'!$I492)</f>
        <v>11.19461122047244</v>
      </c>
      <c r="F493" s="45">
        <f>IF(OR($A493="",$B493="",$C493=""),"",B493*'MPTO_working_3-way'!$I492)</f>
        <v>6.5456520488029462</v>
      </c>
      <c r="G493" s="46">
        <f>IF(OR($A493="",$B493="",$C493=""),"",C493*'MPTO_working_3-way'!$I492)</f>
        <v>1.319438523223271</v>
      </c>
      <c r="H493" s="44">
        <f>IF(OR($A493="",$B493="",$C493=""),"",'MPTO_working_3-way'!E492)</f>
        <v>12.223357526767559</v>
      </c>
      <c r="I493" s="45">
        <f>IF(OR($A493="",$B493="",$C493=""),"",'MPTO_working_3-way'!F492)</f>
        <v>6.7930229527574788</v>
      </c>
      <c r="J493" s="46">
        <f>IF(OR($A493="",$B493="",$C493=""),"",'MPTO_working_3-way'!G492)</f>
        <v>1.2970512621074661</v>
      </c>
      <c r="K493" s="44">
        <f>IF(OR($A493="",$B493="",$C493=""),"",'OddsRatio_working_3-way'!H492)</f>
        <v>11.682131518018556</v>
      </c>
      <c r="L493" s="45">
        <f>IF(OR($A493="",$B493="",$C493=""),"",'OddsRatio_working_3-way'!I492)</f>
        <v>6.7960855599796428</v>
      </c>
      <c r="M493" s="46">
        <f>IF(OR($A493="",$B493="",$C493=""),"",'OddsRatio_working_3-way'!J492)</f>
        <v>1.303346533980243</v>
      </c>
      <c r="N493" s="47">
        <f t="shared" si="119"/>
        <v>8.9328693985479699</v>
      </c>
      <c r="O493" s="48">
        <f t="shared" si="120"/>
        <v>15.277316798146606</v>
      </c>
      <c r="P493" s="48">
        <f t="shared" si="121"/>
        <v>75.789813803305435</v>
      </c>
      <c r="Q493" t="s">
        <v>267</v>
      </c>
      <c r="R493" t="s">
        <v>225</v>
      </c>
      <c r="S493" t="s">
        <v>514</v>
      </c>
      <c r="T493" s="50">
        <v>100</v>
      </c>
      <c r="U493" s="50">
        <f t="shared" si="122"/>
        <v>90.791896869244937</v>
      </c>
      <c r="V493" s="50">
        <f t="shared" si="123"/>
        <v>84.251968503937007</v>
      </c>
      <c r="W493" s="50">
        <f t="shared" si="124"/>
        <v>21.875</v>
      </c>
      <c r="X493" s="50">
        <f t="shared" si="125"/>
        <v>93.873031496062993</v>
      </c>
      <c r="Y493" s="50">
        <f t="shared" si="126"/>
        <v>87.333103130755063</v>
      </c>
      <c r="Z493" s="50">
        <f t="shared" si="127"/>
        <v>24.956134626818056</v>
      </c>
      <c r="AA493" s="50">
        <f t="shared" si="128"/>
        <v>-3.0811346268180557</v>
      </c>
      <c r="AB493" s="50">
        <f t="shared" si="129"/>
        <v>-3.0811346268180557</v>
      </c>
      <c r="AC493" s="50">
        <f t="shared" si="130"/>
        <v>-3.0811346268180557</v>
      </c>
      <c r="AF493">
        <v>1.38</v>
      </c>
      <c r="AG493">
        <v>3.22</v>
      </c>
      <c r="AH493" s="66"/>
      <c r="AJ493" t="s">
        <v>230</v>
      </c>
    </row>
    <row r="494" spans="1:36" ht="15" x14ac:dyDescent="0.25">
      <c r="A494">
        <v>1.38</v>
      </c>
      <c r="B494">
        <v>4.9800000000000004</v>
      </c>
      <c r="C494">
        <v>10.210000000000001</v>
      </c>
      <c r="D494" s="43">
        <f t="shared" si="118"/>
        <v>2.3384086958916139E-2</v>
      </c>
      <c r="E494" s="44">
        <f>IF(OR($A494="",$B494="",$C494=""),"",A494*'MPTO_working_3-way'!$I493)</f>
        <v>1.4122700400033041</v>
      </c>
      <c r="F494" s="45">
        <f>IF(OR($A494="",$B494="",$C494=""),"",B494*'MPTO_working_3-way'!$I493)</f>
        <v>5.0964527530554031</v>
      </c>
      <c r="G494" s="46">
        <f>IF(OR($A494="",$B494="",$C494=""),"",C494*'MPTO_working_3-way'!$I493)</f>
        <v>10.448751527850535</v>
      </c>
      <c r="H494" s="44">
        <f>IF(OR($A494="",$B494="",$C494=""),"",'MPTO_working_3-way'!E493)</f>
        <v>1.3950056291525288</v>
      </c>
      <c r="I494" s="45">
        <f>IF(OR($A494="",$B494="",$C494=""),"",'MPTO_working_3-way'!F493)</f>
        <v>5.1811185045885422</v>
      </c>
      <c r="J494" s="46">
        <f>IF(OR($A494="",$B494="",$C494=""),"",'MPTO_working_3-way'!G493)</f>
        <v>11.092808310784282</v>
      </c>
      <c r="K494" s="44">
        <f>IF(OR($A494="",$B494="",$C494=""),"",'OddsRatio_working_3-way'!H493)</f>
        <v>1.4004389965465445</v>
      </c>
      <c r="L494" s="45">
        <f>IF(OR($A494="",$B494="",$C494=""),"",'OddsRatio_working_3-way'!I493)</f>
        <v>5.1940715954085448</v>
      </c>
      <c r="M494" s="46">
        <f>IF(OR($A494="",$B494="",$C494=""),"",'OddsRatio_working_3-way'!J493)</f>
        <v>10.705376732088615</v>
      </c>
      <c r="N494" s="47">
        <f t="shared" si="119"/>
        <v>70.807987967914428</v>
      </c>
      <c r="O494" s="48">
        <f t="shared" si="120"/>
        <v>19.621490641711226</v>
      </c>
      <c r="P494" s="48">
        <f t="shared" si="121"/>
        <v>9.5705213903743296</v>
      </c>
      <c r="Q494" t="s">
        <v>390</v>
      </c>
      <c r="R494" t="s">
        <v>268</v>
      </c>
      <c r="S494" t="s">
        <v>514</v>
      </c>
      <c r="T494" s="50">
        <v>100</v>
      </c>
      <c r="U494" s="50">
        <f t="shared" si="122"/>
        <v>27.536231884057976</v>
      </c>
      <c r="V494" s="50">
        <f t="shared" si="123"/>
        <v>79.919678714859444</v>
      </c>
      <c r="W494" s="50">
        <f t="shared" si="124"/>
        <v>90.205680705191</v>
      </c>
      <c r="X494" s="50">
        <f t="shared" si="125"/>
        <v>29.874640579949567</v>
      </c>
      <c r="Y494" s="50">
        <f t="shared" si="126"/>
        <v>82.258087410751045</v>
      </c>
      <c r="Z494" s="50">
        <f t="shared" si="127"/>
        <v>92.544089401082601</v>
      </c>
      <c r="AA494" s="50">
        <f t="shared" si="128"/>
        <v>-2.3384086958915908</v>
      </c>
      <c r="AB494" s="50">
        <f t="shared" si="129"/>
        <v>-2.3384086958916015</v>
      </c>
      <c r="AC494" s="50">
        <f t="shared" si="130"/>
        <v>-2.3384086958916015</v>
      </c>
      <c r="AF494">
        <v>1.66</v>
      </c>
      <c r="AG494">
        <v>2.33</v>
      </c>
      <c r="AH494" s="66"/>
      <c r="AJ494" t="s">
        <v>230</v>
      </c>
    </row>
    <row r="495" spans="1:36" ht="15" x14ac:dyDescent="0.25">
      <c r="A495">
        <v>1.52</v>
      </c>
      <c r="B495">
        <v>4.6399999999999997</v>
      </c>
      <c r="C495">
        <v>6.48</v>
      </c>
      <c r="D495" s="43">
        <f t="shared" si="118"/>
        <v>2.7732965875736593E-2</v>
      </c>
      <c r="E495" s="44">
        <f>IF(OR($A495="",$B495="",$C495=""),"",A495*'MPTO_working_3-way'!$I494)</f>
        <v>1.5621541081311197</v>
      </c>
      <c r="F495" s="45">
        <f>IF(OR($A495="",$B495="",$C495=""),"",B495*'MPTO_working_3-way'!$I494)</f>
        <v>4.7686809616634172</v>
      </c>
      <c r="G495" s="46">
        <f>IF(OR($A495="",$B495="",$C495=""),"",C495*'MPTO_working_3-way'!$I494)</f>
        <v>6.659709618874774</v>
      </c>
      <c r="H495" s="44">
        <f>IF(OR($A495="",$B495="",$C495=""),"",'MPTO_working_3-way'!E494)</f>
        <v>1.5416624688038827</v>
      </c>
      <c r="I495" s="45">
        <f>IF(OR($A495="",$B495="",$C495=""),"",'MPTO_working_3-way'!F494)</f>
        <v>4.847946123069681</v>
      </c>
      <c r="J495" s="46">
        <f>IF(OR($A495="",$B495="",$C495=""),"",'MPTO_working_3-way'!G494)</f>
        <v>6.8929072446234834</v>
      </c>
      <c r="K495" s="44">
        <f>IF(OR($A495="",$B495="",$C495=""),"",'OddsRatio_working_3-way'!H494)</f>
        <v>1.5483987122016223</v>
      </c>
      <c r="L495" s="45">
        <f>IF(OR($A495="",$B495="",$C495=""),"",'OddsRatio_working_3-way'!I494)</f>
        <v>4.8387909854113538</v>
      </c>
      <c r="M495" s="46">
        <f>IF(OR($A495="",$B495="",$C495=""),"",'OddsRatio_working_3-way'!J494)</f>
        <v>6.7792787362786342</v>
      </c>
      <c r="N495" s="47">
        <f t="shared" si="119"/>
        <v>64.01417086796566</v>
      </c>
      <c r="O495" s="48">
        <f t="shared" si="120"/>
        <v>20.970159422264619</v>
      </c>
      <c r="P495" s="48">
        <f t="shared" si="121"/>
        <v>15.015669709769721</v>
      </c>
      <c r="Q495" t="s">
        <v>261</v>
      </c>
      <c r="R495" t="s">
        <v>264</v>
      </c>
      <c r="S495" t="s">
        <v>514</v>
      </c>
      <c r="T495" s="50">
        <v>100</v>
      </c>
      <c r="U495" s="50">
        <f t="shared" si="122"/>
        <v>34.21052631578948</v>
      </c>
      <c r="V495" s="50">
        <f t="shared" si="123"/>
        <v>78.448275862068954</v>
      </c>
      <c r="W495" s="50">
        <f t="shared" si="124"/>
        <v>84.567901234567898</v>
      </c>
      <c r="X495" s="50">
        <f t="shared" si="125"/>
        <v>36.983822903363134</v>
      </c>
      <c r="Y495" s="50">
        <f t="shared" si="126"/>
        <v>81.221572449642636</v>
      </c>
      <c r="Z495" s="50">
        <f t="shared" si="127"/>
        <v>87.341197822141567</v>
      </c>
      <c r="AA495" s="50">
        <f t="shared" si="128"/>
        <v>-2.7732965875736539</v>
      </c>
      <c r="AB495" s="50">
        <f t="shared" si="129"/>
        <v>-2.7732965875736824</v>
      </c>
      <c r="AC495" s="50">
        <f t="shared" si="130"/>
        <v>-2.7732965875736681</v>
      </c>
      <c r="AF495">
        <v>1.58</v>
      </c>
      <c r="AG495">
        <v>2.52</v>
      </c>
      <c r="AH495" s="66"/>
      <c r="AJ495" t="s">
        <v>230</v>
      </c>
    </row>
    <row r="496" spans="1:36" ht="15" x14ac:dyDescent="0.25">
      <c r="A496">
        <v>1.89</v>
      </c>
      <c r="B496">
        <v>3.57</v>
      </c>
      <c r="C496">
        <v>4.5199999999999996</v>
      </c>
      <c r="D496" s="43">
        <f t="shared" si="118"/>
        <v>3.0451511971553824E-2</v>
      </c>
      <c r="E496" s="44">
        <f>IF(OR($A496="",$B496="",$C496=""),"",A496*'MPTO_working_3-way'!$I495)</f>
        <v>1.9475533576262367</v>
      </c>
      <c r="F496" s="45">
        <f>IF(OR($A496="",$B496="",$C496=""),"",B496*'MPTO_working_3-way'!$I495)</f>
        <v>3.678711897738447</v>
      </c>
      <c r="G496" s="46">
        <f>IF(OR($A496="",$B496="",$C496=""),"",C496*'MPTO_working_3-way'!$I495)</f>
        <v>4.6576408341114233</v>
      </c>
      <c r="H496" s="44">
        <f>IF(OR($A496="",$B496="",$C496=""),"",'MPTO_working_3-way'!E495)</f>
        <v>1.9269678227455755</v>
      </c>
      <c r="I496" s="45">
        <f>IF(OR($A496="",$B496="",$C496=""),"",'MPTO_working_3-way'!F495)</f>
        <v>3.7042313395274182</v>
      </c>
      <c r="J496" s="46">
        <f>IF(OR($A496="",$B496="",$C496=""),"",'MPTO_working_3-way'!G495)</f>
        <v>4.7373509801277853</v>
      </c>
      <c r="K496" s="44">
        <f>IF(OR($A496="",$B496="",$C496=""),"",'OddsRatio_working_3-way'!H495)</f>
        <v>1.9348901389626172</v>
      </c>
      <c r="L496" s="45">
        <f>IF(OR($A496="",$B496="",$C496=""),"",'OddsRatio_working_3-way'!I495)</f>
        <v>3.6996265810493574</v>
      </c>
      <c r="M496" s="46">
        <f>IF(OR($A496="",$B496="",$C496=""),"",'OddsRatio_working_3-way'!J495)</f>
        <v>4.697543021515072</v>
      </c>
      <c r="N496" s="47">
        <f t="shared" si="119"/>
        <v>51.346475108586695</v>
      </c>
      <c r="O496" s="48">
        <f t="shared" si="120"/>
        <v>27.183427998663547</v>
      </c>
      <c r="P496" s="48">
        <f t="shared" si="121"/>
        <v>21.470096892749744</v>
      </c>
      <c r="Q496" t="s">
        <v>276</v>
      </c>
      <c r="R496" t="s">
        <v>242</v>
      </c>
      <c r="S496" t="s">
        <v>514</v>
      </c>
      <c r="T496" s="50">
        <v>100</v>
      </c>
      <c r="U496" s="50">
        <f t="shared" si="122"/>
        <v>47.089947089947096</v>
      </c>
      <c r="V496" s="50">
        <f t="shared" si="123"/>
        <v>71.988795518207283</v>
      </c>
      <c r="W496" s="50">
        <f t="shared" si="124"/>
        <v>77.876106194690252</v>
      </c>
      <c r="X496" s="50">
        <f t="shared" si="125"/>
        <v>50.135098287102451</v>
      </c>
      <c r="Y496" s="50">
        <f t="shared" si="126"/>
        <v>75.03394671536266</v>
      </c>
      <c r="Z496" s="50">
        <f t="shared" si="127"/>
        <v>80.921257391845643</v>
      </c>
      <c r="AA496" s="50">
        <f t="shared" si="128"/>
        <v>-3.0451511971553558</v>
      </c>
      <c r="AB496" s="50">
        <f t="shared" si="129"/>
        <v>-3.0451511971553771</v>
      </c>
      <c r="AC496" s="50">
        <f t="shared" si="130"/>
        <v>-3.0451511971553913</v>
      </c>
      <c r="AF496">
        <v>1.81</v>
      </c>
      <c r="AG496">
        <v>2.0699999999999998</v>
      </c>
      <c r="AH496" s="66"/>
      <c r="AJ496" t="s">
        <v>231</v>
      </c>
    </row>
    <row r="497" spans="1:36" ht="15" x14ac:dyDescent="0.25">
      <c r="A497">
        <v>3.9</v>
      </c>
      <c r="B497">
        <v>3.75</v>
      </c>
      <c r="C497">
        <v>1.97</v>
      </c>
      <c r="D497" s="43">
        <f t="shared" si="118"/>
        <v>3.0691136274892727E-2</v>
      </c>
      <c r="E497" s="44">
        <f>IF(OR($A497="",$B497="",$C497=""),"",A497*'MPTO_working_3-way'!$I496)</f>
        <v>4.0196954314720816</v>
      </c>
      <c r="F497" s="45">
        <f>IF(OR($A497="",$B497="",$C497=""),"",B497*'MPTO_working_3-way'!$I496)</f>
        <v>3.8650917610308477</v>
      </c>
      <c r="G497" s="46">
        <f>IF(OR($A497="",$B497="",$C497=""),"",C497*'MPTO_working_3-way'!$I496)</f>
        <v>2.0304615384615388</v>
      </c>
      <c r="H497" s="44">
        <f>IF(OR($A497="",$B497="",$C497=""),"",'MPTO_working_3-way'!E496)</f>
        <v>4.0620704240245322</v>
      </c>
      <c r="I497" s="45">
        <f>IF(OR($A497="",$B497="",$C497=""),"",'MPTO_working_3-way'!F496)</f>
        <v>3.8996041011064873</v>
      </c>
      <c r="J497" s="46">
        <f>IF(OR($A497="",$B497="",$C497=""),"",'MPTO_working_3-way'!G496)</f>
        <v>2.010519704820223</v>
      </c>
      <c r="K497" s="44">
        <f>IF(OR($A497="",$B497="",$C497=""),"",'OddsRatio_working_3-way'!H496)</f>
        <v>4.0443732823843694</v>
      </c>
      <c r="L497" s="45">
        <f>IF(OR($A497="",$B497="",$C497=""),"",'OddsRatio_working_3-way'!I496)</f>
        <v>3.8869056988127646</v>
      </c>
      <c r="M497" s="46">
        <f>IF(OR($A497="",$B497="",$C497=""),"",'OddsRatio_working_3-way'!J496)</f>
        <v>2.018290373763048</v>
      </c>
      <c r="N497" s="47">
        <f t="shared" si="119"/>
        <v>24.87750669293327</v>
      </c>
      <c r="O497" s="48">
        <f t="shared" si="120"/>
        <v>25.8726069606506</v>
      </c>
      <c r="P497" s="48">
        <f t="shared" si="121"/>
        <v>49.249886346416119</v>
      </c>
      <c r="Q497" t="s">
        <v>228</v>
      </c>
      <c r="R497" t="s">
        <v>244</v>
      </c>
      <c r="S497" t="s">
        <v>514</v>
      </c>
      <c r="T497" s="50">
        <v>100</v>
      </c>
      <c r="U497" s="50">
        <f t="shared" si="122"/>
        <v>74.358974358974365</v>
      </c>
      <c r="V497" s="50">
        <f t="shared" si="123"/>
        <v>73.333333333333329</v>
      </c>
      <c r="W497" s="50">
        <f t="shared" si="124"/>
        <v>49.238578680203041</v>
      </c>
      <c r="X497" s="50">
        <f t="shared" si="125"/>
        <v>77.428087986463609</v>
      </c>
      <c r="Y497" s="50">
        <f t="shared" si="126"/>
        <v>76.402446960822587</v>
      </c>
      <c r="Z497" s="50">
        <f t="shared" si="127"/>
        <v>52.307692307692314</v>
      </c>
      <c r="AA497" s="50">
        <f t="shared" si="128"/>
        <v>-3.0691136274892443</v>
      </c>
      <c r="AB497" s="50">
        <f t="shared" si="129"/>
        <v>-3.0691136274892585</v>
      </c>
      <c r="AC497" s="50">
        <f t="shared" si="130"/>
        <v>-3.0691136274892727</v>
      </c>
      <c r="AF497">
        <v>1.94</v>
      </c>
      <c r="AG497">
        <v>1.94</v>
      </c>
      <c r="AH497" s="66"/>
      <c r="AJ497" t="s">
        <v>231</v>
      </c>
    </row>
    <row r="498" spans="1:36" ht="15" x14ac:dyDescent="0.25">
      <c r="A498">
        <v>4.6900000000000004</v>
      </c>
      <c r="B498">
        <v>3.99</v>
      </c>
      <c r="C498">
        <v>1.78</v>
      </c>
      <c r="D498" s="43">
        <f t="shared" si="118"/>
        <v>2.5643935429719766E-2</v>
      </c>
      <c r="E498" s="44">
        <f>IF(OR($A498="",$B498="",$C498=""),"",A498*'MPTO_working_3-way'!$I497)</f>
        <v>4.8102700571653862</v>
      </c>
      <c r="F498" s="45">
        <f>IF(OR($A498="",$B498="",$C498=""),"",B498*'MPTO_working_3-way'!$I497)</f>
        <v>4.0923193023645821</v>
      </c>
      <c r="G498" s="46">
        <f>IF(OR($A498="",$B498="",$C498=""),"",C498*'MPTO_working_3-way'!$I497)</f>
        <v>1.8256462050649012</v>
      </c>
      <c r="H498" s="44">
        <f>IF(OR($A498="",$B498="",$C498=""),"",'MPTO_working_3-way'!E497)</f>
        <v>4.8858748144106983</v>
      </c>
      <c r="I498" s="45">
        <f>IF(OR($A498="",$B498="",$C498=""),"",'MPTO_working_3-way'!F497)</f>
        <v>4.1308899250934816</v>
      </c>
      <c r="J498" s="46">
        <f>IF(OR($A498="",$B498="",$C498=""),"",'MPTO_working_3-way'!G497)</f>
        <v>1.8075018669581207</v>
      </c>
      <c r="K498" s="44">
        <f>IF(OR($A498="",$B498="",$C498=""),"",'OddsRatio_working_3-way'!H497)</f>
        <v>4.8515993533329986</v>
      </c>
      <c r="L498" s="45">
        <f>IF(OR($A498="",$B498="",$C498=""),"",'OddsRatio_working_3-way'!I497)</f>
        <v>4.12094364944869</v>
      </c>
      <c r="M498" s="46">
        <f>IF(OR($A498="",$B498="",$C498=""),"",'OddsRatio_working_3-way'!J497)</f>
        <v>1.814159212899658</v>
      </c>
      <c r="N498" s="47">
        <f t="shared" si="119"/>
        <v>20.788853601065462</v>
      </c>
      <c r="O498" s="48">
        <f t="shared" si="120"/>
        <v>24.436020899497997</v>
      </c>
      <c r="P498" s="48">
        <f t="shared" si="121"/>
        <v>54.775125499436527</v>
      </c>
      <c r="Q498" t="s">
        <v>138</v>
      </c>
      <c r="R498" t="s">
        <v>35</v>
      </c>
      <c r="S498" t="s">
        <v>514</v>
      </c>
      <c r="T498" s="50">
        <v>100</v>
      </c>
      <c r="U498" s="50">
        <f t="shared" si="122"/>
        <v>78.678038379530932</v>
      </c>
      <c r="V498" s="50">
        <f t="shared" si="123"/>
        <v>74.937343358395992</v>
      </c>
      <c r="W498" s="50">
        <f t="shared" si="124"/>
        <v>43.820224719101127</v>
      </c>
      <c r="X498" s="50">
        <f t="shared" si="125"/>
        <v>81.242431922502888</v>
      </c>
      <c r="Y498" s="50">
        <f t="shared" si="126"/>
        <v>77.501736901367963</v>
      </c>
      <c r="Z498" s="50">
        <f t="shared" si="127"/>
        <v>46.38461826207309</v>
      </c>
      <c r="AA498" s="50">
        <f t="shared" si="128"/>
        <v>-2.5643935429719562</v>
      </c>
      <c r="AB498" s="50">
        <f t="shared" si="129"/>
        <v>-2.5643935429719704</v>
      </c>
      <c r="AC498" s="50">
        <f t="shared" si="130"/>
        <v>-2.5643935429719633</v>
      </c>
      <c r="AF498">
        <v>1.82</v>
      </c>
      <c r="AG498">
        <v>2.08</v>
      </c>
      <c r="AH498" s="66"/>
      <c r="AJ498" t="s">
        <v>443</v>
      </c>
    </row>
    <row r="499" spans="1:36" ht="15" x14ac:dyDescent="0.25">
      <c r="A499">
        <v>2.31</v>
      </c>
      <c r="B499">
        <v>3.19</v>
      </c>
      <c r="C499">
        <v>3.63</v>
      </c>
      <c r="D499" s="43">
        <f t="shared" si="118"/>
        <v>2.1862150388796131E-2</v>
      </c>
      <c r="E499" s="44">
        <f>IF(OR($A499="",$B499="",$C499=""),"",A499*'MPTO_working_3-way'!$I498)</f>
        <v>2.3605015673981193</v>
      </c>
      <c r="F499" s="45">
        <f>IF(OR($A499="",$B499="",$C499=""),"",B499*'MPTO_working_3-way'!$I498)</f>
        <v>3.2597402597402594</v>
      </c>
      <c r="G499" s="46">
        <f>IF(OR($A499="",$B499="",$C499=""),"",C499*'MPTO_working_3-way'!$I498)</f>
        <v>3.7093596059113296</v>
      </c>
      <c r="H499" s="44">
        <f>IF(OR($A499="",$B499="",$C499=""),"",'MPTO_working_3-way'!E498)</f>
        <v>2.349552019896056</v>
      </c>
      <c r="I499" s="45">
        <f>IF(OR($A499="",$B499="",$C499=""),"",'MPTO_working_3-way'!F498)</f>
        <v>3.2659220848291453</v>
      </c>
      <c r="J499" s="46">
        <f>IF(OR($A499="",$B499="",$C499=""),"",'MPTO_working_3-way'!G498)</f>
        <v>3.7286343166523306</v>
      </c>
      <c r="K499" s="44">
        <f>IF(OR($A499="",$B499="",$C499=""),"",'OddsRatio_working_3-way'!H498)</f>
        <v>2.3543325258841441</v>
      </c>
      <c r="L499" s="45">
        <f>IF(OR($A499="",$B499="",$C499=""),"",'OddsRatio_working_3-way'!I498)</f>
        <v>3.26411315395899</v>
      </c>
      <c r="M499" s="46">
        <f>IF(OR($A499="",$B499="",$C499=""),"",'OddsRatio_working_3-way'!J498)</f>
        <v>3.7190034679964117</v>
      </c>
      <c r="N499" s="47">
        <f t="shared" si="119"/>
        <v>42.363877822045147</v>
      </c>
      <c r="O499" s="48">
        <f t="shared" si="120"/>
        <v>30.677290836653391</v>
      </c>
      <c r="P499" s="48">
        <f t="shared" si="121"/>
        <v>26.958831341301465</v>
      </c>
      <c r="Q499" t="s">
        <v>34</v>
      </c>
      <c r="R499" t="s">
        <v>78</v>
      </c>
      <c r="S499" t="s">
        <v>514</v>
      </c>
      <c r="T499" s="50">
        <v>100</v>
      </c>
      <c r="U499" s="50">
        <f t="shared" si="122"/>
        <v>56.709956709956707</v>
      </c>
      <c r="V499" s="50">
        <f t="shared" si="123"/>
        <v>68.652037617554868</v>
      </c>
      <c r="W499" s="50">
        <f t="shared" si="124"/>
        <v>72.451790633608823</v>
      </c>
      <c r="X499" s="50">
        <f t="shared" si="125"/>
        <v>58.896171748836323</v>
      </c>
      <c r="Y499" s="50">
        <f t="shared" si="126"/>
        <v>70.838252656434477</v>
      </c>
      <c r="Z499" s="50">
        <f t="shared" si="127"/>
        <v>74.638005672488433</v>
      </c>
      <c r="AA499" s="50">
        <f t="shared" si="128"/>
        <v>-2.1862150388796167</v>
      </c>
      <c r="AB499" s="50">
        <f t="shared" si="129"/>
        <v>-2.1862150388796096</v>
      </c>
      <c r="AC499" s="50">
        <f t="shared" si="130"/>
        <v>-2.1862150388796096</v>
      </c>
      <c r="AF499">
        <v>2.5</v>
      </c>
      <c r="AG499">
        <v>1.59</v>
      </c>
      <c r="AH499" s="66"/>
      <c r="AJ499" t="s">
        <v>443</v>
      </c>
    </row>
    <row r="500" spans="1:36" ht="15" x14ac:dyDescent="0.25">
      <c r="A500">
        <v>1.93</v>
      </c>
      <c r="B500">
        <v>3.52</v>
      </c>
      <c r="C500">
        <v>4.54</v>
      </c>
      <c r="D500" s="43">
        <f t="shared" si="118"/>
        <v>2.2489941297432647E-2</v>
      </c>
      <c r="E500" s="44">
        <f>IF(OR($A500="",$B500="",$C500=""),"",A500*'MPTO_working_3-way'!$I499)</f>
        <v>1.973405586704045</v>
      </c>
      <c r="F500" s="45">
        <f>IF(OR($A500="",$B500="",$C500=""),"",B500*'MPTO_working_3-way'!$I499)</f>
        <v>3.5991645933669631</v>
      </c>
      <c r="G500" s="46">
        <f>IF(OR($A500="",$B500="",$C500=""),"",C500*'MPTO_working_3-way'!$I499)</f>
        <v>4.6421043334903445</v>
      </c>
      <c r="H500" s="44">
        <f>IF(OR($A500="",$B500="",$C500=""),"",'MPTO_working_3-way'!E499)</f>
        <v>1.9583342151909899</v>
      </c>
      <c r="I500" s="45">
        <f>IF(OR($A500="",$B500="",$C500=""),"",'MPTO_working_3-way'!F499)</f>
        <v>3.6154039957263229</v>
      </c>
      <c r="J500" s="46">
        <f>IF(OR($A500="",$B500="",$C500=""),"",'MPTO_working_3-way'!G499)</f>
        <v>4.6999621682047952</v>
      </c>
      <c r="K500" s="44">
        <f>IF(OR($A500="",$B500="",$C500=""),"",'OddsRatio_working_3-way'!H499)</f>
        <v>1.9642641084963619</v>
      </c>
      <c r="L500" s="45">
        <f>IF(OR($A500="",$B500="",$C500=""),"",'OddsRatio_working_3-way'!I499)</f>
        <v>3.612844681086917</v>
      </c>
      <c r="M500" s="46">
        <f>IF(OR($A500="",$B500="",$C500=""),"",'OddsRatio_working_3-way'!J499)</f>
        <v>4.6704246710506689</v>
      </c>
      <c r="N500" s="47">
        <f t="shared" si="119"/>
        <v>50.673820259634837</v>
      </c>
      <c r="O500" s="48">
        <f t="shared" si="120"/>
        <v>27.784225312811145</v>
      </c>
      <c r="P500" s="48">
        <f t="shared" si="121"/>
        <v>21.541954427554014</v>
      </c>
      <c r="Q500" t="s">
        <v>134</v>
      </c>
      <c r="R500" t="s">
        <v>73</v>
      </c>
      <c r="S500" t="s">
        <v>514</v>
      </c>
      <c r="T500" s="50">
        <v>100</v>
      </c>
      <c r="U500" s="50">
        <f t="shared" si="122"/>
        <v>48.186528497409334</v>
      </c>
      <c r="V500" s="50">
        <f t="shared" si="123"/>
        <v>71.590909090909093</v>
      </c>
      <c r="W500" s="50">
        <f t="shared" si="124"/>
        <v>77.973568281938327</v>
      </c>
      <c r="X500" s="50">
        <f t="shared" si="125"/>
        <v>50.435522627152586</v>
      </c>
      <c r="Y500" s="50">
        <f t="shared" si="126"/>
        <v>73.839903220652346</v>
      </c>
      <c r="Z500" s="50">
        <f t="shared" si="127"/>
        <v>80.222562411681594</v>
      </c>
      <c r="AA500" s="50">
        <f t="shared" si="128"/>
        <v>-2.2489941297432523</v>
      </c>
      <c r="AB500" s="50">
        <f t="shared" si="129"/>
        <v>-2.2489941297432523</v>
      </c>
      <c r="AC500" s="50">
        <f t="shared" si="130"/>
        <v>-2.2489941297432665</v>
      </c>
      <c r="AF500">
        <v>2.17</v>
      </c>
      <c r="AG500">
        <v>1.76</v>
      </c>
      <c r="AH500" s="66"/>
      <c r="AJ500" t="s">
        <v>443</v>
      </c>
    </row>
    <row r="501" spans="1:36" ht="15" x14ac:dyDescent="0.25">
      <c r="A501">
        <v>10.46</v>
      </c>
      <c r="B501">
        <v>5.04</v>
      </c>
      <c r="C501">
        <v>1.37</v>
      </c>
      <c r="D501" s="43">
        <f t="shared" si="118"/>
        <v>2.3942000167035404E-2</v>
      </c>
      <c r="E501" s="44">
        <f>IF(OR($A501="",$B501="",$C501=""),"",A501*'MPTO_working_3-way'!$I500)</f>
        <v>10.710433321747191</v>
      </c>
      <c r="F501" s="45">
        <f>IF(OR($A501="",$B501="",$C501=""),"",B501*'MPTO_working_3-way'!$I500)</f>
        <v>5.1606676808418586</v>
      </c>
      <c r="G501" s="46">
        <f>IF(OR($A501="",$B501="",$C501=""),"",C501*'MPTO_working_3-way'!$I500)</f>
        <v>1.4028005402288386</v>
      </c>
      <c r="H501" s="44">
        <f>IF(OR($A501="",$B501="",$C501=""),"",'MPTO_working_3-way'!E500)</f>
        <v>11.412707408841664</v>
      </c>
      <c r="I501" s="45">
        <f>IF(OR($A501="",$B501="",$C501=""),"",'MPTO_working_3-way'!F500)</f>
        <v>5.2512174087709278</v>
      </c>
      <c r="J501" s="46">
        <f>IF(OR($A501="",$B501="",$C501=""),"",'MPTO_working_3-way'!G500)</f>
        <v>1.3851444959203971</v>
      </c>
      <c r="K501" s="44">
        <f>IF(OR($A501="",$B501="",$C501=""),"",'OddsRatio_working_3-way'!H500)</f>
        <v>10.988270435673494</v>
      </c>
      <c r="L501" s="45">
        <f>IF(OR($A501="",$B501="",$C501=""),"",'OddsRatio_working_3-way'!I500)</f>
        <v>5.2656038647062271</v>
      </c>
      <c r="M501" s="46">
        <f>IF(OR($A501="",$B501="",$C501=""),"",'OddsRatio_working_3-way'!J500)</f>
        <v>1.3906617400844812</v>
      </c>
      <c r="N501" s="47">
        <f t="shared" si="119"/>
        <v>9.3366904023344421</v>
      </c>
      <c r="O501" s="48">
        <f t="shared" si="120"/>
        <v>19.37733762071791</v>
      </c>
      <c r="P501" s="48">
        <f t="shared" si="121"/>
        <v>71.285971976947636</v>
      </c>
      <c r="Q501" t="s">
        <v>41</v>
      </c>
      <c r="R501" t="s">
        <v>68</v>
      </c>
      <c r="S501" t="s">
        <v>514</v>
      </c>
      <c r="T501" s="50">
        <v>100</v>
      </c>
      <c r="U501" s="50">
        <f t="shared" si="122"/>
        <v>90.439770554493307</v>
      </c>
      <c r="V501" s="50">
        <f t="shared" si="123"/>
        <v>80.158730158730151</v>
      </c>
      <c r="W501" s="50">
        <f t="shared" si="124"/>
        <v>27.007299270072991</v>
      </c>
      <c r="X501" s="50">
        <f t="shared" si="125"/>
        <v>92.833970571196843</v>
      </c>
      <c r="Y501" s="50">
        <f t="shared" si="126"/>
        <v>82.552930175433701</v>
      </c>
      <c r="Z501" s="50">
        <f t="shared" si="127"/>
        <v>29.401499286776534</v>
      </c>
      <c r="AA501" s="50">
        <f t="shared" si="128"/>
        <v>-2.394200016703536</v>
      </c>
      <c r="AB501" s="50">
        <f t="shared" si="129"/>
        <v>-2.3942000167035502</v>
      </c>
      <c r="AC501" s="50">
        <f t="shared" si="130"/>
        <v>-2.3942000167035431</v>
      </c>
      <c r="AF501">
        <v>1.83</v>
      </c>
      <c r="AG501">
        <v>2.06</v>
      </c>
      <c r="AH501" s="66"/>
      <c r="AJ501" t="s">
        <v>443</v>
      </c>
    </row>
    <row r="502" spans="1:36" ht="15" x14ac:dyDescent="0.25">
      <c r="A502">
        <v>3.51</v>
      </c>
      <c r="B502">
        <v>3.19</v>
      </c>
      <c r="C502">
        <v>2.33</v>
      </c>
      <c r="D502" s="43">
        <f t="shared" si="118"/>
        <v>2.7564458080959531E-2</v>
      </c>
      <c r="E502" s="44">
        <f>IF(OR($A502="",$B502="",$C502=""),"",A502*'MPTO_working_3-way'!$I501)</f>
        <v>3.6067512478641679</v>
      </c>
      <c r="F502" s="45">
        <f>IF(OR($A502="",$B502="",$C502=""),"",B502*'MPTO_working_3-way'!$I501)</f>
        <v>3.2779306212782608</v>
      </c>
      <c r="G502" s="46">
        <f>IF(OR($A502="",$B502="",$C502=""),"",C502*'MPTO_working_3-way'!$I501)</f>
        <v>2.3942251873286358</v>
      </c>
      <c r="H502" s="44">
        <f>IF(OR($A502="",$B502="",$C502=""),"",'MPTO_working_3-way'!E501)</f>
        <v>3.6269713341832657</v>
      </c>
      <c r="I502" s="45">
        <f>IF(OR($A502="",$B502="",$C502=""),"",'MPTO_working_3-way'!F501)</f>
        <v>3.2863228018972466</v>
      </c>
      <c r="J502" s="46">
        <f>IF(OR($A502="",$B502="",$C502=""),"",'MPTO_working_3-way'!G501)</f>
        <v>2.3809728082105708</v>
      </c>
      <c r="K502" s="44">
        <f>IF(OR($A502="",$B502="",$C502=""),"",'OddsRatio_working_3-way'!H501)</f>
        <v>3.6171096430139196</v>
      </c>
      <c r="L502" s="45">
        <f>IF(OR($A502="",$B502="",$C502=""),"",'OddsRatio_working_3-way'!I501)</f>
        <v>3.2834542303587586</v>
      </c>
      <c r="M502" s="46">
        <f>IF(OR($A502="",$B502="",$C502=""),"",'OddsRatio_working_3-way'!J501)</f>
        <v>2.3867553088480133</v>
      </c>
      <c r="N502" s="47">
        <f t="shared" si="119"/>
        <v>27.725782325359315</v>
      </c>
      <c r="O502" s="48">
        <f t="shared" si="120"/>
        <v>30.507052025708838</v>
      </c>
      <c r="P502" s="48">
        <f t="shared" si="121"/>
        <v>41.767165648931844</v>
      </c>
      <c r="Q502" t="s">
        <v>44</v>
      </c>
      <c r="R502" t="s">
        <v>81</v>
      </c>
      <c r="S502" t="s">
        <v>514</v>
      </c>
      <c r="T502" s="50">
        <v>100</v>
      </c>
      <c r="U502" s="50">
        <f t="shared" si="122"/>
        <v>71.509971509971507</v>
      </c>
      <c r="V502" s="50">
        <f t="shared" si="123"/>
        <v>68.652037617554868</v>
      </c>
      <c r="W502" s="50">
        <f t="shared" si="124"/>
        <v>57.081545064377686</v>
      </c>
      <c r="X502" s="50">
        <f t="shared" si="125"/>
        <v>74.266417318067468</v>
      </c>
      <c r="Y502" s="50">
        <f t="shared" si="126"/>
        <v>71.4084834256508</v>
      </c>
      <c r="Z502" s="50">
        <f t="shared" si="127"/>
        <v>59.837990872473632</v>
      </c>
      <c r="AA502" s="50">
        <f t="shared" si="128"/>
        <v>-2.7564458080959611</v>
      </c>
      <c r="AB502" s="50">
        <f t="shared" si="129"/>
        <v>-2.7564458080959326</v>
      </c>
      <c r="AC502" s="50">
        <f t="shared" si="130"/>
        <v>-2.7564458080959469</v>
      </c>
      <c r="AF502">
        <v>2.39</v>
      </c>
      <c r="AG502">
        <v>1.63</v>
      </c>
      <c r="AH502" s="66"/>
      <c r="AJ502" t="s">
        <v>433</v>
      </c>
    </row>
    <row r="503" spans="1:36" ht="15" x14ac:dyDescent="0.25">
      <c r="A503">
        <v>2.19</v>
      </c>
      <c r="B503">
        <v>3.22</v>
      </c>
      <c r="C503">
        <v>3.83</v>
      </c>
      <c r="D503" s="43">
        <f t="shared" si="118"/>
        <v>2.8276616521515585E-2</v>
      </c>
      <c r="E503" s="44">
        <f>IF(OR($A503="",$B503="",$C503=""),"",A503*'MPTO_working_3-way'!$I502)</f>
        <v>2.2519257901821192</v>
      </c>
      <c r="F503" s="45">
        <f>IF(OR($A503="",$B503="",$C503=""),"",B503*'MPTO_working_3-way'!$I502)</f>
        <v>3.3110507051992806</v>
      </c>
      <c r="G503" s="46">
        <f>IF(OR($A503="",$B503="",$C503=""),"",C503*'MPTO_working_3-way'!$I502)</f>
        <v>3.9382994412774046</v>
      </c>
      <c r="H503" s="44">
        <f>IF(OR($A503="",$B503="",$C503=""),"",'MPTO_working_3-way'!E502)</f>
        <v>2.2361586300460559</v>
      </c>
      <c r="I503" s="45">
        <f>IF(OR($A503="",$B503="",$C503=""),"",'MPTO_working_3-way'!F502)</f>
        <v>3.3207866556030043</v>
      </c>
      <c r="J503" s="46">
        <f>IF(OR($A503="",$B503="",$C503=""),"",'MPTO_working_3-way'!G502)</f>
        <v>3.9734404606110707</v>
      </c>
      <c r="K503" s="44">
        <f>IF(OR($A503="",$B503="",$C503=""),"",'OddsRatio_working_3-way'!H502)</f>
        <v>2.2428392550087333</v>
      </c>
      <c r="L503" s="45">
        <f>IF(OR($A503="",$B503="",$C503=""),"",'OddsRatio_working_3-way'!I502)</f>
        <v>3.3185740723692341</v>
      </c>
      <c r="M503" s="46">
        <f>IF(OR($A503="",$B503="",$C503=""),"",'OddsRatio_working_3-way'!J502)</f>
        <v>3.9556597409031236</v>
      </c>
      <c r="N503" s="47">
        <f t="shared" si="119"/>
        <v>44.406436675656494</v>
      </c>
      <c r="O503" s="48">
        <f t="shared" si="120"/>
        <v>30.201893266983763</v>
      </c>
      <c r="P503" s="48">
        <f t="shared" si="121"/>
        <v>25.391670057359722</v>
      </c>
      <c r="Q503" t="s">
        <v>80</v>
      </c>
      <c r="R503" t="s">
        <v>82</v>
      </c>
      <c r="S503" t="s">
        <v>514</v>
      </c>
      <c r="T503" s="50">
        <v>100</v>
      </c>
      <c r="U503" s="50">
        <f t="shared" si="122"/>
        <v>54.337899543379002</v>
      </c>
      <c r="V503" s="50">
        <f t="shared" si="123"/>
        <v>68.944099378881987</v>
      </c>
      <c r="W503" s="50">
        <f t="shared" si="124"/>
        <v>73.890339425587456</v>
      </c>
      <c r="X503" s="50">
        <f t="shared" si="125"/>
        <v>57.165561195530536</v>
      </c>
      <c r="Y503" s="50">
        <f t="shared" si="126"/>
        <v>71.771761031033535</v>
      </c>
      <c r="Z503" s="50">
        <f t="shared" si="127"/>
        <v>76.718001077739018</v>
      </c>
      <c r="AA503" s="50">
        <f t="shared" si="128"/>
        <v>-2.8276616521515336</v>
      </c>
      <c r="AB503" s="50">
        <f t="shared" si="129"/>
        <v>-2.8276616521515479</v>
      </c>
      <c r="AC503" s="50">
        <f t="shared" si="130"/>
        <v>-2.8276616521515621</v>
      </c>
      <c r="AF503">
        <v>2.5299999999999998</v>
      </c>
      <c r="AG503">
        <v>1.56</v>
      </c>
      <c r="AH503" s="66"/>
      <c r="AJ503" t="s">
        <v>433</v>
      </c>
    </row>
    <row r="504" spans="1:36" ht="15" x14ac:dyDescent="0.25">
      <c r="A504">
        <v>2.2599999999999998</v>
      </c>
      <c r="B504">
        <v>3.33</v>
      </c>
      <c r="C504">
        <v>3.51</v>
      </c>
      <c r="D504" s="43">
        <f t="shared" si="118"/>
        <v>2.7678461306779978E-2</v>
      </c>
      <c r="E504" s="44">
        <f>IF(OR($A504="",$B504="",$C504=""),"",A504*'MPTO_working_3-way'!$I503)</f>
        <v>2.3225533225533224</v>
      </c>
      <c r="F504" s="45">
        <f>IF(OR($A504="",$B504="",$C504=""),"",B504*'MPTO_working_3-way'!$I503)</f>
        <v>3.4221692761515774</v>
      </c>
      <c r="G504" s="46">
        <f>IF(OR($A504="",$B504="",$C504=""),"",C504*'MPTO_working_3-way'!$I503)</f>
        <v>3.6071513991867974</v>
      </c>
      <c r="H504" s="44">
        <f>IF(OR($A504="",$B504="",$C504=""),"",'MPTO_working_3-way'!E503)</f>
        <v>2.3081270043320044</v>
      </c>
      <c r="I504" s="45">
        <f>IF(OR($A504="",$B504="",$C504=""),"",'MPTO_working_3-way'!F503)</f>
        <v>3.435550741680915</v>
      </c>
      <c r="J504" s="46">
        <f>IF(OR($A504="",$B504="",$C504=""),"",'MPTO_working_3-way'!G503)</f>
        <v>3.6274713042389228</v>
      </c>
      <c r="K504" s="44">
        <f>IF(OR($A504="",$B504="",$C504=""),"",'OddsRatio_working_3-way'!H503)</f>
        <v>2.3142781575018758</v>
      </c>
      <c r="L504" s="45">
        <f>IF(OR($A504="",$B504="",$C504=""),"",'OddsRatio_working_3-way'!I503)</f>
        <v>3.4303715134756914</v>
      </c>
      <c r="M504" s="46">
        <f>IF(OR($A504="",$B504="",$C504=""),"",'OddsRatio_working_3-way'!J503)</f>
        <v>3.6181255359759588</v>
      </c>
      <c r="N504" s="47">
        <f t="shared" si="119"/>
        <v>43.056062062792165</v>
      </c>
      <c r="O504" s="48">
        <f t="shared" si="120"/>
        <v>29.221231309882967</v>
      </c>
      <c r="P504" s="48">
        <f t="shared" si="121"/>
        <v>27.722706627324868</v>
      </c>
      <c r="Q504" t="s">
        <v>132</v>
      </c>
      <c r="R504" t="s">
        <v>45</v>
      </c>
      <c r="S504" t="s">
        <v>514</v>
      </c>
      <c r="T504" s="50">
        <v>100</v>
      </c>
      <c r="U504" s="50">
        <f t="shared" si="122"/>
        <v>55.752212389380524</v>
      </c>
      <c r="V504" s="50">
        <f t="shared" si="123"/>
        <v>69.969969969969966</v>
      </c>
      <c r="W504" s="50">
        <f t="shared" si="124"/>
        <v>71.509971509971507</v>
      </c>
      <c r="X504" s="50">
        <f t="shared" si="125"/>
        <v>58.520058520058527</v>
      </c>
      <c r="Y504" s="50">
        <f t="shared" si="126"/>
        <v>72.737816100647962</v>
      </c>
      <c r="Z504" s="50">
        <f t="shared" si="127"/>
        <v>74.277817640649502</v>
      </c>
      <c r="AA504" s="50">
        <f t="shared" si="128"/>
        <v>-2.7678461306780022</v>
      </c>
      <c r="AB504" s="50">
        <f t="shared" si="129"/>
        <v>-2.7678461306779951</v>
      </c>
      <c r="AC504" s="50">
        <f t="shared" si="130"/>
        <v>-2.7678461306779951</v>
      </c>
      <c r="AF504">
        <v>2.2000000000000002</v>
      </c>
      <c r="AG504">
        <v>1.72</v>
      </c>
      <c r="AH504" s="66"/>
      <c r="AJ504" t="s">
        <v>433</v>
      </c>
    </row>
    <row r="505" spans="1:36" s="50" customFormat="1" ht="15" x14ac:dyDescent="0.25">
      <c r="A505">
        <v>3.15</v>
      </c>
      <c r="B505">
        <v>3.09</v>
      </c>
      <c r="C505">
        <v>2.59</v>
      </c>
      <c r="D505" s="43">
        <f t="shared" si="118"/>
        <v>2.7185299029959253E-2</v>
      </c>
      <c r="E505" s="44">
        <f>IF(OR($A505="",$B505="",$C505=""),"",A505*'MPTO_working_3-way'!$I504)</f>
        <v>3.2356336919443716</v>
      </c>
      <c r="F505" s="45">
        <f>IF(OR($A505="",$B505="",$C505=""),"",B505*'MPTO_working_3-way'!$I504)</f>
        <v>3.1740025740025741</v>
      </c>
      <c r="G505" s="46">
        <f>IF(OR($A505="",$B505="",$C505=""),"",C505*'MPTO_working_3-way'!$I504)</f>
        <v>2.6604099244875945</v>
      </c>
      <c r="H505" s="44">
        <f>IF(OR($A505="",$B505="",$C505=""),"",'MPTO_working_3-way'!E504)</f>
        <v>3.2425573867907964</v>
      </c>
      <c r="I505" s="45">
        <f>IF(OR($A505="",$B505="",$C505=""),"",'MPTO_working_3-way'!F504)</f>
        <v>3.1790151518495144</v>
      </c>
      <c r="J505" s="46">
        <f>IF(OR($A505="",$B505="",$C505=""),"",'MPTO_working_3-way'!G504)</f>
        <v>2.6522481984586097</v>
      </c>
      <c r="K505" s="44">
        <f>IF(OR($A505="",$B505="",$C505=""),"",'OddsRatio_working_3-way'!H504)</f>
        <v>3.2392674383031381</v>
      </c>
      <c r="L505" s="45">
        <f>IF(OR($A505="",$B505="",$C505=""),"",'OddsRatio_working_3-way'!I504)</f>
        <v>3.176776253978399</v>
      </c>
      <c r="M505" s="46">
        <f>IF(OR($A505="",$B505="",$C505=""),"",'OddsRatio_working_3-way'!J504)</f>
        <v>2.6560163846055769</v>
      </c>
      <c r="N505" s="47">
        <f t="shared" si="119"/>
        <v>30.905847052145003</v>
      </c>
      <c r="O505" s="48">
        <f t="shared" si="120"/>
        <v>31.505960587138105</v>
      </c>
      <c r="P505" s="48">
        <f t="shared" si="121"/>
        <v>37.588192360716896</v>
      </c>
      <c r="Q505" t="s">
        <v>48</v>
      </c>
      <c r="R505" t="s">
        <v>36</v>
      </c>
      <c r="S505" t="s">
        <v>514</v>
      </c>
      <c r="T505" s="50">
        <v>100</v>
      </c>
      <c r="U505" s="50">
        <f t="shared" si="122"/>
        <v>68.253968253968253</v>
      </c>
      <c r="V505" s="50">
        <f t="shared" si="123"/>
        <v>67.637540453074436</v>
      </c>
      <c r="W505" s="50">
        <f t="shared" si="124"/>
        <v>61.389961389961393</v>
      </c>
      <c r="X505" s="50">
        <f t="shared" si="125"/>
        <v>70.972498156964178</v>
      </c>
      <c r="Y505" s="50">
        <f t="shared" si="126"/>
        <v>70.356070356070362</v>
      </c>
      <c r="Z505" s="50">
        <f t="shared" si="127"/>
        <v>64.108491292957311</v>
      </c>
      <c r="AA505" s="50">
        <f t="shared" si="128"/>
        <v>-2.7185299029959253</v>
      </c>
      <c r="AB505" s="50">
        <f t="shared" si="129"/>
        <v>-2.7185299029959253</v>
      </c>
      <c r="AC505" s="50">
        <f t="shared" si="130"/>
        <v>-2.7185299029959182</v>
      </c>
      <c r="AD505" s="51"/>
      <c r="AE505" s="51"/>
      <c r="AF505">
        <v>2.38</v>
      </c>
      <c r="AG505">
        <v>1.63</v>
      </c>
      <c r="AH505" s="66"/>
      <c r="AI505" s="51"/>
      <c r="AJ505" t="s">
        <v>433</v>
      </c>
    </row>
    <row r="506" spans="1:36" ht="15" x14ac:dyDescent="0.25">
      <c r="A506">
        <v>2.69</v>
      </c>
      <c r="B506">
        <v>3.05</v>
      </c>
      <c r="C506">
        <v>3.05</v>
      </c>
      <c r="D506" s="43">
        <f t="shared" si="118"/>
        <v>2.7484916813943716E-2</v>
      </c>
      <c r="E506" s="44">
        <f>IF(OR($A506="",$B506="",$C506=""),"",A506*'MPTO_working_3-way'!$I505)</f>
        <v>2.7639344262295085</v>
      </c>
      <c r="F506" s="45">
        <f>IF(OR($A506="",$B506="",$C506=""),"",B506*'MPTO_working_3-way'!$I505)</f>
        <v>3.1338289962825283</v>
      </c>
      <c r="G506" s="46">
        <f>IF(OR($A506="",$B506="",$C506=""),"",C506*'MPTO_working_3-way'!$I505)</f>
        <v>3.1338289962825283</v>
      </c>
      <c r="H506" s="44">
        <f>IF(OR($A506="",$B506="",$C506=""),"",'MPTO_working_3-way'!E505)</f>
        <v>2.7579696341531741</v>
      </c>
      <c r="I506" s="45">
        <f>IF(OR($A506="",$B506="",$C506=""),"",'MPTO_working_3-way'!F505)</f>
        <v>3.1376760787813121</v>
      </c>
      <c r="J506" s="46">
        <f>IF(OR($A506="",$B506="",$C506=""),"",'MPTO_working_3-way'!G505)</f>
        <v>3.1376760787813121</v>
      </c>
      <c r="K506" s="44">
        <f>IF(OR($A506="",$B506="",$C506=""),"",'OddsRatio_working_3-way'!H505)</f>
        <v>2.7607815323696472</v>
      </c>
      <c r="L506" s="45">
        <f>IF(OR($A506="",$B506="",$C506=""),"",'OddsRatio_working_3-way'!I505)</f>
        <v>3.1358592552412876</v>
      </c>
      <c r="M506" s="46">
        <f>IF(OR($A506="",$B506="",$C506=""),"",'OddsRatio_working_3-way'!J505)</f>
        <v>3.1358592552412876</v>
      </c>
      <c r="N506" s="47">
        <f t="shared" si="119"/>
        <v>36.180308422301302</v>
      </c>
      <c r="O506" s="48">
        <f t="shared" si="120"/>
        <v>31.909845788849346</v>
      </c>
      <c r="P506" s="48">
        <f t="shared" si="121"/>
        <v>31.909845788849346</v>
      </c>
      <c r="Q506" t="s">
        <v>79</v>
      </c>
      <c r="R506" t="s">
        <v>76</v>
      </c>
      <c r="S506" t="s">
        <v>514</v>
      </c>
      <c r="T506" s="50">
        <v>100</v>
      </c>
      <c r="U506" s="50">
        <f t="shared" si="122"/>
        <v>62.825278810408925</v>
      </c>
      <c r="V506" s="50">
        <f t="shared" si="123"/>
        <v>67.21311475409837</v>
      </c>
      <c r="W506" s="50">
        <f t="shared" si="124"/>
        <v>67.21311475409837</v>
      </c>
      <c r="X506" s="50">
        <f t="shared" si="125"/>
        <v>65.573770491803288</v>
      </c>
      <c r="Y506" s="50">
        <f t="shared" si="126"/>
        <v>69.961606435492712</v>
      </c>
      <c r="Z506" s="50">
        <f t="shared" si="127"/>
        <v>69.961606435492712</v>
      </c>
      <c r="AA506" s="50">
        <f t="shared" si="128"/>
        <v>-2.7484916813943627</v>
      </c>
      <c r="AB506" s="50">
        <f t="shared" si="129"/>
        <v>-2.7484916813943414</v>
      </c>
      <c r="AC506" s="50">
        <f t="shared" si="130"/>
        <v>-2.7484916813943414</v>
      </c>
      <c r="AF506">
        <v>2.75</v>
      </c>
      <c r="AG506">
        <v>1.49</v>
      </c>
      <c r="AH506" s="66"/>
      <c r="AJ506" t="s">
        <v>433</v>
      </c>
    </row>
    <row r="507" spans="1:36" ht="15" x14ac:dyDescent="0.25">
      <c r="A507">
        <v>2.2999999999999998</v>
      </c>
      <c r="B507">
        <v>3.08</v>
      </c>
      <c r="C507">
        <v>3.71</v>
      </c>
      <c r="D507" s="43">
        <f t="shared" si="118"/>
        <v>2.8999712346718054E-2</v>
      </c>
      <c r="E507" s="44">
        <f>IF(OR($A507="",$B507="",$C507=""),"",A507*'MPTO_working_3-way'!$I506)</f>
        <v>2.3666993383974515</v>
      </c>
      <c r="F507" s="45">
        <f>IF(OR($A507="",$B507="",$C507=""),"",B507*'MPTO_working_3-way'!$I506)</f>
        <v>3.1693191140278918</v>
      </c>
      <c r="G507" s="46">
        <f>IF(OR($A507="",$B507="",$C507=""),"",C507*'MPTO_working_3-way'!$I506)</f>
        <v>3.8175889328063239</v>
      </c>
      <c r="H507" s="44">
        <f>IF(OR($A507="",$B507="",$C507=""),"",'MPTO_working_3-way'!E506)</f>
        <v>2.3522989273899824</v>
      </c>
      <c r="I507" s="45">
        <f>IF(OR($A507="",$B507="",$C507=""),"",'MPTO_working_3-way'!F506)</f>
        <v>3.1745149543983855</v>
      </c>
      <c r="J507" s="46">
        <f>IF(OR($A507="",$B507="",$C507=""),"",'MPTO_working_3-way'!G506)</f>
        <v>3.8480007652573174</v>
      </c>
      <c r="K507" s="44">
        <f>IF(OR($A507="",$B507="",$C507=""),"",'OddsRatio_working_3-way'!H506)</f>
        <v>2.3586282109793699</v>
      </c>
      <c r="L507" s="45">
        <f>IF(OR($A507="",$B507="",$C507=""),"",'OddsRatio_working_3-way'!I506)</f>
        <v>3.1738051375669922</v>
      </c>
      <c r="M507" s="46">
        <f>IF(OR($A507="",$B507="",$C507=""),"",'OddsRatio_working_3-way'!J506)</f>
        <v>3.8322172705800721</v>
      </c>
      <c r="N507" s="47">
        <f t="shared" si="119"/>
        <v>42.252937826784695</v>
      </c>
      <c r="O507" s="48">
        <f t="shared" si="120"/>
        <v>31.552518507014547</v>
      </c>
      <c r="P507" s="48">
        <f t="shared" si="121"/>
        <v>26.194543666200758</v>
      </c>
      <c r="Q507" t="s">
        <v>77</v>
      </c>
      <c r="R507" t="s">
        <v>139</v>
      </c>
      <c r="S507" t="s">
        <v>514</v>
      </c>
      <c r="T507" s="50">
        <v>100</v>
      </c>
      <c r="U507" s="50">
        <f t="shared" si="122"/>
        <v>56.521739130434774</v>
      </c>
      <c r="V507" s="50">
        <f t="shared" si="123"/>
        <v>67.532467532467535</v>
      </c>
      <c r="W507" s="50">
        <f t="shared" si="124"/>
        <v>73.045822102425873</v>
      </c>
      <c r="X507" s="50">
        <f t="shared" si="125"/>
        <v>59.421710365106591</v>
      </c>
      <c r="Y507" s="50">
        <f t="shared" si="126"/>
        <v>70.432438767139331</v>
      </c>
      <c r="Z507" s="50">
        <f t="shared" si="127"/>
        <v>75.945793337097683</v>
      </c>
      <c r="AA507" s="50">
        <f t="shared" si="128"/>
        <v>-2.8999712346718169</v>
      </c>
      <c r="AB507" s="50">
        <f t="shared" si="129"/>
        <v>-2.8999712346717956</v>
      </c>
      <c r="AC507" s="50">
        <f t="shared" si="130"/>
        <v>-2.8999712346718098</v>
      </c>
      <c r="AF507">
        <v>2.54</v>
      </c>
      <c r="AG507">
        <v>1.56</v>
      </c>
      <c r="AH507" s="66"/>
      <c r="AJ507" t="s">
        <v>433</v>
      </c>
    </row>
    <row r="508" spans="1:36" ht="15" x14ac:dyDescent="0.25">
      <c r="A508">
        <v>2.81</v>
      </c>
      <c r="B508">
        <v>3.06</v>
      </c>
      <c r="C508">
        <v>2.9</v>
      </c>
      <c r="D508" s="43">
        <f t="shared" si="118"/>
        <v>2.7496857948808184E-2</v>
      </c>
      <c r="E508" s="44">
        <f>IF(OR($A508="",$B508="",$C508=""),"",A508*'MPTO_working_3-way'!$I507)</f>
        <v>2.8872661708361509</v>
      </c>
      <c r="F508" s="45">
        <f>IF(OR($A508="",$B508="",$C508=""),"",B508*'MPTO_working_3-way'!$I507)</f>
        <v>3.1441403853233529</v>
      </c>
      <c r="G508" s="46">
        <f>IF(OR($A508="",$B508="",$C508=""),"",C508*'MPTO_working_3-way'!$I507)</f>
        <v>2.9797408880515435</v>
      </c>
      <c r="H508" s="44">
        <f>IF(OR($A508="",$B508="",$C508=""),"",'MPTO_working_3-way'!E507)</f>
        <v>2.8842859092686171</v>
      </c>
      <c r="I508" s="45">
        <f>IF(OR($A508="",$B508="",$C508=""),"",'MPTO_working_3-way'!F507)</f>
        <v>3.1482997171034968</v>
      </c>
      <c r="J508" s="46">
        <f>IF(OR($A508="",$B508="",$C508=""),"",'MPTO_working_3-way'!G507)</f>
        <v>2.9791876907098089</v>
      </c>
      <c r="K508" s="44">
        <f>IF(OR($A508="",$B508="",$C508=""),"",'OddsRatio_working_3-way'!H507)</f>
        <v>2.8857436173893203</v>
      </c>
      <c r="L508" s="45">
        <f>IF(OR($A508="",$B508="",$C508=""),"",'OddsRatio_working_3-way'!I507)</f>
        <v>3.1462054429955795</v>
      </c>
      <c r="M508" s="46">
        <f>IF(OR($A508="",$B508="",$C508=""),"",'OddsRatio_working_3-way'!J507)</f>
        <v>2.9795098746075737</v>
      </c>
      <c r="N508" s="47">
        <f t="shared" si="119"/>
        <v>34.634839354294812</v>
      </c>
      <c r="O508" s="48">
        <f t="shared" si="120"/>
        <v>31.805195616198827</v>
      </c>
      <c r="P508" s="48">
        <f t="shared" si="121"/>
        <v>33.559965029506351</v>
      </c>
      <c r="Q508" t="s">
        <v>278</v>
      </c>
      <c r="R508" t="s">
        <v>46</v>
      </c>
      <c r="S508" t="s">
        <v>514</v>
      </c>
      <c r="T508" s="50">
        <v>100</v>
      </c>
      <c r="U508" s="50">
        <f t="shared" si="122"/>
        <v>64.412811387900362</v>
      </c>
      <c r="V508" s="50">
        <f t="shared" si="123"/>
        <v>67.320261437908499</v>
      </c>
      <c r="W508" s="50">
        <f t="shared" si="124"/>
        <v>65.517241379310349</v>
      </c>
      <c r="X508" s="50">
        <f t="shared" si="125"/>
        <v>67.162497182781152</v>
      </c>
      <c r="Y508" s="50">
        <f t="shared" si="126"/>
        <v>70.069947232789303</v>
      </c>
      <c r="Z508" s="50">
        <f t="shared" si="127"/>
        <v>68.266927174191153</v>
      </c>
      <c r="AA508" s="50">
        <f t="shared" si="128"/>
        <v>-2.74968579488079</v>
      </c>
      <c r="AB508" s="50">
        <f t="shared" si="129"/>
        <v>-2.7496857948808042</v>
      </c>
      <c r="AC508" s="50">
        <f t="shared" si="130"/>
        <v>-2.7496857948808042</v>
      </c>
      <c r="AF508">
        <v>2.62</v>
      </c>
      <c r="AG508">
        <v>1.53</v>
      </c>
      <c r="AH508" s="66"/>
      <c r="AJ508" t="s">
        <v>433</v>
      </c>
    </row>
    <row r="509" spans="1:36" ht="15" x14ac:dyDescent="0.25">
      <c r="A509">
        <v>2.12</v>
      </c>
      <c r="B509">
        <v>3.43</v>
      </c>
      <c r="C509">
        <v>3.78</v>
      </c>
      <c r="D509" s="43">
        <f t="shared" si="118"/>
        <v>2.7793567262184959E-2</v>
      </c>
      <c r="E509" s="44">
        <f>IF(OR($A509="",$B509="",$C509=""),"",A509*'MPTO_working_3-way'!$I508)</f>
        <v>2.1789223625958321</v>
      </c>
      <c r="F509" s="45">
        <f>IF(OR($A509="",$B509="",$C509=""),"",B509*'MPTO_working_3-way'!$I508)</f>
        <v>3.5253319357092945</v>
      </c>
      <c r="G509" s="46">
        <f>IF(OR($A509="",$B509="",$C509=""),"",C509*'MPTO_working_3-way'!$I508)</f>
        <v>3.885059684251059</v>
      </c>
      <c r="H509" s="44">
        <f>IF(OR($A509="",$B509="",$C509=""),"",'MPTO_working_3-way'!E508)</f>
        <v>2.1624726661800793</v>
      </c>
      <c r="I509" s="45">
        <f>IF(OR($A509="",$B509="",$C509=""),"",'MPTO_working_3-way'!F508)</f>
        <v>3.542573461836414</v>
      </c>
      <c r="J509" s="46">
        <f>IF(OR($A509="",$B509="",$C509=""),"",'MPTO_working_3-way'!G508)</f>
        <v>3.9171792034221142</v>
      </c>
      <c r="K509" s="44">
        <f>IF(OR($A509="",$B509="",$C509=""),"",'OddsRatio_working_3-way'!H508)</f>
        <v>2.1692292307667085</v>
      </c>
      <c r="L509" s="45">
        <f>IF(OR($A509="",$B509="",$C509=""),"",'OddsRatio_working_3-way'!I508)</f>
        <v>3.5368098488956257</v>
      </c>
      <c r="M509" s="46">
        <f>IF(OR($A509="",$B509="",$C509=""),"",'OddsRatio_working_3-way'!J508)</f>
        <v>3.9021939835102222</v>
      </c>
      <c r="N509" s="47">
        <f t="shared" si="119"/>
        <v>45.894246493879777</v>
      </c>
      <c r="O509" s="48">
        <f t="shared" si="120"/>
        <v>28.366123197383413</v>
      </c>
      <c r="P509" s="48">
        <f t="shared" si="121"/>
        <v>25.739630308736807</v>
      </c>
      <c r="Q509" t="s">
        <v>85</v>
      </c>
      <c r="R509" t="s">
        <v>47</v>
      </c>
      <c r="S509" t="s">
        <v>514</v>
      </c>
      <c r="T509" s="50">
        <v>100</v>
      </c>
      <c r="U509" s="50">
        <f t="shared" si="122"/>
        <v>52.830188679245275</v>
      </c>
      <c r="V509" s="50">
        <f t="shared" si="123"/>
        <v>70.845481049562679</v>
      </c>
      <c r="W509" s="50">
        <f t="shared" si="124"/>
        <v>73.544973544973558</v>
      </c>
      <c r="X509" s="50">
        <f t="shared" si="125"/>
        <v>55.60954540546377</v>
      </c>
      <c r="Y509" s="50">
        <f t="shared" si="126"/>
        <v>73.624837775781174</v>
      </c>
      <c r="Z509" s="50">
        <f t="shared" si="127"/>
        <v>76.324330271192025</v>
      </c>
      <c r="AA509" s="50">
        <f t="shared" si="128"/>
        <v>-2.7793567262184951</v>
      </c>
      <c r="AB509" s="50">
        <f t="shared" si="129"/>
        <v>-2.7793567262184951</v>
      </c>
      <c r="AC509" s="50">
        <f t="shared" si="130"/>
        <v>-2.7793567262184666</v>
      </c>
      <c r="AF509">
        <v>1.97</v>
      </c>
      <c r="AG509">
        <v>1.92</v>
      </c>
      <c r="AH509" s="66"/>
      <c r="AJ509" t="s">
        <v>433</v>
      </c>
    </row>
    <row r="510" spans="1:36" ht="15" x14ac:dyDescent="0.25">
      <c r="A510">
        <v>3.74</v>
      </c>
      <c r="B510">
        <v>3.41</v>
      </c>
      <c r="C510">
        <v>2.14</v>
      </c>
      <c r="D510" s="43">
        <f t="shared" si="118"/>
        <v>2.7924530735362607E-2</v>
      </c>
      <c r="E510" s="44">
        <f>IF(OR($A510="",$B510="",$C510=""),"",A510*'MPTO_working_3-way'!$I509)</f>
        <v>3.8444377449502563</v>
      </c>
      <c r="F510" s="45">
        <f>IF(OR($A510="",$B510="",$C510=""),"",B510*'MPTO_working_3-way'!$I509)</f>
        <v>3.5052226498075867</v>
      </c>
      <c r="G510" s="46">
        <f>IF(OR($A510="",$B510="",$C510=""),"",C510*'MPTO_working_3-way'!$I509)</f>
        <v>2.199758495773676</v>
      </c>
      <c r="H510" s="44">
        <f>IF(OR($A510="",$B510="",$C510=""),"",'MPTO_working_3-way'!E509)</f>
        <v>3.8748951021283595</v>
      </c>
      <c r="I510" s="45">
        <f>IF(OR($A510="",$B510="",$C510=""),"",'MPTO_working_3-way'!F509)</f>
        <v>3.5217845523762299</v>
      </c>
      <c r="J510" s="46">
        <f>IF(OR($A510="",$B510="",$C510=""),"",'MPTO_working_3-way'!G509)</f>
        <v>2.1834941078043575</v>
      </c>
      <c r="K510" s="44">
        <f>IF(OR($A510="",$B510="",$C510=""),"",'OddsRatio_working_3-way'!H509)</f>
        <v>3.8606857743392715</v>
      </c>
      <c r="L510" s="45">
        <f>IF(OR($A510="",$B510="",$C510=""),"",'OddsRatio_working_3-way'!I509)</f>
        <v>3.5161506263349063</v>
      </c>
      <c r="M510" s="46">
        <f>IF(OR($A510="",$B510="",$C510=""),"",'OddsRatio_working_3-way'!J509)</f>
        <v>2.1902123294696234</v>
      </c>
      <c r="N510" s="47">
        <f t="shared" si="119"/>
        <v>26.011606022584694</v>
      </c>
      <c r="O510" s="48">
        <f t="shared" si="120"/>
        <v>28.528858218318693</v>
      </c>
      <c r="P510" s="48">
        <f t="shared" si="121"/>
        <v>45.459535759096617</v>
      </c>
      <c r="Q510" t="s">
        <v>277</v>
      </c>
      <c r="R510" t="s">
        <v>87</v>
      </c>
      <c r="S510" t="s">
        <v>514</v>
      </c>
      <c r="T510" s="50">
        <v>100</v>
      </c>
      <c r="U510" s="50">
        <f t="shared" si="122"/>
        <v>73.262032085561486</v>
      </c>
      <c r="V510" s="50">
        <f t="shared" si="123"/>
        <v>70.674486803519059</v>
      </c>
      <c r="W510" s="50">
        <f t="shared" si="124"/>
        <v>53.271028037383175</v>
      </c>
      <c r="X510" s="50">
        <f t="shared" si="125"/>
        <v>76.054485159097766</v>
      </c>
      <c r="Y510" s="50">
        <f t="shared" si="126"/>
        <v>73.466939877055324</v>
      </c>
      <c r="Z510" s="50">
        <f t="shared" si="127"/>
        <v>56.063481110919433</v>
      </c>
      <c r="AA510" s="50">
        <f t="shared" si="128"/>
        <v>-2.7924530735362794</v>
      </c>
      <c r="AB510" s="50">
        <f t="shared" si="129"/>
        <v>-2.7924530735362652</v>
      </c>
      <c r="AC510" s="50">
        <f t="shared" si="130"/>
        <v>-2.792453073536258</v>
      </c>
      <c r="AF510">
        <v>2.13</v>
      </c>
      <c r="AG510">
        <v>1.77</v>
      </c>
      <c r="AH510" s="66"/>
      <c r="AJ510" t="s">
        <v>433</v>
      </c>
    </row>
    <row r="511" spans="1:36" ht="15" x14ac:dyDescent="0.25">
      <c r="A511">
        <v>2.97</v>
      </c>
      <c r="B511">
        <v>3.61</v>
      </c>
      <c r="C511">
        <v>2.35</v>
      </c>
      <c r="D511" s="43">
        <f t="shared" si="118"/>
        <v>3.924056184326119E-2</v>
      </c>
      <c r="E511" s="44">
        <f>IF(OR($A511="",$B511="",$C511=""),"",A511*'MPTO_working_3-way'!$I510)</f>
        <v>3.0865444686744858</v>
      </c>
      <c r="F511" s="45">
        <f>IF(OR($A511="",$B511="",$C511=""),"",B511*'MPTO_working_3-way'!$I510)</f>
        <v>3.751658428254173</v>
      </c>
      <c r="G511" s="46">
        <f>IF(OR($A511="",$B511="",$C511=""),"",C511*'MPTO_working_3-way'!$I510)</f>
        <v>2.4422153203316639</v>
      </c>
      <c r="H511" s="44">
        <f>IF(OR($A511="",$B511="",$C511=""),"",'MPTO_working_3-way'!E510)</f>
        <v>3.0900424519132792</v>
      </c>
      <c r="I511" s="45">
        <f>IF(OR($A511="",$B511="",$C511=""),"",'MPTO_working_3-way'!F510)</f>
        <v>3.788910362236805</v>
      </c>
      <c r="J511" s="46">
        <f>IF(OR($A511="",$B511="",$C511=""),"",'MPTO_working_3-way'!G510)</f>
        <v>2.4245261519171799</v>
      </c>
      <c r="K511" s="44">
        <f>IF(OR($A511="",$B511="",$C511=""),"",'OddsRatio_working_3-way'!H510)</f>
        <v>3.0902956239869157</v>
      </c>
      <c r="L511" s="45">
        <f>IF(OR($A511="",$B511="",$C511=""),"",'OddsRatio_working_3-way'!I510)</f>
        <v>3.7693764358405319</v>
      </c>
      <c r="M511" s="46">
        <f>IF(OR($A511="",$B511="",$C511=""),"",'OddsRatio_working_3-way'!J510)</f>
        <v>2.4324360875037234</v>
      </c>
      <c r="N511" s="47">
        <f t="shared" si="119"/>
        <v>32.398690838543118</v>
      </c>
      <c r="O511" s="48">
        <f t="shared" si="120"/>
        <v>26.654878612319411</v>
      </c>
      <c r="P511" s="48">
        <f t="shared" si="121"/>
        <v>40.946430549137474</v>
      </c>
      <c r="Q511" t="s">
        <v>287</v>
      </c>
      <c r="R511" t="s">
        <v>281</v>
      </c>
      <c r="S511" t="s">
        <v>514</v>
      </c>
      <c r="T511" s="50">
        <v>100</v>
      </c>
      <c r="U511" s="50">
        <f t="shared" si="122"/>
        <v>66.329966329966325</v>
      </c>
      <c r="V511" s="50">
        <f t="shared" si="123"/>
        <v>72.29916897506925</v>
      </c>
      <c r="W511" s="50">
        <f t="shared" si="124"/>
        <v>57.446808510638299</v>
      </c>
      <c r="X511" s="50">
        <f t="shared" si="125"/>
        <v>70.254022514292444</v>
      </c>
      <c r="Y511" s="50">
        <f t="shared" si="126"/>
        <v>76.223225159395369</v>
      </c>
      <c r="Z511" s="50">
        <f t="shared" si="127"/>
        <v>61.370864694964425</v>
      </c>
      <c r="AA511" s="50">
        <f t="shared" si="128"/>
        <v>-3.924056184326119</v>
      </c>
      <c r="AB511" s="50">
        <f t="shared" si="129"/>
        <v>-3.924056184326119</v>
      </c>
      <c r="AC511" s="50">
        <f t="shared" si="130"/>
        <v>-3.9240561843261261</v>
      </c>
      <c r="AF511">
        <v>1.99</v>
      </c>
      <c r="AG511">
        <v>1.87</v>
      </c>
      <c r="AH511" s="66"/>
      <c r="AJ511" t="s">
        <v>444</v>
      </c>
    </row>
    <row r="512" spans="1:36" ht="15" x14ac:dyDescent="0.25">
      <c r="A512">
        <v>2.2999999999999998</v>
      </c>
      <c r="B512">
        <v>3.31</v>
      </c>
      <c r="C512">
        <v>3.3</v>
      </c>
      <c r="D512" s="43">
        <f t="shared" si="118"/>
        <v>3.9927715351332882E-2</v>
      </c>
      <c r="E512" s="44">
        <f>IF(OR($A512="",$B512="",$C512=""),"",A512*'MPTO_working_3-way'!$I511)</f>
        <v>2.3918337453080656</v>
      </c>
      <c r="F512" s="45">
        <f>IF(OR($A512="",$B512="",$C512=""),"",B512*'MPTO_working_3-way'!$I511)</f>
        <v>3.442160737812912</v>
      </c>
      <c r="G512" s="46">
        <f>IF(OR($A512="",$B512="",$C512=""),"",C512*'MPTO_working_3-way'!$I511)</f>
        <v>3.4317614606593985</v>
      </c>
      <c r="H512" s="44">
        <f>IF(OR($A512="",$B512="",$C512=""),"",'MPTO_working_3-way'!E511)</f>
        <v>2.3726291400526982</v>
      </c>
      <c r="I512" s="45">
        <f>IF(OR($A512="",$B512="",$C512=""),"",'MPTO_working_3-way'!F511)</f>
        <v>3.4625371550381545</v>
      </c>
      <c r="J512" s="46">
        <f>IF(OR($A512="",$B512="",$C512=""),"",'MPTO_working_3-way'!G511)</f>
        <v>3.4515957666045365</v>
      </c>
      <c r="K512" s="44">
        <f>IF(OR($A512="",$B512="",$C512=""),"",'OddsRatio_working_3-way'!H511)</f>
        <v>2.3808635198729702</v>
      </c>
      <c r="L512" s="45">
        <f>IF(OR($A512="",$B512="",$C512=""),"",'OddsRatio_working_3-way'!I511)</f>
        <v>3.4536882545435086</v>
      </c>
      <c r="M512" s="46">
        <f>IF(OR($A512="",$B512="",$C512=""),"",'OddsRatio_working_3-way'!J511)</f>
        <v>3.4430662274675616</v>
      </c>
      <c r="N512" s="47">
        <f t="shared" si="119"/>
        <v>41.808925974125394</v>
      </c>
      <c r="O512" s="48">
        <f t="shared" si="120"/>
        <v>29.05151955905994</v>
      </c>
      <c r="P512" s="48">
        <f t="shared" si="121"/>
        <v>29.139554466814666</v>
      </c>
      <c r="Q512" t="s">
        <v>451</v>
      </c>
      <c r="R512" t="s">
        <v>291</v>
      </c>
      <c r="S512" t="s">
        <v>514</v>
      </c>
      <c r="T512" s="50">
        <v>100</v>
      </c>
      <c r="U512" s="50">
        <f t="shared" si="122"/>
        <v>56.521739130434774</v>
      </c>
      <c r="V512" s="50">
        <f t="shared" si="123"/>
        <v>69.78851963746223</v>
      </c>
      <c r="W512" s="50">
        <f t="shared" si="124"/>
        <v>69.696969696969703</v>
      </c>
      <c r="X512" s="50">
        <f t="shared" si="125"/>
        <v>60.514510665568068</v>
      </c>
      <c r="Y512" s="50">
        <f t="shared" si="126"/>
        <v>73.78129117259553</v>
      </c>
      <c r="Z512" s="50">
        <f t="shared" si="127"/>
        <v>73.689741232102989</v>
      </c>
      <c r="AA512" s="50">
        <f t="shared" si="128"/>
        <v>-3.9927715351332935</v>
      </c>
      <c r="AB512" s="50">
        <f t="shared" si="129"/>
        <v>-3.9927715351333006</v>
      </c>
      <c r="AC512" s="50">
        <f t="shared" si="130"/>
        <v>-3.9927715351332864</v>
      </c>
      <c r="AF512">
        <v>2.2400000000000002</v>
      </c>
      <c r="AG512">
        <v>1.68</v>
      </c>
      <c r="AH512" s="66"/>
      <c r="AJ512" t="s">
        <v>444</v>
      </c>
    </row>
    <row r="513" spans="1:36" ht="15" x14ac:dyDescent="0.25">
      <c r="A513">
        <v>2.11</v>
      </c>
      <c r="B513">
        <v>3.63</v>
      </c>
      <c r="C513">
        <v>3.45</v>
      </c>
      <c r="D513" s="43">
        <f t="shared" si="118"/>
        <v>3.927081541677957E-2</v>
      </c>
      <c r="E513" s="44">
        <f>IF(OR($A513="",$B513="",$C513=""),"",A513*'MPTO_working_3-way'!$I512)</f>
        <v>2.1928614205294048</v>
      </c>
      <c r="F513" s="45">
        <f>IF(OR($A513="",$B513="",$C513=""),"",B513*'MPTO_working_3-way'!$I512)</f>
        <v>3.7725530599629096</v>
      </c>
      <c r="G513" s="46">
        <f>IF(OR($A513="",$B513="",$C513=""),"",C513*'MPTO_working_3-way'!$I512)</f>
        <v>3.5854843131878895</v>
      </c>
      <c r="H513" s="44">
        <f>IF(OR($A513="",$B513="",$C513=""),"",'MPTO_working_3-way'!E512)</f>
        <v>2.169934621737708</v>
      </c>
      <c r="I513" s="45">
        <f>IF(OR($A513="",$B513="",$C513=""),"",'MPTO_working_3-way'!F512)</f>
        <v>3.8110943889858007</v>
      </c>
      <c r="J513" s="46">
        <f>IF(OR($A513="",$B513="",$C513=""),"",'MPTO_working_3-way'!G512)</f>
        <v>3.6131762334729638</v>
      </c>
      <c r="K513" s="44">
        <f>IF(OR($A513="",$B513="",$C513=""),"",'OddsRatio_working_3-way'!H512)</f>
        <v>2.1792503071482612</v>
      </c>
      <c r="L513" s="45">
        <f>IF(OR($A513="",$B513="",$C513=""),"",'OddsRatio_working_3-way'!I512)</f>
        <v>3.7940795565765111</v>
      </c>
      <c r="M513" s="46">
        <f>IF(OR($A513="",$B513="",$C513=""),"",'OddsRatio_working_3-way'!J512)</f>
        <v>3.6028497770389554</v>
      </c>
      <c r="N513" s="47">
        <f t="shared" si="119"/>
        <v>45.602516904993387</v>
      </c>
      <c r="O513" s="48">
        <f t="shared" si="120"/>
        <v>26.507248118329489</v>
      </c>
      <c r="P513" s="48">
        <f t="shared" si="121"/>
        <v>27.890234976677114</v>
      </c>
      <c r="Q513" t="s">
        <v>284</v>
      </c>
      <c r="R513" t="s">
        <v>282</v>
      </c>
      <c r="S513" t="s">
        <v>514</v>
      </c>
      <c r="T513" s="50">
        <v>100</v>
      </c>
      <c r="U513" s="50">
        <f t="shared" si="122"/>
        <v>52.606635071090047</v>
      </c>
      <c r="V513" s="50">
        <f t="shared" si="123"/>
        <v>72.451790633608823</v>
      </c>
      <c r="W513" s="50">
        <f t="shared" si="124"/>
        <v>71.014492753623188</v>
      </c>
      <c r="X513" s="50">
        <f t="shared" si="125"/>
        <v>56.533716612768004</v>
      </c>
      <c r="Y513" s="50">
        <f t="shared" si="126"/>
        <v>76.378872175286759</v>
      </c>
      <c r="Z513" s="50">
        <f t="shared" si="127"/>
        <v>74.941574295301137</v>
      </c>
      <c r="AA513" s="50">
        <f t="shared" si="128"/>
        <v>-3.927081541677957</v>
      </c>
      <c r="AB513" s="50">
        <f t="shared" si="129"/>
        <v>-3.9270815416779357</v>
      </c>
      <c r="AC513" s="50">
        <f t="shared" si="130"/>
        <v>-3.9270815416779499</v>
      </c>
      <c r="AF513">
        <v>1.87</v>
      </c>
      <c r="AG513">
        <v>1.99</v>
      </c>
      <c r="AH513" s="66"/>
      <c r="AJ513" t="s">
        <v>444</v>
      </c>
    </row>
    <row r="514" spans="1:36" ht="15" x14ac:dyDescent="0.25">
      <c r="A514">
        <v>2.0499999999999998</v>
      </c>
      <c r="B514">
        <v>3.2</v>
      </c>
      <c r="C514">
        <v>4.17</v>
      </c>
      <c r="D514" s="43">
        <f t="shared" si="118"/>
        <v>4.0113031525998766E-2</v>
      </c>
      <c r="E514" s="44">
        <f>IF(OR($A514="",$B514="",$C514=""),"",A514*'MPTO_working_3-way'!$I513)</f>
        <v>2.1322317146282974</v>
      </c>
      <c r="F514" s="45">
        <f>IF(OR($A514="",$B514="",$C514=""),"",B514*'MPTO_working_3-way'!$I513)</f>
        <v>3.3283617008831961</v>
      </c>
      <c r="G514" s="46">
        <f>IF(OR($A514="",$B514="",$C514=""),"",C514*'MPTO_working_3-way'!$I513)</f>
        <v>4.3372713414634152</v>
      </c>
      <c r="H514" s="44">
        <f>IF(OR($A514="",$B514="",$C514=""),"",'MPTO_working_3-way'!E513)</f>
        <v>2.1077753263798105</v>
      </c>
      <c r="I514" s="45">
        <f>IF(OR($A514="",$B514="",$C514=""),"",'MPTO_working_3-way'!F513)</f>
        <v>3.3430394081847146</v>
      </c>
      <c r="J514" s="46">
        <f>IF(OR($A514="",$B514="",$C514=""),"",'MPTO_working_3-way'!G513)</f>
        <v>4.4162366071668808</v>
      </c>
      <c r="K514" s="44">
        <f>IF(OR($A514="",$B514="",$C514=""),"",'OddsRatio_working_3-way'!H513)</f>
        <v>2.1177869389945192</v>
      </c>
      <c r="L514" s="45">
        <f>IF(OR($A514="",$B514="",$C514=""),"",'OddsRatio_working_3-way'!I513)</f>
        <v>3.3420297769408984</v>
      </c>
      <c r="M514" s="46">
        <f>IF(OR($A514="",$B514="",$C514=""),"",'OddsRatio_working_3-way'!J513)</f>
        <v>4.374651996773931</v>
      </c>
      <c r="N514" s="47">
        <f t="shared" si="119"/>
        <v>46.899217994903786</v>
      </c>
      <c r="O514" s="48">
        <f t="shared" si="120"/>
        <v>30.044811527985239</v>
      </c>
      <c r="P514" s="48">
        <f t="shared" si="121"/>
        <v>23.055970477110971</v>
      </c>
      <c r="Q514" t="s">
        <v>43</v>
      </c>
      <c r="R514" t="s">
        <v>294</v>
      </c>
      <c r="S514" t="s">
        <v>514</v>
      </c>
      <c r="T514" s="50">
        <v>100</v>
      </c>
      <c r="U514" s="50">
        <f t="shared" si="122"/>
        <v>51.219512195121943</v>
      </c>
      <c r="V514" s="50">
        <f t="shared" si="123"/>
        <v>68.75</v>
      </c>
      <c r="W514" s="50">
        <f t="shared" si="124"/>
        <v>76.019184652278184</v>
      </c>
      <c r="X514" s="50">
        <f t="shared" si="125"/>
        <v>55.23081534772183</v>
      </c>
      <c r="Y514" s="50">
        <f t="shared" si="126"/>
        <v>72.761303152599879</v>
      </c>
      <c r="Z514" s="50">
        <f t="shared" si="127"/>
        <v>80.030487804878049</v>
      </c>
      <c r="AA514" s="50">
        <f t="shared" si="128"/>
        <v>-4.0113031525998863</v>
      </c>
      <c r="AB514" s="50">
        <f t="shared" si="129"/>
        <v>-4.0113031525998792</v>
      </c>
      <c r="AC514" s="50">
        <f t="shared" si="130"/>
        <v>-4.011303152599865</v>
      </c>
      <c r="AF514">
        <v>2.13</v>
      </c>
      <c r="AG514">
        <v>1.75</v>
      </c>
      <c r="AH514" s="66"/>
      <c r="AJ514" t="s">
        <v>444</v>
      </c>
    </row>
    <row r="515" spans="1:36" ht="15" x14ac:dyDescent="0.25">
      <c r="A515">
        <v>2.09</v>
      </c>
      <c r="B515">
        <v>3.38</v>
      </c>
      <c r="C515">
        <v>3.77</v>
      </c>
      <c r="D515" s="43">
        <f t="shared" si="118"/>
        <v>3.9578877077131924E-2</v>
      </c>
      <c r="E515" s="44">
        <f>IF(OR($A515="",$B515="",$C515=""),"",A515*'MPTO_working_3-way'!$I514)</f>
        <v>2.1727198530912055</v>
      </c>
      <c r="F515" s="45">
        <f>IF(OR($A515="",$B515="",$C515=""),"",B515*'MPTO_working_3-way'!$I514)</f>
        <v>3.5137766045207059</v>
      </c>
      <c r="G515" s="46">
        <f>IF(OR($A515="",$B515="",$C515=""),"",C515*'MPTO_working_3-way'!$I514)</f>
        <v>3.9192123665807874</v>
      </c>
      <c r="H515" s="44">
        <f>IF(OR($A515="",$B515="",$C515=""),"",'MPTO_working_3-way'!E514)</f>
        <v>2.149262218317912</v>
      </c>
      <c r="I515" s="45">
        <f>IF(OR($A515="",$B515="",$C515=""),"",'MPTO_working_3-way'!F514)</f>
        <v>3.5377563437634194</v>
      </c>
      <c r="J515" s="46">
        <f>IF(OR($A515="",$B515="",$C515=""),"",'MPTO_working_3-way'!G514)</f>
        <v>3.9673246324682818</v>
      </c>
      <c r="K515" s="44">
        <f>IF(OR($A515="",$B515="",$C515=""),"",'OddsRatio_working_3-way'!H514)</f>
        <v>2.1587713345860271</v>
      </c>
      <c r="L515" s="45">
        <f>IF(OR($A515="",$B515="",$C515=""),"",'OddsRatio_working_3-way'!I514)</f>
        <v>3.5301612626740764</v>
      </c>
      <c r="M515" s="46">
        <f>IF(OR($A515="",$B515="",$C515=""),"",'OddsRatio_working_3-way'!J514)</f>
        <v>3.9447675200030217</v>
      </c>
      <c r="N515" s="47">
        <f t="shared" si="119"/>
        <v>46.025261773958782</v>
      </c>
      <c r="O515" s="48">
        <f t="shared" si="120"/>
        <v>28.459407428276286</v>
      </c>
      <c r="P515" s="48">
        <f t="shared" si="121"/>
        <v>25.515330797764946</v>
      </c>
      <c r="Q515" t="s">
        <v>467</v>
      </c>
      <c r="R515" t="s">
        <v>455</v>
      </c>
      <c r="S515" t="s">
        <v>514</v>
      </c>
      <c r="T515" s="50">
        <v>100</v>
      </c>
      <c r="U515" s="50">
        <f t="shared" si="122"/>
        <v>52.153110047846894</v>
      </c>
      <c r="V515" s="50">
        <f t="shared" si="123"/>
        <v>70.414201183431956</v>
      </c>
      <c r="W515" s="50">
        <f t="shared" si="124"/>
        <v>73.474801061007966</v>
      </c>
      <c r="X515" s="50">
        <f t="shared" si="125"/>
        <v>56.110997755560099</v>
      </c>
      <c r="Y515" s="50">
        <f t="shared" si="126"/>
        <v>74.372088891145154</v>
      </c>
      <c r="Z515" s="50">
        <f t="shared" si="127"/>
        <v>77.432688768721164</v>
      </c>
      <c r="AA515" s="50">
        <f t="shared" si="128"/>
        <v>-3.9578877077132049</v>
      </c>
      <c r="AB515" s="50">
        <f t="shared" si="129"/>
        <v>-3.9578877077131978</v>
      </c>
      <c r="AC515" s="50">
        <f t="shared" si="130"/>
        <v>-3.9578877077131978</v>
      </c>
      <c r="AF515">
        <v>1.93</v>
      </c>
      <c r="AG515">
        <v>1.93</v>
      </c>
      <c r="AH515" s="66"/>
      <c r="AJ515" t="s">
        <v>444</v>
      </c>
    </row>
    <row r="516" spans="1:36" ht="15" x14ac:dyDescent="0.25">
      <c r="A516">
        <v>1.9</v>
      </c>
      <c r="B516">
        <v>3.7</v>
      </c>
      <c r="C516">
        <v>4.1100000000000003</v>
      </c>
      <c r="D516" s="43">
        <f t="shared" si="118"/>
        <v>3.9895062177044416E-2</v>
      </c>
      <c r="E516" s="44">
        <f>IF(OR($A516="",$B516="",$C516=""),"",A516*'MPTO_working_3-way'!$I515)</f>
        <v>1.9758006181363843</v>
      </c>
      <c r="F516" s="45">
        <f>IF(OR($A516="",$B516="",$C516=""),"",B516*'MPTO_working_3-way'!$I515)</f>
        <v>3.8476117300550645</v>
      </c>
      <c r="G516" s="46">
        <f>IF(OR($A516="",$B516="",$C516=""),"",C516*'MPTO_working_3-way'!$I515)</f>
        <v>4.2739687055476532</v>
      </c>
      <c r="H516" s="44">
        <f>IF(OR($A516="",$B516="",$C516=""),"",'MPTO_working_3-way'!E515)</f>
        <v>1.9492514892631376</v>
      </c>
      <c r="I516" s="45">
        <f>IF(OR($A516="",$B516="",$C516=""),"",'MPTO_working_3-way'!F515)</f>
        <v>3.8914758264008298</v>
      </c>
      <c r="J516" s="46">
        <f>IF(OR($A516="",$B516="",$C516=""),"",'MPTO_working_3-way'!G515)</f>
        <v>4.3476248037597864</v>
      </c>
      <c r="K516" s="44">
        <f>IF(OR($A516="",$B516="",$C516=""),"",'OddsRatio_working_3-way'!H515)</f>
        <v>1.9593188920786746</v>
      </c>
      <c r="L516" s="45">
        <f>IF(OR($A516="",$B516="",$C516=""),"",'OddsRatio_working_3-way'!I515)</f>
        <v>3.8779566762360247</v>
      </c>
      <c r="M516" s="46">
        <f>IF(OR($A516="",$B516="",$C516=""),"",'OddsRatio_working_3-way'!J515)</f>
        <v>4.3149797270718651</v>
      </c>
      <c r="N516" s="47">
        <f t="shared" si="119"/>
        <v>50.612394328696006</v>
      </c>
      <c r="O516" s="48">
        <f t="shared" si="120"/>
        <v>25.990148439060107</v>
      </c>
      <c r="P516" s="48">
        <f t="shared" si="121"/>
        <v>23.397457232243891</v>
      </c>
      <c r="Q516" t="s">
        <v>289</v>
      </c>
      <c r="R516" t="s">
        <v>290</v>
      </c>
      <c r="S516" t="s">
        <v>514</v>
      </c>
      <c r="T516" s="50">
        <v>100</v>
      </c>
      <c r="U516" s="50">
        <f t="shared" si="122"/>
        <v>47.368421052631575</v>
      </c>
      <c r="V516" s="50">
        <f t="shared" si="123"/>
        <v>72.972972972972968</v>
      </c>
      <c r="W516" s="50">
        <f t="shared" si="124"/>
        <v>75.669099756691011</v>
      </c>
      <c r="X516" s="50">
        <f t="shared" si="125"/>
        <v>51.35792727033602</v>
      </c>
      <c r="Y516" s="50">
        <f t="shared" si="126"/>
        <v>76.962479190677428</v>
      </c>
      <c r="Z516" s="50">
        <f t="shared" si="127"/>
        <v>79.658605974395442</v>
      </c>
      <c r="AA516" s="50">
        <f t="shared" si="128"/>
        <v>-3.9895062177044451</v>
      </c>
      <c r="AB516" s="50">
        <f t="shared" si="129"/>
        <v>-3.9895062177044593</v>
      </c>
      <c r="AC516" s="50">
        <f t="shared" si="130"/>
        <v>-3.9895062177044309</v>
      </c>
      <c r="AF516">
        <v>1.93</v>
      </c>
      <c r="AG516">
        <v>1.92</v>
      </c>
      <c r="AH516" s="66"/>
      <c r="AJ516" t="s">
        <v>444</v>
      </c>
    </row>
    <row r="517" spans="1:36" ht="15" x14ac:dyDescent="0.25">
      <c r="A517">
        <v>1.95</v>
      </c>
      <c r="B517">
        <v>3.54</v>
      </c>
      <c r="C517">
        <v>4.09</v>
      </c>
      <c r="D517" s="43">
        <f t="shared" si="118"/>
        <v>3.9805166032840011E-2</v>
      </c>
      <c r="E517" s="44">
        <f>IF(OR($A517="",$B517="",$C517=""),"",A517*'MPTO_working_3-way'!$I516)</f>
        <v>2.0276200737640382</v>
      </c>
      <c r="F517" s="45">
        <f>IF(OR($A517="",$B517="",$C517=""),"",B517*'MPTO_working_3-way'!$I516)</f>
        <v>3.6809102877562538</v>
      </c>
      <c r="G517" s="46">
        <f>IF(OR($A517="",$B517="",$C517=""),"",C517*'MPTO_working_3-way'!$I516)</f>
        <v>4.2528031290743158</v>
      </c>
      <c r="H517" s="44">
        <f>IF(OR($A517="",$B517="",$C517=""),"",'MPTO_working_3-way'!E516)</f>
        <v>2.0017931096094084</v>
      </c>
      <c r="I517" s="45">
        <f>IF(OR($A517="",$B517="",$C517=""),"",'MPTO_working_3-way'!F516)</f>
        <v>3.7144689635029589</v>
      </c>
      <c r="J517" s="46">
        <f>IF(OR($A517="",$B517="",$C517=""),"",'MPTO_working_3-way'!G516)</f>
        <v>4.3246910800365788</v>
      </c>
      <c r="K517" s="44">
        <f>IF(OR($A517="",$B517="",$C517=""),"",'OddsRatio_working_3-way'!H516)</f>
        <v>2.0118016773632572</v>
      </c>
      <c r="L517" s="45">
        <f>IF(OR($A517="",$B517="",$C517=""),"",'OddsRatio_working_3-way'!I516)</f>
        <v>3.7052381689501832</v>
      </c>
      <c r="M517" s="46">
        <f>IF(OR($A517="",$B517="",$C517=""),"",'OddsRatio_working_3-way'!J516)</f>
        <v>4.2910180874236481</v>
      </c>
      <c r="N517" s="47">
        <f t="shared" si="119"/>
        <v>49.318904115188481</v>
      </c>
      <c r="O517" s="48">
        <f t="shared" si="120"/>
        <v>27.167192944807216</v>
      </c>
      <c r="P517" s="48">
        <f t="shared" si="121"/>
        <v>23.513902940004293</v>
      </c>
      <c r="Q517" t="s">
        <v>83</v>
      </c>
      <c r="R517" t="s">
        <v>466</v>
      </c>
      <c r="S517" t="s">
        <v>514</v>
      </c>
      <c r="T517" s="50">
        <v>100</v>
      </c>
      <c r="U517" s="50">
        <f t="shared" si="122"/>
        <v>48.717948717948723</v>
      </c>
      <c r="V517" s="50">
        <f t="shared" si="123"/>
        <v>71.751412429378533</v>
      </c>
      <c r="W517" s="50">
        <f t="shared" si="124"/>
        <v>75.550122249388764</v>
      </c>
      <c r="X517" s="50">
        <f t="shared" si="125"/>
        <v>52.698465321232725</v>
      </c>
      <c r="Y517" s="50">
        <f t="shared" si="126"/>
        <v>75.731929032662535</v>
      </c>
      <c r="Z517" s="50">
        <f t="shared" si="127"/>
        <v>79.530638852672752</v>
      </c>
      <c r="AA517" s="50">
        <f t="shared" si="128"/>
        <v>-3.980516603284002</v>
      </c>
      <c r="AB517" s="50">
        <f t="shared" si="129"/>
        <v>-3.980516603284002</v>
      </c>
      <c r="AC517" s="50">
        <f t="shared" si="130"/>
        <v>-3.9805166032839878</v>
      </c>
      <c r="AF517">
        <v>2.02</v>
      </c>
      <c r="AG517">
        <v>1.83</v>
      </c>
      <c r="AH517" s="66"/>
      <c r="AJ517" t="s">
        <v>444</v>
      </c>
    </row>
    <row r="518" spans="1:36" ht="15" x14ac:dyDescent="0.25">
      <c r="A518">
        <v>1.99</v>
      </c>
      <c r="B518">
        <v>3.53</v>
      </c>
      <c r="C518">
        <v>3.93</v>
      </c>
      <c r="D518" s="43">
        <f t="shared" si="118"/>
        <v>4.0251608002891626E-2</v>
      </c>
      <c r="E518" s="44">
        <f>IF(OR($A518="",$B518="",$C518=""),"",A518*'MPTO_working_3-way'!$I517)</f>
        <v>2.0701006999257543</v>
      </c>
      <c r="F518" s="45">
        <f>IF(OR($A518="",$B518="",$C518=""),"",B518*'MPTO_working_3-way'!$I517)</f>
        <v>3.6720881762502073</v>
      </c>
      <c r="G518" s="46">
        <f>IF(OR($A518="",$B518="",$C518=""),"",C518*'MPTO_working_3-way'!$I517)</f>
        <v>4.0881888194513643</v>
      </c>
      <c r="H518" s="44">
        <f>IF(OR($A518="",$B518="",$C518=""),"",'MPTO_working_3-way'!E517)</f>
        <v>2.0445910582766325</v>
      </c>
      <c r="I518" s="45">
        <f>IF(OR($A518="",$B518="",$C518=""),"",'MPTO_working_3-way'!F517)</f>
        <v>3.7055027072546745</v>
      </c>
      <c r="J518" s="46">
        <f>IF(OR($A518="",$B518="",$C518=""),"",'MPTO_working_3-way'!G517)</f>
        <v>4.1487626203665791</v>
      </c>
      <c r="K518" s="44">
        <f>IF(OR($A518="",$B518="",$C518=""),"",'OddsRatio_working_3-way'!H517)</f>
        <v>2.0545842785641795</v>
      </c>
      <c r="L518" s="45">
        <f>IF(OR($A518="",$B518="",$C518=""),"",'OddsRatio_working_3-way'!I517)</f>
        <v>3.6950487118862347</v>
      </c>
      <c r="M518" s="46">
        <f>IF(OR($A518="",$B518="",$C518=""),"",'OddsRatio_working_3-way'!J517)</f>
        <v>4.1211433698919642</v>
      </c>
      <c r="N518" s="47">
        <f t="shared" si="119"/>
        <v>48.306828746826938</v>
      </c>
      <c r="O518" s="48">
        <f t="shared" si="120"/>
        <v>27.232461531497343</v>
      </c>
      <c r="P518" s="48">
        <f t="shared" si="121"/>
        <v>24.460709721675727</v>
      </c>
      <c r="Q518" t="s">
        <v>286</v>
      </c>
      <c r="R518" t="s">
        <v>292</v>
      </c>
      <c r="S518" t="s">
        <v>514</v>
      </c>
      <c r="T518" s="50">
        <v>100</v>
      </c>
      <c r="U518" s="50">
        <f t="shared" si="122"/>
        <v>49.748743718592962</v>
      </c>
      <c r="V518" s="50">
        <f t="shared" si="123"/>
        <v>71.671388101982998</v>
      </c>
      <c r="W518" s="50">
        <f t="shared" si="124"/>
        <v>74.554707379134854</v>
      </c>
      <c r="X518" s="50">
        <f t="shared" si="125"/>
        <v>53.773904518882134</v>
      </c>
      <c r="Y518" s="50">
        <f t="shared" si="126"/>
        <v>75.69654890227217</v>
      </c>
      <c r="Z518" s="50">
        <f t="shared" si="127"/>
        <v>78.579868179424025</v>
      </c>
      <c r="AA518" s="50">
        <f t="shared" si="128"/>
        <v>-4.0251608002891714</v>
      </c>
      <c r="AB518" s="50">
        <f t="shared" si="129"/>
        <v>-4.0251608002891714</v>
      </c>
      <c r="AC518" s="50">
        <f t="shared" si="130"/>
        <v>-4.0251608002891714</v>
      </c>
      <c r="AF518">
        <v>1.97</v>
      </c>
      <c r="AG518">
        <v>1.88</v>
      </c>
      <c r="AH518" s="66"/>
      <c r="AJ518" t="s">
        <v>444</v>
      </c>
    </row>
    <row r="519" spans="1:36" ht="15" x14ac:dyDescent="0.25">
      <c r="A519">
        <v>1.41</v>
      </c>
      <c r="B519">
        <v>4.75</v>
      </c>
      <c r="C519">
        <v>7.83</v>
      </c>
      <c r="D519" s="43">
        <f t="shared" ref="D519:D582" si="131">IF(OR($A519="",$B519="",$C519=""),"",(1/A519)+(1/B519)+(1/C519)-1)</f>
        <v>4.7460094762871163E-2</v>
      </c>
      <c r="E519" s="44">
        <f>IF(OR($A519="",$B519="",$C519=""),"",A519*'MPTO_working_3-way'!$I518)</f>
        <v>1.4769187336156482</v>
      </c>
      <c r="F519" s="45">
        <f>IF(OR($A519="",$B519="",$C519=""),"",B519*'MPTO_working_3-way'!$I518)</f>
        <v>4.975435450123638</v>
      </c>
      <c r="G519" s="46">
        <f>IF(OR($A519="",$B519="",$C519=""),"",C519*'MPTO_working_3-way'!$I518)</f>
        <v>8.2016125419932813</v>
      </c>
      <c r="H519" s="44">
        <f>IF(OR($A519="",$B519="",$C519=""),"",'MPTO_working_3-way'!E518)</f>
        <v>1.4421693829214548</v>
      </c>
      <c r="I519" s="45">
        <f>IF(OR($A519="",$B519="",$C519=""),"",'MPTO_working_3-way'!F518)</f>
        <v>5.1359410616829937</v>
      </c>
      <c r="J519" s="46">
        <f>IF(OR($A519="",$B519="",$C519=""),"",'MPTO_working_3-way'!G518)</f>
        <v>8.9370385360969706</v>
      </c>
      <c r="K519" s="44">
        <f>IF(OR($A519="",$B519="",$C519=""),"",'OddsRatio_working_3-way'!H518)</f>
        <v>1.4526838435410734</v>
      </c>
      <c r="L519" s="45">
        <f>IF(OR($A519="",$B519="",$C519=""),"",'OddsRatio_working_3-way'!I518)</f>
        <v>5.1404010079976219</v>
      </c>
      <c r="M519" s="46">
        <f>IF(OR($A519="",$B519="",$C519=""),"",'OddsRatio_working_3-way'!J518)</f>
        <v>8.541050369233</v>
      </c>
      <c r="N519" s="47">
        <f t="shared" si="119"/>
        <v>67.708532449303931</v>
      </c>
      <c r="O519" s="48">
        <f t="shared" si="120"/>
        <v>20.098743316530221</v>
      </c>
      <c r="P519" s="48">
        <f t="shared" si="121"/>
        <v>12.192724234165842</v>
      </c>
      <c r="Q519" t="s">
        <v>288</v>
      </c>
      <c r="R519" t="s">
        <v>285</v>
      </c>
      <c r="S519" t="s">
        <v>514</v>
      </c>
      <c r="T519" s="50">
        <v>100</v>
      </c>
      <c r="U519" s="50">
        <f t="shared" si="122"/>
        <v>29.078014184397166</v>
      </c>
      <c r="V519" s="50">
        <f t="shared" si="123"/>
        <v>78.94736842105263</v>
      </c>
      <c r="W519" s="50">
        <f t="shared" si="124"/>
        <v>87.228607918263094</v>
      </c>
      <c r="X519" s="50">
        <f t="shared" si="125"/>
        <v>33.824023660684276</v>
      </c>
      <c r="Y519" s="50">
        <f t="shared" si="126"/>
        <v>83.693377897339744</v>
      </c>
      <c r="Z519" s="50">
        <f t="shared" si="127"/>
        <v>91.974617394550208</v>
      </c>
      <c r="AA519" s="50">
        <f t="shared" si="128"/>
        <v>-4.7460094762871101</v>
      </c>
      <c r="AB519" s="50">
        <f t="shared" si="129"/>
        <v>-4.7460094762871137</v>
      </c>
      <c r="AC519" s="50">
        <f t="shared" si="130"/>
        <v>-4.7460094762871137</v>
      </c>
      <c r="AF519">
        <v>1.84</v>
      </c>
      <c r="AG519">
        <v>2.02</v>
      </c>
      <c r="AH519" s="66"/>
      <c r="AJ519" t="s">
        <v>444</v>
      </c>
    </row>
    <row r="520" spans="1:36" ht="15" x14ac:dyDescent="0.25">
      <c r="A520">
        <v>2.0299999999999998</v>
      </c>
      <c r="B520">
        <v>3.73</v>
      </c>
      <c r="C520">
        <v>3.58</v>
      </c>
      <c r="D520" s="43">
        <f t="shared" si="131"/>
        <v>4.0036961122279502E-2</v>
      </c>
      <c r="E520" s="44">
        <f>IF(OR($A520="",$B520="",$C520=""),"",A520*'MPTO_working_3-way'!$I519)</f>
        <v>2.1112750310782271</v>
      </c>
      <c r="F520" s="45">
        <f>IF(OR($A520="",$B520="",$C520=""),"",B520*'MPTO_working_3-way'!$I519)</f>
        <v>3.8793378649861023</v>
      </c>
      <c r="G520" s="46">
        <f>IF(OR($A520="",$B520="",$C520=""),"",C520*'MPTO_working_3-way'!$I519)</f>
        <v>3.7233323208177609</v>
      </c>
      <c r="H520" s="44">
        <f>IF(OR($A520="",$B520="",$C520=""),"",'MPTO_working_3-way'!E519)</f>
        <v>2.0865275299473494</v>
      </c>
      <c r="I520" s="45">
        <f>IF(OR($A520="",$B520="",$C520=""),"",'MPTO_working_3-way'!F519)</f>
        <v>3.9254038079631788</v>
      </c>
      <c r="J520" s="46">
        <f>IF(OR($A520="",$B520="",$C520=""),"",'MPTO_working_3-way'!G519)</f>
        <v>3.759625271874282</v>
      </c>
      <c r="K520" s="44">
        <f>IF(OR($A520="",$B520="",$C520=""),"",'OddsRatio_working_3-way'!H519)</f>
        <v>2.0963198728221761</v>
      </c>
      <c r="L520" s="45">
        <f>IF(OR($A520="",$B520="",$C520=""),"",'OddsRatio_working_3-way'!I519)</f>
        <v>3.9057798570917877</v>
      </c>
      <c r="M520" s="46">
        <f>IF(OR($A520="",$B520="",$C520=""),"",'OddsRatio_working_3-way'!J519)</f>
        <v>3.7461216231856467</v>
      </c>
      <c r="N520" s="47">
        <f t="shared" si="119"/>
        <v>47.364743355549486</v>
      </c>
      <c r="O520" s="48">
        <f t="shared" si="120"/>
        <v>25.777594909320499</v>
      </c>
      <c r="P520" s="48">
        <f t="shared" si="121"/>
        <v>26.857661735130012</v>
      </c>
      <c r="Q520" t="s">
        <v>283</v>
      </c>
      <c r="R520" t="s">
        <v>293</v>
      </c>
      <c r="S520" t="s">
        <v>514</v>
      </c>
      <c r="T520" s="50">
        <v>100</v>
      </c>
      <c r="U520" s="50">
        <f t="shared" si="122"/>
        <v>50.73891625615763</v>
      </c>
      <c r="V520" s="50">
        <f t="shared" si="123"/>
        <v>73.190348525469176</v>
      </c>
      <c r="W520" s="50">
        <f t="shared" si="124"/>
        <v>72.067039106145245</v>
      </c>
      <c r="X520" s="50">
        <f t="shared" si="125"/>
        <v>54.742612368385579</v>
      </c>
      <c r="Y520" s="50">
        <f t="shared" si="126"/>
        <v>77.194044637697118</v>
      </c>
      <c r="Z520" s="50">
        <f t="shared" si="127"/>
        <v>76.070735218373201</v>
      </c>
      <c r="AA520" s="50">
        <f t="shared" si="128"/>
        <v>-4.0036961122279493</v>
      </c>
      <c r="AB520" s="50">
        <f t="shared" si="129"/>
        <v>-4.0036961122279422</v>
      </c>
      <c r="AC520" s="50">
        <f t="shared" si="130"/>
        <v>-4.0036961122279564</v>
      </c>
      <c r="AF520">
        <v>1.76</v>
      </c>
      <c r="AG520">
        <v>2.1</v>
      </c>
      <c r="AH520" s="66"/>
      <c r="AJ520" t="s">
        <v>444</v>
      </c>
    </row>
    <row r="521" spans="1:36" ht="15" x14ac:dyDescent="0.25">
      <c r="A521">
        <v>2.23</v>
      </c>
      <c r="B521">
        <v>3.25</v>
      </c>
      <c r="C521">
        <v>3.54</v>
      </c>
      <c r="D521" s="43">
        <f t="shared" si="131"/>
        <v>3.8608676672065023E-2</v>
      </c>
      <c r="E521" s="44">
        <f>IF(OR($A521="",$B521="",$C521=""),"",A521*'MPTO_working_3-way'!$I520)</f>
        <v>2.3160973489787051</v>
      </c>
      <c r="F521" s="45">
        <f>IF(OR($A521="",$B521="",$C521=""),"",B521*'MPTO_working_3-way'!$I520)</f>
        <v>3.3754781991842115</v>
      </c>
      <c r="G521" s="46">
        <f>IF(OR($A521="",$B521="",$C521=""),"",C521*'MPTO_working_3-way'!$I520)</f>
        <v>3.6766747154191104</v>
      </c>
      <c r="H521" s="44">
        <f>IF(OR($A521="",$B521="",$C521=""),"",'MPTO_working_3-way'!E520)</f>
        <v>2.2958900146012837</v>
      </c>
      <c r="I521" s="45">
        <f>IF(OR($A521="",$B521="",$C521=""),"",'MPTO_working_3-way'!F520)</f>
        <v>3.3918685178289318</v>
      </c>
      <c r="J521" s="46">
        <f>IF(OR($A521="",$B521="",$C521=""),"",'MPTO_working_3-way'!G520)</f>
        <v>3.7089743373514303</v>
      </c>
      <c r="K521" s="44">
        <f>IF(OR($A521="",$B521="",$C521=""),"",'OddsRatio_working_3-way'!H520)</f>
        <v>2.3044267843015911</v>
      </c>
      <c r="L521" s="45">
        <f>IF(OR($A521="",$B521="",$C521=""),"",'OddsRatio_working_3-way'!I520)</f>
        <v>3.3861465566492517</v>
      </c>
      <c r="M521" s="46">
        <f>IF(OR($A521="",$B521="",$C521=""),"",'OddsRatio_working_3-way'!J520)</f>
        <v>3.6936943350618225</v>
      </c>
      <c r="N521" s="47">
        <f t="shared" si="119"/>
        <v>43.176078088468742</v>
      </c>
      <c r="O521" s="48">
        <f t="shared" si="120"/>
        <v>29.625432042241624</v>
      </c>
      <c r="P521" s="48">
        <f t="shared" si="121"/>
        <v>27.198489869289627</v>
      </c>
      <c r="Q521" t="s">
        <v>468</v>
      </c>
      <c r="R521" t="s">
        <v>246</v>
      </c>
      <c r="S521" t="s">
        <v>514</v>
      </c>
      <c r="T521" s="50">
        <v>100</v>
      </c>
      <c r="U521" s="50">
        <f t="shared" si="122"/>
        <v>55.156950672645742</v>
      </c>
      <c r="V521" s="50">
        <f t="shared" si="123"/>
        <v>69.230769230769241</v>
      </c>
      <c r="W521" s="50">
        <f t="shared" si="124"/>
        <v>71.751412429378533</v>
      </c>
      <c r="X521" s="50">
        <f t="shared" si="125"/>
        <v>59.017818339852248</v>
      </c>
      <c r="Y521" s="50">
        <f t="shared" si="126"/>
        <v>73.091636897975732</v>
      </c>
      <c r="Z521" s="50">
        <f t="shared" si="127"/>
        <v>75.612280096585025</v>
      </c>
      <c r="AA521" s="50">
        <f t="shared" si="128"/>
        <v>-3.8608676672065059</v>
      </c>
      <c r="AB521" s="50">
        <f t="shared" si="129"/>
        <v>-3.8608676672064917</v>
      </c>
      <c r="AC521" s="50">
        <f t="shared" si="130"/>
        <v>-3.8608676672064917</v>
      </c>
      <c r="AF521">
        <v>2.23</v>
      </c>
      <c r="AG521">
        <v>1.68</v>
      </c>
      <c r="AH521" s="66"/>
      <c r="AJ521" t="s">
        <v>439</v>
      </c>
    </row>
    <row r="522" spans="1:36" ht="15" x14ac:dyDescent="0.25">
      <c r="A522">
        <v>2.4900000000000002</v>
      </c>
      <c r="B522">
        <v>3.15</v>
      </c>
      <c r="C522">
        <v>3.13</v>
      </c>
      <c r="D522" s="43">
        <f t="shared" si="131"/>
        <v>3.8555561054502308E-2</v>
      </c>
      <c r="E522" s="44">
        <f>IF(OR($A522="",$B522="",$C522=""),"",A522*'MPTO_working_3-way'!$I521)</f>
        <v>2.5860033470257111</v>
      </c>
      <c r="F522" s="45">
        <f>IF(OR($A522="",$B522="",$C522=""),"",B522*'MPTO_working_3-way'!$I521)</f>
        <v>3.2714500173216821</v>
      </c>
      <c r="G522" s="46">
        <f>IF(OR($A522="",$B522="",$C522=""),"",C522*'MPTO_working_3-way'!$I521)</f>
        <v>3.2506789061005921</v>
      </c>
      <c r="H522" s="44">
        <f>IF(OR($A522="",$B522="",$C522=""),"",'MPTO_working_3-way'!E521)</f>
        <v>2.5723170143289202</v>
      </c>
      <c r="I522" s="45">
        <f>IF(OR($A522="",$B522="",$C522=""),"",'MPTO_working_3-way'!F521)</f>
        <v>3.2829028701483036</v>
      </c>
      <c r="J522" s="46">
        <f>IF(OR($A522="",$B522="",$C522=""),"",'MPTO_working_3-way'!G521)</f>
        <v>3.2611854300984917</v>
      </c>
      <c r="K522" s="44">
        <f>IF(OR($A522="",$B522="",$C522=""),"",'OddsRatio_working_3-way'!H521)</f>
        <v>2.5784788408746757</v>
      </c>
      <c r="L522" s="45">
        <f>IF(OR($A522="",$B522="",$C522=""),"",'OddsRatio_working_3-way'!I521)</f>
        <v>3.2776708106580887</v>
      </c>
      <c r="M522" s="46">
        <f>IF(OR($A522="",$B522="",$C522=""),"",'OddsRatio_working_3-way'!J521)</f>
        <v>3.2564831752101062</v>
      </c>
      <c r="N522" s="47">
        <f t="shared" si="119"/>
        <v>38.669710197790302</v>
      </c>
      <c r="O522" s="48">
        <f t="shared" si="120"/>
        <v>30.567485203967582</v>
      </c>
      <c r="P522" s="48">
        <f t="shared" si="121"/>
        <v>30.762804598242134</v>
      </c>
      <c r="Q522" t="s">
        <v>461</v>
      </c>
      <c r="R522" t="s">
        <v>297</v>
      </c>
      <c r="S522" t="s">
        <v>514</v>
      </c>
      <c r="T522" s="50">
        <v>100</v>
      </c>
      <c r="U522" s="50">
        <f t="shared" si="122"/>
        <v>59.839357429718881</v>
      </c>
      <c r="V522" s="50">
        <f t="shared" si="123"/>
        <v>68.253968253968253</v>
      </c>
      <c r="W522" s="50">
        <f t="shared" si="124"/>
        <v>68.051118210862612</v>
      </c>
      <c r="X522" s="50">
        <f t="shared" si="125"/>
        <v>63.694913535169121</v>
      </c>
      <c r="Y522" s="50">
        <f t="shared" si="126"/>
        <v>72.109524359418501</v>
      </c>
      <c r="Z522" s="50">
        <f t="shared" si="127"/>
        <v>71.906674316312859</v>
      </c>
      <c r="AA522" s="50">
        <f t="shared" si="128"/>
        <v>-3.8555561054502405</v>
      </c>
      <c r="AB522" s="50">
        <f t="shared" si="129"/>
        <v>-3.8555561054502476</v>
      </c>
      <c r="AC522" s="50">
        <f t="shared" si="130"/>
        <v>-3.8555561054502476</v>
      </c>
      <c r="AF522">
        <v>2.11</v>
      </c>
      <c r="AG522">
        <v>1.76</v>
      </c>
      <c r="AH522" s="66"/>
      <c r="AJ522" t="s">
        <v>439</v>
      </c>
    </row>
    <row r="523" spans="1:36" ht="15" x14ac:dyDescent="0.25">
      <c r="A523">
        <v>2.67</v>
      </c>
      <c r="B523">
        <v>3.42</v>
      </c>
      <c r="C523">
        <v>2.69</v>
      </c>
      <c r="D523" s="43">
        <f t="shared" si="131"/>
        <v>3.8676707920616726E-2</v>
      </c>
      <c r="E523" s="44">
        <f>IF(OR($A523="",$B523="",$C523=""),"",A523*'MPTO_working_3-way'!$I522)</f>
        <v>2.7732668101480464</v>
      </c>
      <c r="F523" s="45">
        <f>IF(OR($A523="",$B523="",$C523=""),"",B523*'MPTO_working_3-way'!$I522)</f>
        <v>3.5522743410885091</v>
      </c>
      <c r="G523" s="46">
        <f>IF(OR($A523="",$B523="",$C523=""),"",C523*'MPTO_working_3-way'!$I522)</f>
        <v>2.7940403443064588</v>
      </c>
      <c r="H523" s="44">
        <f>IF(OR($A523="",$B523="",$C523=""),"",'MPTO_working_3-way'!E522)</f>
        <v>2.7651839071893867</v>
      </c>
      <c r="I523" s="45">
        <f>IF(OR($A523="",$B523="",$C523=""),"",'MPTO_working_3-way'!F522)</f>
        <v>3.5777480904133667</v>
      </c>
      <c r="J523" s="46">
        <f>IF(OR($A523="",$B523="",$C523=""),"",'MPTO_working_3-way'!G522)</f>
        <v>2.7866410307664835</v>
      </c>
      <c r="K523" s="44">
        <f>IF(OR($A523="",$B523="",$C523=""),"",'OddsRatio_working_3-way'!H522)</f>
        <v>2.7694442257438596</v>
      </c>
      <c r="L523" s="45">
        <f>IF(OR($A523="",$B523="",$C523=""),"",'OddsRatio_working_3-way'!I522)</f>
        <v>3.5641048061677485</v>
      </c>
      <c r="M523" s="46">
        <f>IF(OR($A523="",$B523="",$C523=""),"",'OddsRatio_working_3-way'!J522)</f>
        <v>2.7906351745551632</v>
      </c>
      <c r="N523" s="47">
        <f t="shared" si="119"/>
        <v>36.05855723440532</v>
      </c>
      <c r="O523" s="48">
        <f t="shared" si="120"/>
        <v>28.150978893526958</v>
      </c>
      <c r="P523" s="48">
        <f t="shared" si="121"/>
        <v>35.790463872067733</v>
      </c>
      <c r="Q523" t="s">
        <v>459</v>
      </c>
      <c r="R523" t="s">
        <v>307</v>
      </c>
      <c r="S523" t="s">
        <v>514</v>
      </c>
      <c r="T523" s="50">
        <v>100</v>
      </c>
      <c r="U523" s="50">
        <f t="shared" si="122"/>
        <v>62.546816479400754</v>
      </c>
      <c r="V523" s="50">
        <f t="shared" si="123"/>
        <v>70.760233918128648</v>
      </c>
      <c r="W523" s="50">
        <f t="shared" si="124"/>
        <v>62.825278810408925</v>
      </c>
      <c r="X523" s="50">
        <f t="shared" si="125"/>
        <v>66.41448727146242</v>
      </c>
      <c r="Y523" s="50">
        <f t="shared" si="126"/>
        <v>74.627904710190336</v>
      </c>
      <c r="Z523" s="50">
        <f t="shared" si="127"/>
        <v>66.692949602470591</v>
      </c>
      <c r="AA523" s="50">
        <f t="shared" si="128"/>
        <v>-3.8676707920616664</v>
      </c>
      <c r="AB523" s="50">
        <f t="shared" si="129"/>
        <v>-3.8676707920616877</v>
      </c>
      <c r="AC523" s="50">
        <f t="shared" si="130"/>
        <v>-3.8676707920616664</v>
      </c>
      <c r="AF523">
        <v>2.09</v>
      </c>
      <c r="AG523">
        <v>1.78</v>
      </c>
      <c r="AH523" s="66"/>
      <c r="AJ523" t="s">
        <v>439</v>
      </c>
    </row>
    <row r="524" spans="1:36" ht="15" x14ac:dyDescent="0.25">
      <c r="A524">
        <v>2.46</v>
      </c>
      <c r="B524">
        <v>3.03</v>
      </c>
      <c r="C524">
        <v>3.31</v>
      </c>
      <c r="D524" s="43">
        <f t="shared" si="131"/>
        <v>3.8651871966357998E-2</v>
      </c>
      <c r="E524" s="44">
        <f>IF(OR($A524="",$B524="",$C524=""),"",A524*'MPTO_working_3-way'!$I523)</f>
        <v>2.5550836050372405</v>
      </c>
      <c r="F524" s="45">
        <f>IF(OR($A524="",$B524="",$C524=""),"",B524*'MPTO_working_3-way'!$I523)</f>
        <v>3.1471151720580646</v>
      </c>
      <c r="G524" s="46">
        <f>IF(OR($A524="",$B524="",$C524=""),"",C524*'MPTO_working_3-way'!$I523)</f>
        <v>3.4379376962086452</v>
      </c>
      <c r="H524" s="44">
        <f>IF(OR($A524="",$B524="",$C524=""),"",'MPTO_working_3-way'!E523)</f>
        <v>2.5405206197318497</v>
      </c>
      <c r="I524" s="45">
        <f>IF(OR($A524="",$B524="",$C524=""),"",'MPTO_working_3-way'!F523)</f>
        <v>3.1530916226331756</v>
      </c>
      <c r="J524" s="46">
        <f>IF(OR($A524="",$B524="",$C524=""),"",'MPTO_working_3-way'!G523)</f>
        <v>3.4574458871910947</v>
      </c>
      <c r="K524" s="44">
        <f>IF(OR($A524="",$B524="",$C524=""),"",'OddsRatio_working_3-way'!H523)</f>
        <v>2.5470804419281743</v>
      </c>
      <c r="L524" s="45">
        <f>IF(OR($A524="",$B524="",$C524=""),"",'OddsRatio_working_3-way'!I523)</f>
        <v>3.1510776007631462</v>
      </c>
      <c r="M524" s="46">
        <f>IF(OR($A524="",$B524="",$C524=""),"",'OddsRatio_working_3-way'!J523)</f>
        <v>3.4477779594890974</v>
      </c>
      <c r="N524" s="47">
        <f t="shared" si="119"/>
        <v>39.137662580924626</v>
      </c>
      <c r="O524" s="48">
        <f t="shared" si="120"/>
        <v>31.775131996394251</v>
      </c>
      <c r="P524" s="48">
        <f t="shared" si="121"/>
        <v>29.087205422681141</v>
      </c>
      <c r="Q524" t="s">
        <v>463</v>
      </c>
      <c r="R524" t="s">
        <v>299</v>
      </c>
      <c r="S524" t="s">
        <v>514</v>
      </c>
      <c r="T524" s="50">
        <v>100</v>
      </c>
      <c r="U524" s="50">
        <f t="shared" si="122"/>
        <v>59.349593495934961</v>
      </c>
      <c r="V524" s="50">
        <f t="shared" si="123"/>
        <v>66.996699669967001</v>
      </c>
      <c r="W524" s="50">
        <f t="shared" si="124"/>
        <v>69.78851963746223</v>
      </c>
      <c r="X524" s="50">
        <f t="shared" si="125"/>
        <v>63.214780692570763</v>
      </c>
      <c r="Y524" s="50">
        <f t="shared" si="126"/>
        <v>70.861886866602802</v>
      </c>
      <c r="Z524" s="50">
        <f t="shared" si="127"/>
        <v>73.653706834098045</v>
      </c>
      <c r="AA524" s="50">
        <f t="shared" si="128"/>
        <v>-3.8651871966358016</v>
      </c>
      <c r="AB524" s="50">
        <f t="shared" si="129"/>
        <v>-3.8651871966358016</v>
      </c>
      <c r="AC524" s="50">
        <f t="shared" si="130"/>
        <v>-3.8651871966358158</v>
      </c>
      <c r="AF524">
        <v>2.12</v>
      </c>
      <c r="AG524">
        <v>1.75</v>
      </c>
      <c r="AH524" s="66"/>
      <c r="AJ524" t="s">
        <v>439</v>
      </c>
    </row>
    <row r="525" spans="1:36" ht="15" x14ac:dyDescent="0.25">
      <c r="A525">
        <v>2.37</v>
      </c>
      <c r="B525">
        <v>3.21</v>
      </c>
      <c r="C525">
        <v>3.27</v>
      </c>
      <c r="D525" s="43">
        <f t="shared" si="131"/>
        <v>3.9277805574337687E-2</v>
      </c>
      <c r="E525" s="44">
        <f>IF(OR($A525="",$B525="",$C525=""),"",A525*'MPTO_working_3-way'!$I524)</f>
        <v>2.4630883992111805</v>
      </c>
      <c r="F525" s="45">
        <f>IF(OR($A525="",$B525="",$C525=""),"",B525*'MPTO_working_3-way'!$I524)</f>
        <v>3.3360817558936238</v>
      </c>
      <c r="G525" s="46">
        <f>IF(OR($A525="",$B525="",$C525=""),"",C525*'MPTO_working_3-way'!$I524)</f>
        <v>3.3984384242280843</v>
      </c>
      <c r="H525" s="44">
        <f>IF(OR($A525="",$B525="",$C525=""),"",'MPTO_working_3-way'!E524)</f>
        <v>2.4458948108606502</v>
      </c>
      <c r="I525" s="45">
        <f>IF(OR($A525="",$B525="",$C525=""),"",'MPTO_working_3-way'!F524)</f>
        <v>3.3508260089682462</v>
      </c>
      <c r="J525" s="46">
        <f>IF(OR($A525="",$B525="",$C525=""),"",'MPTO_working_3-way'!G524)</f>
        <v>3.4162596695712284</v>
      </c>
      <c r="K525" s="44">
        <f>IF(OR($A525="",$B525="",$C525=""),"",'OddsRatio_working_3-way'!H524)</f>
        <v>2.4534083759504348</v>
      </c>
      <c r="L525" s="45">
        <f>IF(OR($A525="",$B525="",$C525=""),"",'OddsRatio_working_3-way'!I524)</f>
        <v>3.3445492779930368</v>
      </c>
      <c r="M525" s="46">
        <f>IF(OR($A525="",$B525="",$C525=""),"",'OddsRatio_working_3-way'!J524)</f>
        <v>3.4082021995675089</v>
      </c>
      <c r="N525" s="47">
        <f t="shared" si="119"/>
        <v>40.599436070595608</v>
      </c>
      <c r="O525" s="48">
        <f t="shared" si="120"/>
        <v>29.975284575486484</v>
      </c>
      <c r="P525" s="48">
        <f t="shared" si="121"/>
        <v>29.425279353917922</v>
      </c>
      <c r="Q525" t="s">
        <v>456</v>
      </c>
      <c r="R525" t="s">
        <v>460</v>
      </c>
      <c r="S525" t="s">
        <v>514</v>
      </c>
      <c r="T525" s="50">
        <v>100</v>
      </c>
      <c r="U525" s="50">
        <f t="shared" si="122"/>
        <v>57.805907172995774</v>
      </c>
      <c r="V525" s="50">
        <f t="shared" si="123"/>
        <v>68.847352024922117</v>
      </c>
      <c r="W525" s="50">
        <f t="shared" si="124"/>
        <v>69.418960244648318</v>
      </c>
      <c r="X525" s="50">
        <f t="shared" si="125"/>
        <v>61.733687730429551</v>
      </c>
      <c r="Y525" s="50">
        <f t="shared" si="126"/>
        <v>72.775132582355894</v>
      </c>
      <c r="Z525" s="50">
        <f t="shared" si="127"/>
        <v>73.346740802082095</v>
      </c>
      <c r="AA525" s="50">
        <f t="shared" si="128"/>
        <v>-3.9277805574337776</v>
      </c>
      <c r="AB525" s="50">
        <f t="shared" si="129"/>
        <v>-3.9277805574337776</v>
      </c>
      <c r="AC525" s="50">
        <f t="shared" si="130"/>
        <v>-3.9277805574337776</v>
      </c>
      <c r="AF525">
        <v>2.11</v>
      </c>
      <c r="AG525">
        <v>1.75</v>
      </c>
      <c r="AH525" s="66"/>
      <c r="AJ525" t="s">
        <v>439</v>
      </c>
    </row>
    <row r="526" spans="1:36" ht="15" x14ac:dyDescent="0.25">
      <c r="A526">
        <v>2.61</v>
      </c>
      <c r="B526">
        <v>3.39</v>
      </c>
      <c r="C526">
        <v>2.77</v>
      </c>
      <c r="D526" s="43">
        <f t="shared" si="131"/>
        <v>3.9137843514480242E-2</v>
      </c>
      <c r="E526" s="44">
        <f>IF(OR($A526="",$B526="",$C526=""),"",A526*'MPTO_working_3-way'!$I525)</f>
        <v>2.7121497715727934</v>
      </c>
      <c r="F526" s="45">
        <f>IF(OR($A526="",$B526="",$C526=""),"",B526*'MPTO_working_3-way'!$I525)</f>
        <v>3.5226772895140881</v>
      </c>
      <c r="G526" s="46">
        <f>IF(OR($A526="",$B526="",$C526=""),"",C526*'MPTO_working_3-way'!$I525)</f>
        <v>2.8784118265351104</v>
      </c>
      <c r="H526" s="44">
        <f>IF(OR($A526="",$B526="",$C526=""),"",'MPTO_working_3-way'!E525)</f>
        <v>2.7020029962865584</v>
      </c>
      <c r="I526" s="45">
        <f>IF(OR($A526="",$B526="",$C526=""),"",'MPTO_working_3-way'!F525)</f>
        <v>3.5468627102236905</v>
      </c>
      <c r="J526" s="46">
        <f>IF(OR($A526="",$B526="",$C526=""),"",'MPTO_working_3-way'!G525)</f>
        <v>2.8738532258009677</v>
      </c>
      <c r="K526" s="44">
        <f>IF(OR($A526="",$B526="",$C526=""),"",'OddsRatio_working_3-way'!H525)</f>
        <v>2.7070165579495682</v>
      </c>
      <c r="L526" s="45">
        <f>IF(OR($A526="",$B526="",$C526=""),"",'OddsRatio_working_3-way'!I525)</f>
        <v>3.5340183686332103</v>
      </c>
      <c r="M526" s="46">
        <f>IF(OR($A526="",$B526="",$C526=""),"",'OddsRatio_working_3-way'!J525)</f>
        <v>2.8766579550128797</v>
      </c>
      <c r="N526" s="47">
        <f t="shared" si="119"/>
        <v>36.871120115910614</v>
      </c>
      <c r="O526" s="48">
        <f t="shared" si="120"/>
        <v>28.387499558267464</v>
      </c>
      <c r="P526" s="48">
        <f t="shared" si="121"/>
        <v>34.741380325821915</v>
      </c>
      <c r="Q526" t="s">
        <v>302</v>
      </c>
      <c r="R526" t="s">
        <v>462</v>
      </c>
      <c r="S526" t="s">
        <v>514</v>
      </c>
      <c r="T526" s="50">
        <v>100</v>
      </c>
      <c r="U526" s="50">
        <f t="shared" si="122"/>
        <v>61.685823754789276</v>
      </c>
      <c r="V526" s="50">
        <f t="shared" si="123"/>
        <v>70.501474926253692</v>
      </c>
      <c r="W526" s="50">
        <f t="shared" si="124"/>
        <v>63.898916967509031</v>
      </c>
      <c r="X526" s="50">
        <f t="shared" si="125"/>
        <v>65.599608106237284</v>
      </c>
      <c r="Y526" s="50">
        <f t="shared" si="126"/>
        <v>74.415259277701708</v>
      </c>
      <c r="Z526" s="50">
        <f t="shared" si="127"/>
        <v>67.812701318957053</v>
      </c>
      <c r="AA526" s="50">
        <f t="shared" si="128"/>
        <v>-3.9137843514480082</v>
      </c>
      <c r="AB526" s="50">
        <f t="shared" si="129"/>
        <v>-3.9137843514480153</v>
      </c>
      <c r="AC526" s="50">
        <f t="shared" si="130"/>
        <v>-3.9137843514480224</v>
      </c>
      <c r="AF526">
        <v>2.0499999999999998</v>
      </c>
      <c r="AG526">
        <v>1.81</v>
      </c>
      <c r="AH526" s="66"/>
      <c r="AJ526" t="s">
        <v>439</v>
      </c>
    </row>
    <row r="527" spans="1:36" ht="15" x14ac:dyDescent="0.25">
      <c r="A527">
        <v>3.38</v>
      </c>
      <c r="B527">
        <v>3.34</v>
      </c>
      <c r="C527">
        <v>2.2599999999999998</v>
      </c>
      <c r="D527" s="43">
        <f t="shared" si="131"/>
        <v>3.7737061876665701E-2</v>
      </c>
      <c r="E527" s="44">
        <f>IF(OR($A527="",$B527="",$C527=""),"",A527*'MPTO_working_3-way'!$I526)</f>
        <v>3.5075512691431299</v>
      </c>
      <c r="F527" s="45">
        <f>IF(OR($A527="",$B527="",$C527=""),"",B527*'MPTO_working_3-way'!$I526)</f>
        <v>3.4660417866680633</v>
      </c>
      <c r="G527" s="46">
        <f>IF(OR($A527="",$B527="",$C527=""),"",C527*'MPTO_working_3-way'!$I526)</f>
        <v>2.3452857598412642</v>
      </c>
      <c r="H527" s="44">
        <f>IF(OR($A527="",$B527="",$C527=""),"",'MPTO_working_3-way'!E526)</f>
        <v>3.5300891156289405</v>
      </c>
      <c r="I527" s="45">
        <f>IF(OR($A527="",$B527="",$C527=""),"",'MPTO_working_3-way'!F526)</f>
        <v>3.486480754493388</v>
      </c>
      <c r="J527" s="46">
        <f>IF(OR($A527="",$B527="",$C527=""),"",'MPTO_working_3-way'!G526)</f>
        <v>2.3261285468694042</v>
      </c>
      <c r="K527" s="44">
        <f>IF(OR($A527="",$B527="",$C527=""),"",'OddsRatio_working_3-way'!H526)</f>
        <v>3.5202665264728408</v>
      </c>
      <c r="L527" s="45">
        <f>IF(OR($A527="",$B527="",$C527=""),"",'OddsRatio_working_3-way'!I526)</f>
        <v>3.477909105859851</v>
      </c>
      <c r="M527" s="46">
        <f>IF(OR($A527="",$B527="",$C527=""),"",'OddsRatio_working_3-way'!J526)</f>
        <v>2.3342587493091509</v>
      </c>
      <c r="N527" s="47">
        <f t="shared" si="119"/>
        <v>28.509918266833857</v>
      </c>
      <c r="O527" s="48">
        <f t="shared" si="120"/>
        <v>28.851354413742047</v>
      </c>
      <c r="P527" s="48">
        <f t="shared" si="121"/>
        <v>42.638727319424092</v>
      </c>
      <c r="Q527" t="s">
        <v>457</v>
      </c>
      <c r="R527" t="s">
        <v>298</v>
      </c>
      <c r="S527" t="s">
        <v>514</v>
      </c>
      <c r="T527" s="50">
        <v>100</v>
      </c>
      <c r="U527" s="50">
        <f t="shared" si="122"/>
        <v>70.414201183431956</v>
      </c>
      <c r="V527" s="50">
        <f t="shared" si="123"/>
        <v>70.059880239520965</v>
      </c>
      <c r="W527" s="50">
        <f t="shared" si="124"/>
        <v>55.752212389380524</v>
      </c>
      <c r="X527" s="50">
        <f t="shared" si="125"/>
        <v>74.187907371098518</v>
      </c>
      <c r="Y527" s="50">
        <f t="shared" si="126"/>
        <v>73.833586427187512</v>
      </c>
      <c r="Z527" s="50">
        <f t="shared" si="127"/>
        <v>59.525918577047101</v>
      </c>
      <c r="AA527" s="50">
        <f t="shared" si="128"/>
        <v>-3.7737061876665621</v>
      </c>
      <c r="AB527" s="50">
        <f t="shared" si="129"/>
        <v>-3.7737061876665479</v>
      </c>
      <c r="AC527" s="50">
        <f t="shared" si="130"/>
        <v>-3.7737061876665763</v>
      </c>
      <c r="AF527">
        <v>1.94</v>
      </c>
      <c r="AG527">
        <v>1.91</v>
      </c>
      <c r="AH527" s="66"/>
      <c r="AJ527" t="s">
        <v>439</v>
      </c>
    </row>
    <row r="528" spans="1:36" ht="15" x14ac:dyDescent="0.25">
      <c r="A528">
        <v>3.55</v>
      </c>
      <c r="B528">
        <v>3.47</v>
      </c>
      <c r="C528">
        <v>2.13</v>
      </c>
      <c r="D528" s="43">
        <f t="shared" si="131"/>
        <v>3.9358146960533524E-2</v>
      </c>
      <c r="E528" s="44">
        <f>IF(OR($A528="",$B528="",$C528=""),"",A528*'MPTO_working_3-way'!$I527)</f>
        <v>3.6897214217098937</v>
      </c>
      <c r="F528" s="45">
        <f>IF(OR($A528="",$B528="",$C528=""),"",B528*'MPTO_working_3-way'!$I527)</f>
        <v>3.6065727699530514</v>
      </c>
      <c r="G528" s="46">
        <f>IF(OR($A528="",$B528="",$C528=""),"",C528*'MPTO_working_3-way'!$I527)</f>
        <v>2.2138328530259361</v>
      </c>
      <c r="H528" s="44">
        <f>IF(OR($A528="",$B528="",$C528=""),"",'MPTO_working_3-way'!E527)</f>
        <v>3.7234135446927832</v>
      </c>
      <c r="I528" s="45">
        <f>IF(OR($A528="",$B528="",$C528=""),"",'MPTO_working_3-way'!F527)</f>
        <v>3.6355035988916393</v>
      </c>
      <c r="J528" s="46">
        <f>IF(OR($A528="",$B528="",$C528=""),"",'MPTO_working_3-way'!G527)</f>
        <v>2.1912324218556982</v>
      </c>
      <c r="K528" s="44">
        <f>IF(OR($A528="",$B528="",$C528=""),"",'OddsRatio_working_3-way'!H527)</f>
        <v>3.7090101757717338</v>
      </c>
      <c r="L528" s="45">
        <f>IF(OR($A528="",$B528="",$C528=""),"",'OddsRatio_working_3-way'!I527)</f>
        <v>3.6240216212377185</v>
      </c>
      <c r="M528" s="46">
        <f>IF(OR($A528="",$B528="",$C528=""),"",'OddsRatio_working_3-way'!J527)</f>
        <v>2.2004633327929648</v>
      </c>
      <c r="N528" s="47">
        <f t="shared" si="119"/>
        <v>27.102317104920598</v>
      </c>
      <c r="O528" s="48">
        <f t="shared" si="120"/>
        <v>27.727154386878418</v>
      </c>
      <c r="P528" s="48">
        <f t="shared" si="121"/>
        <v>45.170528508200995</v>
      </c>
      <c r="Q528" t="s">
        <v>469</v>
      </c>
      <c r="R528" t="s">
        <v>296</v>
      </c>
      <c r="S528" t="s">
        <v>514</v>
      </c>
      <c r="T528" s="50">
        <v>100</v>
      </c>
      <c r="U528" s="50">
        <f t="shared" si="122"/>
        <v>71.83098591549296</v>
      </c>
      <c r="V528" s="50">
        <f t="shared" si="123"/>
        <v>71.181556195965413</v>
      </c>
      <c r="W528" s="50">
        <f t="shared" si="124"/>
        <v>53.051643192488264</v>
      </c>
      <c r="X528" s="50">
        <f t="shared" si="125"/>
        <v>75.76680061154633</v>
      </c>
      <c r="Y528" s="50">
        <f t="shared" si="126"/>
        <v>75.117370892018769</v>
      </c>
      <c r="Z528" s="50">
        <f t="shared" si="127"/>
        <v>56.987457888541627</v>
      </c>
      <c r="AA528" s="50">
        <f t="shared" si="128"/>
        <v>-3.9358146960533702</v>
      </c>
      <c r="AB528" s="50">
        <f t="shared" si="129"/>
        <v>-3.935814696053356</v>
      </c>
      <c r="AC528" s="50">
        <f t="shared" si="130"/>
        <v>-3.9358146960533631</v>
      </c>
      <c r="AF528">
        <v>2.19</v>
      </c>
      <c r="AG528">
        <v>1.7</v>
      </c>
      <c r="AH528" s="66"/>
      <c r="AJ528" t="s">
        <v>439</v>
      </c>
    </row>
    <row r="529" spans="1:36" s="50" customFormat="1" ht="15" x14ac:dyDescent="0.25">
      <c r="A529">
        <v>3.17</v>
      </c>
      <c r="B529">
        <v>3.17</v>
      </c>
      <c r="C529">
        <v>2.4500000000000002</v>
      </c>
      <c r="D529" s="43">
        <f t="shared" si="131"/>
        <v>3.9078091804545023E-2</v>
      </c>
      <c r="E529" s="44">
        <f>IF(OR($A529="",$B529="",$C529=""),"",A529*'MPTO_working_3-way'!$I528)</f>
        <v>3.2938775510204077</v>
      </c>
      <c r="F529" s="45">
        <f>IF(OR($A529="",$B529="",$C529=""),"",B529*'MPTO_working_3-way'!$I528)</f>
        <v>3.2938775510204077</v>
      </c>
      <c r="G529" s="46">
        <f>IF(OR($A529="",$B529="",$C529=""),"",C529*'MPTO_working_3-way'!$I528)</f>
        <v>2.5457413249211354</v>
      </c>
      <c r="H529" s="44">
        <f>IF(OR($A529="",$B529="",$C529=""),"",'MPTO_working_3-way'!E528)</f>
        <v>3.3065351592989423</v>
      </c>
      <c r="I529" s="45">
        <f>IF(OR($A529="",$B529="",$C529=""),"",'MPTO_working_3-way'!F528)</f>
        <v>3.3065351592989423</v>
      </c>
      <c r="J529" s="46">
        <f>IF(OR($A529="",$B529="",$C529=""),"",'MPTO_working_3-way'!G528)</f>
        <v>2.5307663064139465</v>
      </c>
      <c r="K529" s="44">
        <f>IF(OR($A529="",$B529="",$C529=""),"",'OddsRatio_working_3-way'!H528)</f>
        <v>3.3008618626301858</v>
      </c>
      <c r="L529" s="45">
        <f>IF(OR($A529="",$B529="",$C529=""),"",'OddsRatio_working_3-way'!I528)</f>
        <v>3.3008618626301858</v>
      </c>
      <c r="M529" s="46">
        <f>IF(OR($A529="",$B529="",$C529=""),"",'OddsRatio_working_3-way'!J528)</f>
        <v>2.5374422584395258</v>
      </c>
      <c r="N529" s="47">
        <f t="shared" si="119"/>
        <v>30.359355638166051</v>
      </c>
      <c r="O529" s="48">
        <f t="shared" si="120"/>
        <v>30.359355638166051</v>
      </c>
      <c r="P529" s="48">
        <f t="shared" si="121"/>
        <v>39.281288723667913</v>
      </c>
      <c r="Q529" t="s">
        <v>305</v>
      </c>
      <c r="R529" t="s">
        <v>301</v>
      </c>
      <c r="S529" t="s">
        <v>514</v>
      </c>
      <c r="T529" s="50">
        <v>100</v>
      </c>
      <c r="U529" s="50">
        <f t="shared" si="122"/>
        <v>68.454258675078862</v>
      </c>
      <c r="V529" s="50">
        <f t="shared" si="123"/>
        <v>68.454258675078862</v>
      </c>
      <c r="W529" s="50">
        <f t="shared" si="124"/>
        <v>59.183673469387763</v>
      </c>
      <c r="X529" s="50">
        <f t="shared" si="125"/>
        <v>72.362067855533368</v>
      </c>
      <c r="Y529" s="50">
        <f t="shared" si="126"/>
        <v>72.362067855533368</v>
      </c>
      <c r="Z529" s="50">
        <f t="shared" si="127"/>
        <v>63.09148264984227</v>
      </c>
      <c r="AA529" s="50">
        <f t="shared" si="128"/>
        <v>-3.9078091804545068</v>
      </c>
      <c r="AB529" s="50">
        <f t="shared" si="129"/>
        <v>-3.9078091804545068</v>
      </c>
      <c r="AC529" s="50">
        <f t="shared" si="130"/>
        <v>-3.9078091804545068</v>
      </c>
      <c r="AD529" s="51"/>
      <c r="AE529" s="51"/>
      <c r="AF529">
        <v>2.57</v>
      </c>
      <c r="AG529">
        <v>1.53</v>
      </c>
      <c r="AH529" s="66"/>
      <c r="AI529" s="51"/>
      <c r="AJ529" t="s">
        <v>439</v>
      </c>
    </row>
    <row r="530" spans="1:36" ht="15" x14ac:dyDescent="0.25">
      <c r="A530">
        <v>2.65</v>
      </c>
      <c r="B530">
        <v>3.13</v>
      </c>
      <c r="C530">
        <v>2.93</v>
      </c>
      <c r="D530" s="43">
        <f t="shared" si="131"/>
        <v>3.8144236785056629E-2</v>
      </c>
      <c r="E530" s="44">
        <f>IF(OR($A530="",$B530="",$C530=""),"",A530*'MPTO_working_3-way'!$I529)</f>
        <v>2.7510822274804001</v>
      </c>
      <c r="F530" s="45">
        <f>IF(OR($A530="",$B530="",$C530=""),"",B530*'MPTO_working_3-way'!$I529)</f>
        <v>3.2493914611372272</v>
      </c>
      <c r="G530" s="46">
        <f>IF(OR($A530="",$B530="",$C530=""),"",C530*'MPTO_working_3-way'!$I529)</f>
        <v>3.0417626137802163</v>
      </c>
      <c r="H530" s="44">
        <f>IF(OR($A530="",$B530="",$C530=""),"",'MPTO_working_3-way'!E529)</f>
        <v>2.7424027253764574</v>
      </c>
      <c r="I530" s="45">
        <f>IF(OR($A530="",$B530="",$C530=""),"",'MPTO_working_3-way'!F529)</f>
        <v>3.2597278919776627</v>
      </c>
      <c r="J530" s="46">
        <f>IF(OR($A530="",$B530="",$C530=""),"",'MPTO_working_3-way'!G529)</f>
        <v>3.0433786509164436</v>
      </c>
      <c r="K530" s="44">
        <f>IF(OR($A530="",$B530="",$C530=""),"",'OddsRatio_working_3-way'!H529)</f>
        <v>2.7464901399899402</v>
      </c>
      <c r="L530" s="45">
        <f>IF(OR($A530="",$B530="",$C530=""),"",'OddsRatio_working_3-way'!I529)</f>
        <v>3.2545599988961054</v>
      </c>
      <c r="M530" s="46">
        <f>IF(OR($A530="",$B530="",$C530=""),"",'OddsRatio_working_3-way'!J529)</f>
        <v>3.0428642243518707</v>
      </c>
      <c r="N530" s="47">
        <f t="shared" si="119"/>
        <v>36.34933154709293</v>
      </c>
      <c r="O530" s="48">
        <f t="shared" si="120"/>
        <v>30.77499316287421</v>
      </c>
      <c r="P530" s="48">
        <f t="shared" si="121"/>
        <v>32.875675290032852</v>
      </c>
      <c r="Q530" t="s">
        <v>300</v>
      </c>
      <c r="R530" t="s">
        <v>245</v>
      </c>
      <c r="S530" t="s">
        <v>514</v>
      </c>
      <c r="T530" s="50">
        <v>100</v>
      </c>
      <c r="U530" s="50">
        <f t="shared" si="122"/>
        <v>62.264150943396231</v>
      </c>
      <c r="V530" s="50">
        <f t="shared" si="123"/>
        <v>68.051118210862612</v>
      </c>
      <c r="W530" s="50">
        <f t="shared" si="124"/>
        <v>65.870307167235495</v>
      </c>
      <c r="X530" s="50">
        <f t="shared" si="125"/>
        <v>66.078574621901879</v>
      </c>
      <c r="Y530" s="50">
        <f t="shared" si="126"/>
        <v>71.865541889368274</v>
      </c>
      <c r="Z530" s="50">
        <f t="shared" si="127"/>
        <v>69.684730845741157</v>
      </c>
      <c r="AA530" s="50">
        <f t="shared" si="128"/>
        <v>-3.8144236785056478</v>
      </c>
      <c r="AB530" s="50">
        <f t="shared" si="129"/>
        <v>-3.814423678505662</v>
      </c>
      <c r="AC530" s="50">
        <f t="shared" si="130"/>
        <v>-3.814423678505662</v>
      </c>
      <c r="AF530">
        <v>2.36</v>
      </c>
      <c r="AG530">
        <v>1.62</v>
      </c>
      <c r="AH530" s="66"/>
      <c r="AJ530" t="s">
        <v>439</v>
      </c>
    </row>
    <row r="531" spans="1:36" ht="15" x14ac:dyDescent="0.25">
      <c r="A531">
        <v>1.33</v>
      </c>
      <c r="B531">
        <v>5.51</v>
      </c>
      <c r="C531">
        <v>8.07</v>
      </c>
      <c r="D531" s="43">
        <f t="shared" si="131"/>
        <v>5.7283639813544784E-2</v>
      </c>
      <c r="E531" s="44">
        <f>IF(OR($A531="",$B531="",$C531=""),"",A531*'MPTO_working_3-way'!$I530)</f>
        <v>1.4061872409520146</v>
      </c>
      <c r="F531" s="45">
        <f>IF(OR($A531="",$B531="",$C531=""),"",B531*'MPTO_working_3-way'!$I530)</f>
        <v>5.825632855372632</v>
      </c>
      <c r="G531" s="46">
        <f>IF(OR($A531="",$B531="",$C531=""),"",C531*'MPTO_working_3-way'!$I530)</f>
        <v>8.5322789732953073</v>
      </c>
      <c r="H531" s="44">
        <f>IF(OR($A531="",$B531="",$C531=""),"",'MPTO_working_3-way'!E530)</f>
        <v>1.3646564704434676</v>
      </c>
      <c r="I531" s="45">
        <f>IF(OR($A531="",$B531="",$C531=""),"",'MPTO_working_3-way'!F530)</f>
        <v>6.1578759943787871</v>
      </c>
      <c r="J531" s="46">
        <f>IF(OR($A531="",$B531="",$C531=""),"",'MPTO_working_3-way'!G530)</f>
        <v>9.5400557213483026</v>
      </c>
      <c r="K531" s="44">
        <f>IF(OR($A531="",$B531="",$C531=""),"",'OddsRatio_working_3-way'!H530)</f>
        <v>1.3760659312773775</v>
      </c>
      <c r="L531" s="45">
        <f>IF(OR($A531="",$B531="",$C531=""),"",'OddsRatio_working_3-way'!I530)</f>
        <v>6.1395677274574902</v>
      </c>
      <c r="M531" s="46">
        <f>IF(OR($A531="",$B531="",$C531=""),"",'OddsRatio_working_3-way'!J530)</f>
        <v>9.0569276791850246</v>
      </c>
      <c r="N531" s="47">
        <f t="shared" si="119"/>
        <v>71.11428484609074</v>
      </c>
      <c r="O531" s="48">
        <f t="shared" si="120"/>
        <v>17.165517031815007</v>
      </c>
      <c r="P531" s="48">
        <f t="shared" si="121"/>
        <v>11.72019812209426</v>
      </c>
      <c r="Q531" t="s">
        <v>318</v>
      </c>
      <c r="R531" t="s">
        <v>308</v>
      </c>
      <c r="S531" t="s">
        <v>514</v>
      </c>
      <c r="T531" s="50">
        <v>100</v>
      </c>
      <c r="U531" s="50">
        <f t="shared" si="122"/>
        <v>24.81203007518797</v>
      </c>
      <c r="V531" s="50">
        <f t="shared" si="123"/>
        <v>81.851179673321241</v>
      </c>
      <c r="W531" s="50">
        <f t="shared" si="124"/>
        <v>87.608426270136306</v>
      </c>
      <c r="X531" s="50">
        <f t="shared" si="125"/>
        <v>30.540394056542457</v>
      </c>
      <c r="Y531" s="50">
        <f t="shared" si="126"/>
        <v>87.579543654675717</v>
      </c>
      <c r="Z531" s="50">
        <f t="shared" si="127"/>
        <v>93.336790251490797</v>
      </c>
      <c r="AA531" s="50">
        <f t="shared" si="128"/>
        <v>-5.7283639813544873</v>
      </c>
      <c r="AB531" s="50">
        <f t="shared" si="129"/>
        <v>-5.7283639813544767</v>
      </c>
      <c r="AC531" s="50">
        <f t="shared" si="130"/>
        <v>-5.7283639813544909</v>
      </c>
      <c r="AF531">
        <v>1.51</v>
      </c>
      <c r="AG531">
        <v>2.58</v>
      </c>
      <c r="AH531" s="66"/>
      <c r="AJ531" t="s">
        <v>445</v>
      </c>
    </row>
    <row r="532" spans="1:36" ht="15" x14ac:dyDescent="0.25">
      <c r="A532">
        <v>1.81</v>
      </c>
      <c r="B532">
        <v>4.29</v>
      </c>
      <c r="C532">
        <v>3.74</v>
      </c>
      <c r="D532" s="43">
        <f t="shared" si="131"/>
        <v>5.2966100089921975E-2</v>
      </c>
      <c r="E532" s="44">
        <f>IF(OR($A532="",$B532="",$C532=""),"",A532*'MPTO_working_3-way'!$I531)</f>
        <v>1.9058686411627588</v>
      </c>
      <c r="F532" s="45">
        <f>IF(OR($A532="",$B532="",$C532=""),"",B532*'MPTO_working_3-way'!$I531)</f>
        <v>4.5172245693857649</v>
      </c>
      <c r="G532" s="46">
        <f>IF(OR($A532="",$B532="",$C532=""),"",C532*'MPTO_working_3-way'!$I531)</f>
        <v>3.9380932143363085</v>
      </c>
      <c r="H532" s="44">
        <f>IF(OR($A532="",$B532="",$C532=""),"",'MPTO_working_3-way'!E531)</f>
        <v>1.869750134916097</v>
      </c>
      <c r="I532" s="45">
        <f>IF(OR($A532="",$B532="",$C532=""),"",'MPTO_working_3-way'!F531)</f>
        <v>4.6415587277289871</v>
      </c>
      <c r="J532" s="46">
        <f>IF(OR($A532="",$B532="",$C532=""),"",'MPTO_working_3-way'!G531)</f>
        <v>4.0044158704381392</v>
      </c>
      <c r="K532" s="44">
        <f>IF(OR($A532="",$B532="",$C532=""),"",'OddsRatio_working_3-way'!H531)</f>
        <v>1.8828798855122211</v>
      </c>
      <c r="L532" s="45">
        <f>IF(OR($A532="",$B532="",$C532=""),"",'OddsRatio_working_3-way'!I531)</f>
        <v>4.586018300413838</v>
      </c>
      <c r="M532" s="46">
        <f>IF(OR($A532="",$B532="",$C532=""),"",'OddsRatio_working_3-way'!J531)</f>
        <v>3.9865319583993659</v>
      </c>
      <c r="N532" s="47">
        <f t="shared" si="119"/>
        <v>52.469513291845026</v>
      </c>
      <c r="O532" s="48">
        <f t="shared" si="120"/>
        <v>22.13748695996259</v>
      </c>
      <c r="P532" s="48">
        <f t="shared" si="121"/>
        <v>25.392999748192381</v>
      </c>
      <c r="Q532" t="s">
        <v>501</v>
      </c>
      <c r="R532" t="s">
        <v>313</v>
      </c>
      <c r="S532" t="s">
        <v>514</v>
      </c>
      <c r="T532" s="50">
        <v>100</v>
      </c>
      <c r="U532" s="50">
        <f t="shared" si="122"/>
        <v>44.751381215469614</v>
      </c>
      <c r="V532" s="50">
        <f t="shared" si="123"/>
        <v>76.689976689976689</v>
      </c>
      <c r="W532" s="50">
        <f t="shared" si="124"/>
        <v>73.262032085561486</v>
      </c>
      <c r="X532" s="50">
        <f t="shared" si="125"/>
        <v>50.047991224461811</v>
      </c>
      <c r="Y532" s="50">
        <f t="shared" si="126"/>
        <v>81.986586698968893</v>
      </c>
      <c r="Z532" s="50">
        <f t="shared" si="127"/>
        <v>78.558642094553704</v>
      </c>
      <c r="AA532" s="50">
        <f t="shared" si="128"/>
        <v>-5.2966100089921966</v>
      </c>
      <c r="AB532" s="50">
        <f t="shared" si="129"/>
        <v>-5.2966100089922037</v>
      </c>
      <c r="AC532" s="50">
        <f t="shared" si="130"/>
        <v>-5.2966100089922179</v>
      </c>
      <c r="AF532">
        <v>1.99</v>
      </c>
      <c r="AG532">
        <v>1.83</v>
      </c>
      <c r="AH532" s="66"/>
      <c r="AJ532" t="s">
        <v>445</v>
      </c>
    </row>
    <row r="533" spans="1:36" ht="15" x14ac:dyDescent="0.25">
      <c r="A533">
        <v>1.89</v>
      </c>
      <c r="B533">
        <v>3.52</v>
      </c>
      <c r="C533">
        <v>4.16</v>
      </c>
      <c r="D533" s="43">
        <f t="shared" si="131"/>
        <v>5.3576053576053662E-2</v>
      </c>
      <c r="E533" s="44">
        <f>IF(OR($A533="",$B533="",$C533=""),"",A533*'MPTO_working_3-way'!$I532)</f>
        <v>1.9912587412587412</v>
      </c>
      <c r="F533" s="45">
        <f>IF(OR($A533="",$B533="",$C533=""),"",B533*'MPTO_working_3-way'!$I532)</f>
        <v>3.708587708587709</v>
      </c>
      <c r="G533" s="46">
        <f>IF(OR($A533="",$B533="",$C533=""),"",C533*'MPTO_working_3-way'!$I532)</f>
        <v>4.3828763828763835</v>
      </c>
      <c r="H533" s="44">
        <f>IF(OR($A533="",$B533="",$C533=""),"",'MPTO_working_3-way'!E532)</f>
        <v>1.9560214223680403</v>
      </c>
      <c r="I533" s="45">
        <f>IF(OR($A533="",$B533="",$C533=""),"",'MPTO_working_3-way'!F532)</f>
        <v>3.7561193113711782</v>
      </c>
      <c r="J533" s="46">
        <f>IF(OR($A533="",$B533="",$C533=""),"",'MPTO_working_3-way'!G532)</f>
        <v>4.4938582939012486</v>
      </c>
      <c r="K533" s="44">
        <f>IF(OR($A533="",$B533="",$C533=""),"",'OddsRatio_working_3-way'!H532)</f>
        <v>1.9692947771412761</v>
      </c>
      <c r="L533" s="45">
        <f>IF(OR($A533="",$B533="",$C533=""),"",'OddsRatio_working_3-way'!I532)</f>
        <v>3.7445200431415913</v>
      </c>
      <c r="M533" s="46">
        <f>IF(OR($A533="",$B533="",$C533=""),"",'OddsRatio_working_3-way'!J532)</f>
        <v>4.441541006479139</v>
      </c>
      <c r="N533" s="47">
        <f t="shared" si="119"/>
        <v>50.219490781387179</v>
      </c>
      <c r="O533" s="48">
        <f t="shared" si="120"/>
        <v>26.964442493415277</v>
      </c>
      <c r="P533" s="48">
        <f t="shared" si="121"/>
        <v>22.81606672519754</v>
      </c>
      <c r="Q533" t="s">
        <v>311</v>
      </c>
      <c r="R533" t="s">
        <v>503</v>
      </c>
      <c r="S533" t="s">
        <v>514</v>
      </c>
      <c r="T533" s="50">
        <v>100</v>
      </c>
      <c r="U533" s="50">
        <f t="shared" si="122"/>
        <v>47.089947089947096</v>
      </c>
      <c r="V533" s="50">
        <f t="shared" si="123"/>
        <v>71.590909090909093</v>
      </c>
      <c r="W533" s="50">
        <f t="shared" si="124"/>
        <v>75.961538461538453</v>
      </c>
      <c r="X533" s="50">
        <f t="shared" si="125"/>
        <v>52.447552447552447</v>
      </c>
      <c r="Y533" s="50">
        <f t="shared" si="126"/>
        <v>76.948514448514445</v>
      </c>
      <c r="Z533" s="50">
        <f t="shared" si="127"/>
        <v>81.319143819143818</v>
      </c>
      <c r="AA533" s="50">
        <f t="shared" si="128"/>
        <v>-5.3576053576053511</v>
      </c>
      <c r="AB533" s="50">
        <f t="shared" si="129"/>
        <v>-5.3576053576053511</v>
      </c>
      <c r="AC533" s="50">
        <f t="shared" si="130"/>
        <v>-5.3576053576053653</v>
      </c>
      <c r="AF533">
        <v>1.99</v>
      </c>
      <c r="AG533">
        <v>1.83</v>
      </c>
      <c r="AH533" s="66"/>
      <c r="AJ533" t="s">
        <v>445</v>
      </c>
    </row>
    <row r="534" spans="1:36" ht="15" x14ac:dyDescent="0.25">
      <c r="A534">
        <v>3.66</v>
      </c>
      <c r="B534">
        <v>3.76</v>
      </c>
      <c r="C534">
        <v>1.95</v>
      </c>
      <c r="D534" s="43">
        <f t="shared" si="131"/>
        <v>5.2002003344870484E-2</v>
      </c>
      <c r="E534" s="44">
        <f>IF(OR($A534="",$B534="",$C534=""),"",A534*'MPTO_working_3-way'!$I533)</f>
        <v>3.8503273322422262</v>
      </c>
      <c r="F534" s="45">
        <f>IF(OR($A534="",$B534="",$C534=""),"",B534*'MPTO_working_3-way'!$I533)</f>
        <v>3.955527532576713</v>
      </c>
      <c r="G534" s="46">
        <f>IF(OR($A534="",$B534="",$C534=""),"",C534*'MPTO_working_3-way'!$I533)</f>
        <v>2.0514039065224976</v>
      </c>
      <c r="H534" s="44">
        <f>IF(OR($A534="",$B534="",$C534=""),"",'MPTO_working_3-way'!E533)</f>
        <v>3.9079285377262325</v>
      </c>
      <c r="I534" s="45">
        <f>IF(OR($A534="",$B534="",$C534=""),"",'MPTO_working_3-way'!F533)</f>
        <v>4.02214681407228</v>
      </c>
      <c r="J534" s="46">
        <f>IF(OR($A534="",$B534="",$C534=""),"",'MPTO_working_3-way'!G533)</f>
        <v>2.0182184103414147</v>
      </c>
      <c r="K534" s="44">
        <f>IF(OR($A534="",$B534="",$C534=""),"",'OddsRatio_working_3-way'!H533)</f>
        <v>3.886532733392956</v>
      </c>
      <c r="L534" s="45">
        <f>IF(OR($A534="",$B534="",$C534=""),"",'OddsRatio_working_3-way'!I533)</f>
        <v>3.9950490015656235</v>
      </c>
      <c r="M534" s="46">
        <f>IF(OR($A534="",$B534="",$C534=""),"",'OddsRatio_working_3-way'!J533)</f>
        <v>2.0309045476403407</v>
      </c>
      <c r="N534" s="47">
        <f t="shared" si="119"/>
        <v>25.971817814711695</v>
      </c>
      <c r="O534" s="48">
        <f t="shared" si="120"/>
        <v>25.281077979214047</v>
      </c>
      <c r="P534" s="48">
        <f t="shared" si="121"/>
        <v>48.747104206074255</v>
      </c>
      <c r="Q534" t="s">
        <v>512</v>
      </c>
      <c r="R534" t="s">
        <v>470</v>
      </c>
      <c r="S534" t="s">
        <v>514</v>
      </c>
      <c r="T534" s="50">
        <v>100</v>
      </c>
      <c r="U534" s="50">
        <f t="shared" si="122"/>
        <v>72.67759562841529</v>
      </c>
      <c r="V534" s="50">
        <f t="shared" si="123"/>
        <v>73.40425531914893</v>
      </c>
      <c r="W534" s="50">
        <f t="shared" si="124"/>
        <v>48.717948717948723</v>
      </c>
      <c r="X534" s="50">
        <f t="shared" si="125"/>
        <v>77.877795962902354</v>
      </c>
      <c r="Y534" s="50">
        <f t="shared" si="126"/>
        <v>78.604455653635981</v>
      </c>
      <c r="Z534" s="50">
        <f t="shared" si="127"/>
        <v>53.918149052435759</v>
      </c>
      <c r="AA534" s="50">
        <f t="shared" si="128"/>
        <v>-5.2002003344870644</v>
      </c>
      <c r="AB534" s="50">
        <f t="shared" si="129"/>
        <v>-5.2002003344870502</v>
      </c>
      <c r="AC534" s="50">
        <f t="shared" si="130"/>
        <v>-5.200200334487036</v>
      </c>
      <c r="AF534">
        <v>1.77</v>
      </c>
      <c r="AG534">
        <v>2.0499999999999998</v>
      </c>
      <c r="AH534" s="66"/>
      <c r="AJ534" t="s">
        <v>445</v>
      </c>
    </row>
    <row r="535" spans="1:36" ht="15" x14ac:dyDescent="0.25">
      <c r="A535">
        <v>1.62</v>
      </c>
      <c r="B535">
        <v>4</v>
      </c>
      <c r="C535">
        <v>5.29</v>
      </c>
      <c r="D535" s="43">
        <f t="shared" si="131"/>
        <v>5.6319867441480431E-2</v>
      </c>
      <c r="E535" s="44">
        <f>IF(OR($A535="",$B535="",$C535=""),"",A535*'MPTO_working_3-way'!$I534)</f>
        <v>1.7112381852551983</v>
      </c>
      <c r="F535" s="45">
        <f>IF(OR($A535="",$B535="",$C535=""),"",B535*'MPTO_working_3-way'!$I534)</f>
        <v>4.2252794697659217</v>
      </c>
      <c r="G535" s="46">
        <f>IF(OR($A535="",$B535="",$C535=""),"",C535*'MPTO_working_3-way'!$I534)</f>
        <v>5.5879320987654317</v>
      </c>
      <c r="H535" s="44">
        <f>IF(OR($A535="",$B535="",$C535=""),"",'MPTO_working_3-way'!E534)</f>
        <v>1.6708140128092233</v>
      </c>
      <c r="I535" s="45">
        <f>IF(OR($A535="",$B535="",$C535=""),"",'MPTO_working_3-way'!F534)</f>
        <v>4.3247598701364236</v>
      </c>
      <c r="J535" s="46">
        <f>IF(OR($A535="",$B535="",$C535=""),"",'MPTO_working_3-way'!G534)</f>
        <v>5.8732794955852281</v>
      </c>
      <c r="K535" s="44">
        <f>IF(OR($A535="",$B535="",$C535=""),"",'OddsRatio_working_3-way'!H534)</f>
        <v>1.6843568191766822</v>
      </c>
      <c r="L535" s="45">
        <f>IF(OR($A535="",$B535="",$C535=""),"",'OddsRatio_working_3-way'!I534)</f>
        <v>4.3114039637581394</v>
      </c>
      <c r="M535" s="46">
        <f>IF(OR($A535="",$B535="",$C535=""),"",'OddsRatio_working_3-way'!J534)</f>
        <v>5.7353076681741397</v>
      </c>
      <c r="N535" s="47">
        <f t="shared" si="119"/>
        <v>58.437218653513703</v>
      </c>
      <c r="O535" s="48">
        <f t="shared" si="120"/>
        <v>23.667073554673046</v>
      </c>
      <c r="P535" s="48">
        <f t="shared" si="121"/>
        <v>17.895707791813269</v>
      </c>
      <c r="Q535" t="s">
        <v>316</v>
      </c>
      <c r="R535" t="s">
        <v>310</v>
      </c>
      <c r="S535" t="s">
        <v>514</v>
      </c>
      <c r="T535" s="50">
        <v>100</v>
      </c>
      <c r="U535" s="50">
        <f t="shared" si="122"/>
        <v>38.271604938271601</v>
      </c>
      <c r="V535" s="50">
        <f t="shared" si="123"/>
        <v>75</v>
      </c>
      <c r="W535" s="50">
        <f t="shared" si="124"/>
        <v>81.096408317580341</v>
      </c>
      <c r="X535" s="50">
        <f t="shared" si="125"/>
        <v>43.903591682419659</v>
      </c>
      <c r="Y535" s="50">
        <f t="shared" si="126"/>
        <v>80.631986744148051</v>
      </c>
      <c r="Z535" s="50">
        <f t="shared" si="127"/>
        <v>86.728395061728392</v>
      </c>
      <c r="AA535" s="50">
        <f t="shared" si="128"/>
        <v>-5.6319867441480582</v>
      </c>
      <c r="AB535" s="50">
        <f t="shared" si="129"/>
        <v>-5.6319867441480511</v>
      </c>
      <c r="AC535" s="50">
        <f t="shared" si="130"/>
        <v>-5.6319867441480511</v>
      </c>
      <c r="AF535">
        <v>2.0099999999999998</v>
      </c>
      <c r="AG535">
        <v>1.81</v>
      </c>
      <c r="AH535" s="66"/>
      <c r="AJ535" t="s">
        <v>445</v>
      </c>
    </row>
    <row r="536" spans="1:36" ht="15" x14ac:dyDescent="0.25">
      <c r="A536">
        <v>1.69</v>
      </c>
      <c r="B536">
        <v>3.41</v>
      </c>
      <c r="C536">
        <v>5.8</v>
      </c>
      <c r="D536" s="43">
        <f t="shared" si="131"/>
        <v>5.7384901399618604E-2</v>
      </c>
      <c r="E536" s="44">
        <f>IF(OR($A536="",$B536="",$C536=""),"",A536*'MPTO_working_3-way'!$I535)</f>
        <v>1.7869804833653553</v>
      </c>
      <c r="F536" s="45">
        <f>IF(OR($A536="",$B536="",$C536=""),"",B536*'MPTO_working_3-way'!$I535)</f>
        <v>3.6056825137726998</v>
      </c>
      <c r="G536" s="46">
        <f>IF(OR($A536="",$B536="",$C536=""),"",C536*'MPTO_working_3-way'!$I535)</f>
        <v>6.1328324281177879</v>
      </c>
      <c r="H536" s="44">
        <f>IF(OR($A536="",$B536="",$C536=""),"",'MPTO_working_3-way'!E535)</f>
        <v>1.7464574285320171</v>
      </c>
      <c r="I536" s="45">
        <f>IF(OR($A536="",$B536="",$C536=""),"",'MPTO_working_3-way'!F535)</f>
        <v>3.6479464433831303</v>
      </c>
      <c r="J536" s="46">
        <f>IF(OR($A536="",$B536="",$C536=""),"",'MPTO_working_3-way'!G535)</f>
        <v>6.5237745777333638</v>
      </c>
      <c r="K536" s="44">
        <f>IF(OR($A536="",$B536="",$C536=""),"",'OddsRatio_working_3-way'!H535)</f>
        <v>1.7611546126986362</v>
      </c>
      <c r="L536" s="45">
        <f>IF(OR($A536="",$B536="",$C536=""),"",'OddsRatio_working_3-way'!I535)</f>
        <v>3.6585255313097309</v>
      </c>
      <c r="M536" s="46">
        <f>IF(OR($A536="",$B536="",$C536=""),"",'OddsRatio_working_3-way'!J535)</f>
        <v>6.2949886100774712</v>
      </c>
      <c r="N536" s="47">
        <f t="shared" si="119"/>
        <v>55.960320177461384</v>
      </c>
      <c r="O536" s="48">
        <f t="shared" si="120"/>
        <v>27.734000322554174</v>
      </c>
      <c r="P536" s="48">
        <f t="shared" si="121"/>
        <v>16.305679499984439</v>
      </c>
      <c r="Q536" t="s">
        <v>312</v>
      </c>
      <c r="R536" t="s">
        <v>315</v>
      </c>
      <c r="S536" t="s">
        <v>514</v>
      </c>
      <c r="T536" s="50">
        <v>100</v>
      </c>
      <c r="U536" s="50">
        <f t="shared" si="122"/>
        <v>40.828402366863905</v>
      </c>
      <c r="V536" s="50">
        <f t="shared" si="123"/>
        <v>70.674486803519059</v>
      </c>
      <c r="W536" s="50">
        <f t="shared" si="124"/>
        <v>82.758620689655174</v>
      </c>
      <c r="X536" s="50">
        <f t="shared" si="125"/>
        <v>46.566892506825766</v>
      </c>
      <c r="Y536" s="50">
        <f t="shared" si="126"/>
        <v>76.412976943480928</v>
      </c>
      <c r="Z536" s="50">
        <f t="shared" si="127"/>
        <v>88.497110829617029</v>
      </c>
      <c r="AA536" s="50">
        <f t="shared" si="128"/>
        <v>-5.7384901399618613</v>
      </c>
      <c r="AB536" s="50">
        <f t="shared" si="129"/>
        <v>-5.7384901399618684</v>
      </c>
      <c r="AC536" s="50">
        <f t="shared" si="130"/>
        <v>-5.7384901399618542</v>
      </c>
      <c r="AF536">
        <v>1.92</v>
      </c>
      <c r="AG536">
        <v>1.9</v>
      </c>
      <c r="AH536" s="66"/>
      <c r="AJ536" t="s">
        <v>445</v>
      </c>
    </row>
    <row r="537" spans="1:36" ht="15" x14ac:dyDescent="0.25">
      <c r="A537">
        <v>2.1800000000000002</v>
      </c>
      <c r="B537">
        <v>3.75</v>
      </c>
      <c r="C537">
        <v>3.08</v>
      </c>
      <c r="D537" s="43">
        <f t="shared" si="131"/>
        <v>5.0057587672266646E-2</v>
      </c>
      <c r="E537" s="44">
        <f>IF(OR($A537="",$B537="",$C537=""),"",A537*'MPTO_working_3-way'!$I536)</f>
        <v>2.2891255411255416</v>
      </c>
      <c r="F537" s="45">
        <f>IF(OR($A537="",$B537="",$C537=""),"",B537*'MPTO_working_3-way'!$I536)</f>
        <v>3.9377159537709998</v>
      </c>
      <c r="G537" s="46">
        <f>IF(OR($A537="",$B537="",$C537=""),"",C537*'MPTO_working_3-way'!$I536)</f>
        <v>3.2341773700305811</v>
      </c>
      <c r="H537" s="44">
        <f>IF(OR($A537="",$B537="",$C537=""),"",'MPTO_working_3-way'!E536)</f>
        <v>2.2622912523660066</v>
      </c>
      <c r="I537" s="45">
        <f>IF(OR($A537="",$B537="",$C537=""),"",'MPTO_working_3-way'!F536)</f>
        <v>4.0003071578367617</v>
      </c>
      <c r="J537" s="46">
        <f>IF(OR($A537="",$B537="",$C537=""),"",'MPTO_working_3-way'!G536)</f>
        <v>3.2468643346543677</v>
      </c>
      <c r="K537" s="44">
        <f>IF(OR($A537="",$B537="",$C537=""),"",'OddsRatio_working_3-way'!H536)</f>
        <v>2.2736117872721198</v>
      </c>
      <c r="L537" s="45">
        <f>IF(OR($A537="",$B537="",$C537=""),"",'OddsRatio_working_3-way'!I536)</f>
        <v>3.9681630635579062</v>
      </c>
      <c r="M537" s="46">
        <f>IF(OR($A537="",$B537="",$C537=""),"",'OddsRatio_working_3-way'!J536)</f>
        <v>3.2450106080728891</v>
      </c>
      <c r="N537" s="47">
        <f t="shared" si="119"/>
        <v>43.684803739873061</v>
      </c>
      <c r="O537" s="48">
        <f t="shared" si="120"/>
        <v>25.395432574112874</v>
      </c>
      <c r="P537" s="48">
        <f t="shared" si="121"/>
        <v>30.919763686014051</v>
      </c>
      <c r="Q537" t="s">
        <v>317</v>
      </c>
      <c r="R537" t="s">
        <v>500</v>
      </c>
      <c r="S537" t="s">
        <v>514</v>
      </c>
      <c r="T537" s="50">
        <v>100</v>
      </c>
      <c r="U537" s="50">
        <f t="shared" si="122"/>
        <v>54.128440366972484</v>
      </c>
      <c r="V537" s="50">
        <f t="shared" si="123"/>
        <v>73.333333333333329</v>
      </c>
      <c r="W537" s="50">
        <f t="shared" si="124"/>
        <v>67.532467532467535</v>
      </c>
      <c r="X537" s="50">
        <f t="shared" si="125"/>
        <v>59.134199134199129</v>
      </c>
      <c r="Y537" s="50">
        <f t="shared" si="126"/>
        <v>78.339092100559981</v>
      </c>
      <c r="Z537" s="50">
        <f t="shared" si="127"/>
        <v>72.538226299694188</v>
      </c>
      <c r="AA537" s="50">
        <f t="shared" si="128"/>
        <v>-5.005758767226645</v>
      </c>
      <c r="AB537" s="50">
        <f t="shared" si="129"/>
        <v>-5.0057587672266521</v>
      </c>
      <c r="AC537" s="50">
        <f t="shared" si="130"/>
        <v>-5.0057587672266521</v>
      </c>
      <c r="AF537">
        <v>1.89</v>
      </c>
      <c r="AG537">
        <v>1.93</v>
      </c>
      <c r="AH537" s="66"/>
      <c r="AJ537" t="s">
        <v>445</v>
      </c>
    </row>
    <row r="538" spans="1:36" ht="15" x14ac:dyDescent="0.25">
      <c r="A538">
        <v>2.81</v>
      </c>
      <c r="B538">
        <v>3.59</v>
      </c>
      <c r="C538">
        <v>2.41</v>
      </c>
      <c r="D538" s="43">
        <f t="shared" si="131"/>
        <v>4.9361177490522046E-2</v>
      </c>
      <c r="E538" s="44">
        <f>IF(OR($A538="",$B538="",$C538=""),"",A538*'MPTO_working_3-way'!$I537)</f>
        <v>2.948704908748367</v>
      </c>
      <c r="F538" s="45">
        <f>IF(OR($A538="",$B538="",$C538=""),"",B538*'MPTO_working_3-way'!$I537)</f>
        <v>3.7672066271909741</v>
      </c>
      <c r="G538" s="46">
        <f>IF(OR($A538="",$B538="",$C538=""),"",C538*'MPTO_working_3-way'!$I537)</f>
        <v>2.5289604377521582</v>
      </c>
      <c r="H538" s="44">
        <f>IF(OR($A538="",$B538="",$C538=""),"",'MPTO_working_3-way'!E537)</f>
        <v>2.9462183141384468</v>
      </c>
      <c r="I538" s="45">
        <f>IF(OR($A538="",$B538="",$C538=""),"",'MPTO_working_3-way'!F537)</f>
        <v>3.8153695923136337</v>
      </c>
      <c r="J538" s="46">
        <f>IF(OR($A538="",$B538="",$C538=""),"",'MPTO_working_3-way'!G537)</f>
        <v>2.5095108358591984</v>
      </c>
      <c r="K538" s="44">
        <f>IF(OR($A538="",$B538="",$C538=""),"",'OddsRatio_working_3-way'!H537)</f>
        <v>2.9493643619598533</v>
      </c>
      <c r="L538" s="45">
        <f>IF(OR($A538="",$B538="",$C538=""),"",'OddsRatio_working_3-way'!I537)</f>
        <v>3.7894219323071936</v>
      </c>
      <c r="M538" s="46">
        <f>IF(OR($A538="",$B538="",$C538=""),"",'OddsRatio_working_3-way'!J537)</f>
        <v>2.5185656079355763</v>
      </c>
      <c r="N538" s="47">
        <f t="shared" ref="N538:N556" si="132">(1/E538)* 100</f>
        <v>33.913193450899385</v>
      </c>
      <c r="O538" s="48">
        <f t="shared" ref="O538:O556" si="133">(1/F538)* 100</f>
        <v>26.544867297222087</v>
      </c>
      <c r="P538" s="48">
        <f t="shared" ref="P538:P556" si="134">(1/G538)* 100</f>
        <v>39.541939251878539</v>
      </c>
      <c r="Q538" t="s">
        <v>309</v>
      </c>
      <c r="R538" t="s">
        <v>513</v>
      </c>
      <c r="S538" t="s">
        <v>514</v>
      </c>
      <c r="T538" s="50">
        <v>100</v>
      </c>
      <c r="U538" s="50">
        <f t="shared" ref="U538:U556" si="135">(1/A538)*((T538*A538)-T538)</f>
        <v>64.412811387900362</v>
      </c>
      <c r="V538" s="50">
        <f t="shared" ref="V538:V556" si="136">(1/B538)*((T538*B538)-T538)</f>
        <v>72.14484679665739</v>
      </c>
      <c r="W538" s="50">
        <f t="shared" ref="W538:W556" si="137">(1/C538)*((T538*C538)-T538)</f>
        <v>58.50622406639004</v>
      </c>
      <c r="X538" s="50">
        <f t="shared" ref="X538:X556" si="138">((1/B538)+(1/C538))*T538</f>
        <v>69.348929136952577</v>
      </c>
      <c r="Y538" s="50">
        <f t="shared" ref="Y538:Y556" si="139">((1/A538)+(1/C538))*T538</f>
        <v>77.080964545709605</v>
      </c>
      <c r="Z538" s="50">
        <f t="shared" ref="Z538:Z556" si="140">((1/A538)+(1/B538))*T538</f>
        <v>63.442341815442262</v>
      </c>
      <c r="AA538" s="50">
        <f t="shared" ref="AA538:AA556" si="141">U538-X538</f>
        <v>-4.9361177490522152</v>
      </c>
      <c r="AB538" s="50">
        <f t="shared" ref="AB538:AB556" si="142">V538-Y538</f>
        <v>-4.9361177490522152</v>
      </c>
      <c r="AC538" s="50">
        <f t="shared" ref="AC538:AC556" si="143">W538-Z538</f>
        <v>-4.9361177490522223</v>
      </c>
      <c r="AF538">
        <v>1.92</v>
      </c>
      <c r="AG538">
        <v>1.9</v>
      </c>
      <c r="AH538" s="66"/>
      <c r="AJ538" t="s">
        <v>445</v>
      </c>
    </row>
    <row r="539" spans="1:36" ht="15" x14ac:dyDescent="0.25">
      <c r="A539">
        <v>2.66</v>
      </c>
      <c r="B539">
        <v>3.18</v>
      </c>
      <c r="C539">
        <v>3.02</v>
      </c>
      <c r="D539" s="43">
        <f t="shared" si="131"/>
        <v>2.1531086243661068E-2</v>
      </c>
      <c r="E539" s="44">
        <f>IF(OR($A539="",$B539="",$C539=""),"",A539*'MPTO_working_3-way'!$I538)</f>
        <v>2.7172726894081385</v>
      </c>
      <c r="F539" s="45">
        <f>IF(OR($A539="",$B539="",$C539=""),"",B539*'MPTO_working_3-way'!$I538)</f>
        <v>3.2484688542548423</v>
      </c>
      <c r="G539" s="46">
        <f>IF(OR($A539="",$B539="",$C539=""),"",C539*'MPTO_working_3-way'!$I538)</f>
        <v>3.0850238804558563</v>
      </c>
      <c r="H539" s="44">
        <f>IF(OR($A539="",$B539="",$C539=""),"",'MPTO_working_3-way'!E538)</f>
        <v>2.7117701226604676</v>
      </c>
      <c r="I539" s="45">
        <f>IF(OR($A539="",$B539="",$C539=""),"",'MPTO_working_3-way'!F538)</f>
        <v>3.2542720939009686</v>
      </c>
      <c r="J539" s="46">
        <f>IF(OR($A539="",$B539="",$C539=""),"",'MPTO_working_3-way'!G538)</f>
        <v>3.0869075695945312</v>
      </c>
      <c r="K539" s="44">
        <f>IF(OR($A539="",$B539="",$C539=""),"",'OddsRatio_working_3-way'!H538)</f>
        <v>2.714360820720493</v>
      </c>
      <c r="L539" s="45">
        <f>IF(OR($A539="",$B539="",$C539=""),"",'OddsRatio_working_3-way'!I538)</f>
        <v>3.2513895115485991</v>
      </c>
      <c r="M539" s="46">
        <f>IF(OR($A539="",$B539="",$C539=""),"",'OddsRatio_working_3-way'!J538)</f>
        <v>3.0861499143707194</v>
      </c>
      <c r="N539" s="47">
        <f t="shared" si="132"/>
        <v>36.801606401079113</v>
      </c>
      <c r="O539" s="48">
        <f t="shared" si="133"/>
        <v>30.783733656248565</v>
      </c>
      <c r="P539" s="48">
        <f t="shared" si="134"/>
        <v>32.41465994267233</v>
      </c>
      <c r="Q539" t="s">
        <v>397</v>
      </c>
      <c r="R539" t="s">
        <v>396</v>
      </c>
      <c r="S539" t="s">
        <v>514</v>
      </c>
      <c r="T539" s="50">
        <v>100</v>
      </c>
      <c r="U539" s="50">
        <f t="shared" si="135"/>
        <v>62.406015037593981</v>
      </c>
      <c r="V539" s="50">
        <f t="shared" si="136"/>
        <v>68.55345911949685</v>
      </c>
      <c r="W539" s="50">
        <f t="shared" si="137"/>
        <v>66.88741721854305</v>
      </c>
      <c r="X539" s="50">
        <f t="shared" si="138"/>
        <v>64.559123661960101</v>
      </c>
      <c r="Y539" s="50">
        <f t="shared" si="139"/>
        <v>70.706567743862962</v>
      </c>
      <c r="Z539" s="50">
        <f t="shared" si="140"/>
        <v>69.040525842909162</v>
      </c>
      <c r="AA539" s="50">
        <f t="shared" si="141"/>
        <v>-2.1531086243661193</v>
      </c>
      <c r="AB539" s="50">
        <f t="shared" si="142"/>
        <v>-2.1531086243661122</v>
      </c>
      <c r="AC539" s="50">
        <f t="shared" si="143"/>
        <v>-2.1531086243661122</v>
      </c>
      <c r="AF539">
        <v>2.5299999999999998</v>
      </c>
      <c r="AG539">
        <v>1.58</v>
      </c>
      <c r="AH539" s="66"/>
      <c r="AJ539" t="s">
        <v>440</v>
      </c>
    </row>
    <row r="540" spans="1:36" ht="15" x14ac:dyDescent="0.25">
      <c r="A540">
        <v>2.0499999999999998</v>
      </c>
      <c r="B540">
        <v>3.38</v>
      </c>
      <c r="C540">
        <v>4.16</v>
      </c>
      <c r="D540" s="43">
        <f t="shared" si="131"/>
        <v>2.4047481599076326E-2</v>
      </c>
      <c r="E540" s="44">
        <f>IF(OR($A540="",$B540="",$C540=""),"",A540*'MPTO_working_3-way'!$I539)</f>
        <v>2.0992973372781063</v>
      </c>
      <c r="F540" s="45">
        <f>IF(OR($A540="",$B540="",$C540=""),"",B540*'MPTO_working_3-way'!$I539)</f>
        <v>3.4612804878048777</v>
      </c>
      <c r="G540" s="46">
        <f>IF(OR($A540="",$B540="",$C540=""),"",C540*'MPTO_working_3-way'!$I539)</f>
        <v>4.2600375234521577</v>
      </c>
      <c r="H540" s="44">
        <f>IF(OR($A540="",$B540="",$C540=""),"",'MPTO_working_3-way'!E539)</f>
        <v>2.0842493137979869</v>
      </c>
      <c r="I540" s="45">
        <f>IF(OR($A540="",$B540="",$C540=""),"",'MPTO_working_3-way'!F539)</f>
        <v>3.4741262247477387</v>
      </c>
      <c r="J540" s="46">
        <f>IF(OR($A540="",$B540="",$C540=""),"",'MPTO_working_3-way'!G539)</f>
        <v>4.3035039594223905</v>
      </c>
      <c r="K540" s="44">
        <f>IF(OR($A540="",$B540="",$C540=""),"",'OddsRatio_working_3-way'!H539)</f>
        <v>2.0903820259557779</v>
      </c>
      <c r="L540" s="45">
        <f>IF(OR($A540="",$B540="",$C540=""),"",'OddsRatio_working_3-way'!I539)</f>
        <v>3.4715325921664291</v>
      </c>
      <c r="M540" s="46">
        <f>IF(OR($A540="",$B540="",$C540=""),"",'OddsRatio_working_3-way'!J539)</f>
        <v>4.2815306685907233</v>
      </c>
      <c r="N540" s="47">
        <f t="shared" si="132"/>
        <v>47.634986347221002</v>
      </c>
      <c r="O540" s="48">
        <f t="shared" si="133"/>
        <v>28.891042015326345</v>
      </c>
      <c r="P540" s="48">
        <f t="shared" si="134"/>
        <v>23.473971637452657</v>
      </c>
      <c r="Q540" t="s">
        <v>321</v>
      </c>
      <c r="R540" t="s">
        <v>399</v>
      </c>
      <c r="S540" t="s">
        <v>514</v>
      </c>
      <c r="T540" s="50">
        <v>100</v>
      </c>
      <c r="U540" s="50">
        <f t="shared" si="135"/>
        <v>51.219512195121943</v>
      </c>
      <c r="V540" s="50">
        <f t="shared" si="136"/>
        <v>70.414201183431956</v>
      </c>
      <c r="W540" s="50">
        <f t="shared" si="137"/>
        <v>75.961538461538453</v>
      </c>
      <c r="X540" s="50">
        <f t="shared" si="138"/>
        <v>53.624260355029584</v>
      </c>
      <c r="Y540" s="50">
        <f t="shared" si="139"/>
        <v>72.818949343339597</v>
      </c>
      <c r="Z540" s="50">
        <f t="shared" si="140"/>
        <v>78.366286621446108</v>
      </c>
      <c r="AA540" s="50">
        <f t="shared" si="141"/>
        <v>-2.4047481599076406</v>
      </c>
      <c r="AB540" s="50">
        <f t="shared" si="142"/>
        <v>-2.4047481599076406</v>
      </c>
      <c r="AC540" s="50">
        <f t="shared" si="143"/>
        <v>-2.4047481599076548</v>
      </c>
      <c r="AF540">
        <v>1.96</v>
      </c>
      <c r="AG540">
        <v>1.94</v>
      </c>
      <c r="AH540" s="66"/>
      <c r="AJ540" t="s">
        <v>440</v>
      </c>
    </row>
    <row r="541" spans="1:36" ht="15" x14ac:dyDescent="0.25">
      <c r="A541">
        <v>2.5499999999999998</v>
      </c>
      <c r="B541">
        <v>3.18</v>
      </c>
      <c r="C541">
        <v>3.01</v>
      </c>
      <c r="D541" s="43">
        <f t="shared" si="131"/>
        <v>3.8848185171391991E-2</v>
      </c>
      <c r="E541" s="44">
        <f>IF(OR($A541="",$B541="",$C541=""),"",A541*'MPTO_working_3-way'!$I540)</f>
        <v>2.6490628721870495</v>
      </c>
      <c r="F541" s="45">
        <f>IF(OR($A541="",$B541="",$C541=""),"",B541*'MPTO_working_3-way'!$I540)</f>
        <v>3.3035372288450269</v>
      </c>
      <c r="G541" s="46">
        <f>IF(OR($A541="",$B541="",$C541=""),"",C541*'MPTO_working_3-way'!$I540)</f>
        <v>3.1269330373658897</v>
      </c>
      <c r="H541" s="44">
        <f>IF(OR($A541="",$B541="",$C541=""),"",'MPTO_working_3-way'!E540)</f>
        <v>2.6370788689817011</v>
      </c>
      <c r="I541" s="45">
        <f>IF(OR($A541="",$B541="",$C541=""),"",'MPTO_working_3-way'!F540)</f>
        <v>3.3165734302792478</v>
      </c>
      <c r="J541" s="46">
        <f>IF(OR($A541="",$B541="",$C541=""),"",'MPTO_working_3-way'!G540)</f>
        <v>3.1320812582687125</v>
      </c>
      <c r="K541" s="44">
        <f>IF(OR($A541="",$B541="",$C541=""),"",'OddsRatio_working_3-way'!H540)</f>
        <v>2.6425724021477413</v>
      </c>
      <c r="L541" s="45">
        <f>IF(OR($A541="",$B541="",$C541=""),"",'OddsRatio_working_3-way'!I540)</f>
        <v>3.310198604311017</v>
      </c>
      <c r="M541" s="46">
        <f>IF(OR($A541="",$B541="",$C541=""),"",'OddsRatio_working_3-way'!J540)</f>
        <v>3.1300455021399753</v>
      </c>
      <c r="N541" s="47">
        <f t="shared" si="132"/>
        <v>37.749198424060296</v>
      </c>
      <c r="O541" s="48">
        <f t="shared" si="133"/>
        <v>30.270583641935133</v>
      </c>
      <c r="P541" s="48">
        <f t="shared" si="134"/>
        <v>31.980217934004568</v>
      </c>
      <c r="Q541" t="s">
        <v>326</v>
      </c>
      <c r="R541" t="s">
        <v>336</v>
      </c>
      <c r="S541" t="s">
        <v>514</v>
      </c>
      <c r="T541" s="50">
        <v>100</v>
      </c>
      <c r="U541" s="50">
        <f t="shared" si="135"/>
        <v>60.784313725490193</v>
      </c>
      <c r="V541" s="50">
        <f t="shared" si="136"/>
        <v>68.55345911949685</v>
      </c>
      <c r="W541" s="50">
        <f t="shared" si="137"/>
        <v>66.777408637873762</v>
      </c>
      <c r="X541" s="50">
        <f t="shared" si="138"/>
        <v>64.669132242629388</v>
      </c>
      <c r="Y541" s="50">
        <f t="shared" si="139"/>
        <v>72.438277636636059</v>
      </c>
      <c r="Z541" s="50">
        <f t="shared" si="140"/>
        <v>70.662227155012957</v>
      </c>
      <c r="AA541" s="50">
        <f t="shared" si="141"/>
        <v>-3.8848185171391947</v>
      </c>
      <c r="AB541" s="50">
        <f t="shared" si="142"/>
        <v>-3.8848185171392089</v>
      </c>
      <c r="AC541" s="50">
        <f t="shared" si="143"/>
        <v>-3.8848185171391947</v>
      </c>
      <c r="AF541">
        <v>2.2200000000000002</v>
      </c>
      <c r="AG541">
        <v>1.69</v>
      </c>
      <c r="AH541" s="66"/>
      <c r="AJ541" t="s">
        <v>446</v>
      </c>
    </row>
    <row r="542" spans="1:36" ht="15" x14ac:dyDescent="0.25">
      <c r="A542">
        <v>2.1800000000000002</v>
      </c>
      <c r="B542">
        <v>3.19</v>
      </c>
      <c r="C542">
        <v>3.75</v>
      </c>
      <c r="D542" s="43">
        <f t="shared" si="131"/>
        <v>3.8861886821393243E-2</v>
      </c>
      <c r="E542" s="44">
        <f>IF(OR($A542="",$B542="",$C542=""),"",A542*'MPTO_working_3-way'!$I541)</f>
        <v>2.2647189132706376</v>
      </c>
      <c r="F542" s="45">
        <f>IF(OR($A542="",$B542="",$C542=""),"",B542*'MPTO_working_3-way'!$I541)</f>
        <v>3.3139694189602444</v>
      </c>
      <c r="G542" s="46">
        <f>IF(OR($A542="",$B542="",$C542=""),"",C542*'MPTO_working_3-way'!$I541)</f>
        <v>3.8957320755802245</v>
      </c>
      <c r="H542" s="44">
        <f>IF(OR($A542="",$B542="",$C542=""),"",'MPTO_working_3-way'!E541)</f>
        <v>2.2433514317952752</v>
      </c>
      <c r="I542" s="45">
        <f>IF(OR($A542="",$B542="",$C542=""),"",'MPTO_working_3-way'!F541)</f>
        <v>3.3275028656128582</v>
      </c>
      <c r="J542" s="46">
        <f>IF(OR($A542="",$B542="",$C542=""),"",'MPTO_working_3-way'!G541)</f>
        <v>3.9414660073605163</v>
      </c>
      <c r="K542" s="44">
        <f>IF(OR($A542="",$B542="",$C542=""),"",'OddsRatio_working_3-way'!H541)</f>
        <v>2.2523314842501114</v>
      </c>
      <c r="L542" s="45">
        <f>IF(OR($A542="",$B542="",$C542=""),"",'OddsRatio_working_3-way'!I541)</f>
        <v>3.3242423309387665</v>
      </c>
      <c r="M542" s="46">
        <f>IF(OR($A542="",$B542="",$C542=""),"",'OddsRatio_working_3-way'!J541)</f>
        <v>3.9185691370235642</v>
      </c>
      <c r="N542" s="47">
        <f t="shared" si="132"/>
        <v>44.155590088477283</v>
      </c>
      <c r="O542" s="48">
        <f t="shared" si="133"/>
        <v>30.175293540087928</v>
      </c>
      <c r="P542" s="48">
        <f t="shared" si="134"/>
        <v>25.669116371434797</v>
      </c>
      <c r="Q542" t="s">
        <v>327</v>
      </c>
      <c r="R542" t="s">
        <v>333</v>
      </c>
      <c r="S542" t="s">
        <v>514</v>
      </c>
      <c r="T542" s="50">
        <v>100</v>
      </c>
      <c r="U542" s="50">
        <f t="shared" si="135"/>
        <v>54.128440366972484</v>
      </c>
      <c r="V542" s="50">
        <f t="shared" si="136"/>
        <v>68.652037617554868</v>
      </c>
      <c r="W542" s="50">
        <f t="shared" si="137"/>
        <v>73.333333333333329</v>
      </c>
      <c r="X542" s="50">
        <f t="shared" si="138"/>
        <v>58.014629049111811</v>
      </c>
      <c r="Y542" s="50">
        <f t="shared" si="139"/>
        <v>72.538226299694188</v>
      </c>
      <c r="Z542" s="50">
        <f t="shared" si="140"/>
        <v>77.219522015472663</v>
      </c>
      <c r="AA542" s="50">
        <f t="shared" si="141"/>
        <v>-3.886188682139327</v>
      </c>
      <c r="AB542" s="50">
        <f t="shared" si="142"/>
        <v>-3.8861886821393199</v>
      </c>
      <c r="AC542" s="50">
        <f t="shared" si="143"/>
        <v>-3.8861886821393341</v>
      </c>
      <c r="AF542">
        <v>2.46</v>
      </c>
      <c r="AG542">
        <v>1.57</v>
      </c>
      <c r="AH542" s="66"/>
      <c r="AJ542" t="s">
        <v>446</v>
      </c>
    </row>
    <row r="543" spans="1:36" ht="15" x14ac:dyDescent="0.25">
      <c r="A543">
        <v>2.67</v>
      </c>
      <c r="B543">
        <v>3.08</v>
      </c>
      <c r="C543">
        <v>2.95</v>
      </c>
      <c r="D543" s="43">
        <f t="shared" si="131"/>
        <v>3.819021072877482E-2</v>
      </c>
      <c r="E543" s="44">
        <f>IF(OR($A543="",$B543="",$C543=""),"",A543*'MPTO_working_3-way'!$I542)</f>
        <v>2.7719678626458286</v>
      </c>
      <c r="F543" s="45">
        <f>IF(OR($A543="",$B543="",$C543=""),"",B543*'MPTO_working_3-way'!$I542)</f>
        <v>3.1976258490446265</v>
      </c>
      <c r="G543" s="46">
        <f>IF(OR($A543="",$B543="",$C543=""),"",C543*'MPTO_working_3-way'!$I542)</f>
        <v>3.062661121649886</v>
      </c>
      <c r="H543" s="44">
        <f>IF(OR($A543="",$B543="",$C543=""),"",'MPTO_working_3-way'!E542)</f>
        <v>2.76394450453297</v>
      </c>
      <c r="I543" s="45">
        <f>IF(OR($A543="",$B543="",$C543=""),"",'MPTO_working_3-way'!F542)</f>
        <v>3.205690696656216</v>
      </c>
      <c r="J543" s="46">
        <f>IF(OR($A543="",$B543="",$C543=""),"",'MPTO_working_3-way'!G542)</f>
        <v>3.0651060969528721</v>
      </c>
      <c r="K543" s="44">
        <f>IF(OR($A543="",$B543="",$C543=""),"",'OddsRatio_working_3-way'!H542)</f>
        <v>2.7677223116126854</v>
      </c>
      <c r="L543" s="45">
        <f>IF(OR($A543="",$B543="",$C543=""),"",'OddsRatio_working_3-way'!I542)</f>
        <v>3.2017140168589142</v>
      </c>
      <c r="M543" s="46">
        <f>IF(OR($A543="",$B543="",$C543=""),"",'OddsRatio_working_3-way'!J542)</f>
        <v>3.064106890805232</v>
      </c>
      <c r="N543" s="47">
        <f t="shared" si="132"/>
        <v>36.075454318056387</v>
      </c>
      <c r="O543" s="48">
        <f t="shared" si="133"/>
        <v>31.273202282211223</v>
      </c>
      <c r="P543" s="48">
        <f t="shared" si="134"/>
        <v>32.65134339973239</v>
      </c>
      <c r="Q543" t="s">
        <v>342</v>
      </c>
      <c r="R543" t="s">
        <v>337</v>
      </c>
      <c r="S543" t="s">
        <v>514</v>
      </c>
      <c r="T543" s="50">
        <v>100</v>
      </c>
      <c r="U543" s="50">
        <f t="shared" si="135"/>
        <v>62.546816479400754</v>
      </c>
      <c r="V543" s="50">
        <f t="shared" si="136"/>
        <v>67.532467532467535</v>
      </c>
      <c r="W543" s="50">
        <f t="shared" si="137"/>
        <v>66.101694915254228</v>
      </c>
      <c r="X543" s="50">
        <f t="shared" si="138"/>
        <v>66.365837552278222</v>
      </c>
      <c r="Y543" s="50">
        <f t="shared" si="139"/>
        <v>71.351488605345011</v>
      </c>
      <c r="Z543" s="50">
        <f t="shared" si="140"/>
        <v>69.920715988131718</v>
      </c>
      <c r="AA543" s="50">
        <f t="shared" si="141"/>
        <v>-3.8190210728774687</v>
      </c>
      <c r="AB543" s="50">
        <f t="shared" si="142"/>
        <v>-3.8190210728774758</v>
      </c>
      <c r="AC543" s="50">
        <f t="shared" si="143"/>
        <v>-3.81902107287749</v>
      </c>
      <c r="AF543">
        <v>2.34</v>
      </c>
      <c r="AG543">
        <v>1.62</v>
      </c>
      <c r="AH543" s="66"/>
      <c r="AJ543" t="s">
        <v>446</v>
      </c>
    </row>
    <row r="544" spans="1:36" ht="15" x14ac:dyDescent="0.25">
      <c r="A544">
        <v>1.93</v>
      </c>
      <c r="B544">
        <v>3.19</v>
      </c>
      <c r="C544">
        <v>4.7699999999999996</v>
      </c>
      <c r="D544" s="43">
        <f t="shared" si="131"/>
        <v>4.1257944720379358E-2</v>
      </c>
      <c r="E544" s="44">
        <f>IF(OR($A544="",$B544="",$C544=""),"",A544*'MPTO_working_3-way'!$I543)</f>
        <v>2.0096278333103319</v>
      </c>
      <c r="F544" s="45">
        <f>IF(OR($A544="",$B544="",$C544=""),"",B544*'MPTO_working_3-way'!$I543)</f>
        <v>3.3216128436580101</v>
      </c>
      <c r="G544" s="46">
        <f>IF(OR($A544="",$B544="",$C544=""),"",C544*'MPTO_working_3-way'!$I543)</f>
        <v>4.9668003963162093</v>
      </c>
      <c r="H544" s="44">
        <f>IF(OR($A544="",$B544="",$C544=""),"",'MPTO_working_3-way'!E543)</f>
        <v>1.982624018281596</v>
      </c>
      <c r="I544" s="45">
        <f>IF(OR($A544="",$B544="",$C544=""),"",'MPTO_working_3-way'!F543)</f>
        <v>3.3363697012939055</v>
      </c>
      <c r="J544" s="46">
        <f>IF(OR($A544="",$B544="",$C544=""),"",'MPTO_working_3-way'!G543)</f>
        <v>5.1048808587139813</v>
      </c>
      <c r="K544" s="44">
        <f>IF(OR($A544="",$B544="",$C544=""),"",'OddsRatio_working_3-way'!H543)</f>
        <v>1.99347248168671</v>
      </c>
      <c r="L544" s="45">
        <f>IF(OR($A544="",$B544="",$C544=""),"",'OddsRatio_working_3-way'!I543)</f>
        <v>3.3394674568751563</v>
      </c>
      <c r="M544" s="46">
        <f>IF(OR($A544="",$B544="",$C544=""),"",'OddsRatio_working_3-way'!J543)</f>
        <v>5.0273024257622563</v>
      </c>
      <c r="N544" s="47">
        <f t="shared" si="132"/>
        <v>49.760457305806902</v>
      </c>
      <c r="O544" s="48">
        <f t="shared" si="133"/>
        <v>30.105856614485049</v>
      </c>
      <c r="P544" s="48">
        <f t="shared" si="134"/>
        <v>20.133686079708031</v>
      </c>
      <c r="Q544" t="s">
        <v>328</v>
      </c>
      <c r="R544" t="s">
        <v>334</v>
      </c>
      <c r="S544" t="s">
        <v>514</v>
      </c>
      <c r="T544" s="50">
        <v>100</v>
      </c>
      <c r="U544" s="50">
        <f t="shared" si="135"/>
        <v>48.186528497409334</v>
      </c>
      <c r="V544" s="50">
        <f t="shared" si="136"/>
        <v>68.652037617554868</v>
      </c>
      <c r="W544" s="50">
        <f t="shared" si="137"/>
        <v>79.035639412997895</v>
      </c>
      <c r="X544" s="50">
        <f t="shared" si="138"/>
        <v>52.312322969447244</v>
      </c>
      <c r="Y544" s="50">
        <f t="shared" si="139"/>
        <v>72.777832089592778</v>
      </c>
      <c r="Z544" s="50">
        <f t="shared" si="140"/>
        <v>83.161433885035834</v>
      </c>
      <c r="AA544" s="50">
        <f t="shared" si="141"/>
        <v>-4.1257944720379101</v>
      </c>
      <c r="AB544" s="50">
        <f t="shared" si="142"/>
        <v>-4.1257944720379101</v>
      </c>
      <c r="AC544" s="50">
        <f t="shared" si="143"/>
        <v>-4.1257944720379385</v>
      </c>
      <c r="AF544">
        <v>2.2200000000000002</v>
      </c>
      <c r="AG544">
        <v>1.69</v>
      </c>
      <c r="AH544" s="66"/>
      <c r="AJ544" t="s">
        <v>446</v>
      </c>
    </row>
    <row r="545" spans="1:36" ht="15" x14ac:dyDescent="0.25">
      <c r="A545">
        <v>2.09</v>
      </c>
      <c r="B545">
        <v>3.18</v>
      </c>
      <c r="C545">
        <v>4.0599999999999996</v>
      </c>
      <c r="D545" s="43">
        <f t="shared" si="131"/>
        <v>3.9239727045774497E-2</v>
      </c>
      <c r="E545" s="44">
        <f>IF(OR($A545="",$B545="",$C545=""),"",A545*'MPTO_working_3-way'!$I544)</f>
        <v>2.1720110295256685</v>
      </c>
      <c r="F545" s="45">
        <f>IF(OR($A545="",$B545="",$C545=""),"",B545*'MPTO_working_3-way'!$I544)</f>
        <v>3.3047823320055629</v>
      </c>
      <c r="G545" s="46">
        <f>IF(OR($A545="",$B545="",$C545=""),"",C545*'MPTO_working_3-way'!$I544)</f>
        <v>4.219313291805844</v>
      </c>
      <c r="H545" s="44">
        <f>IF(OR($A545="",$B545="",$C545=""),"",'MPTO_working_3-way'!E544)</f>
        <v>2.1487401300837625</v>
      </c>
      <c r="I545" s="45">
        <f>IF(OR($A545="",$B545="",$C545=""),"",'MPTO_working_3-way'!F544)</f>
        <v>3.3180096610405423</v>
      </c>
      <c r="J545" s="46">
        <f>IF(OR($A545="",$B545="",$C545=""),"",'MPTO_working_3-way'!G544)</f>
        <v>4.2876956353074611</v>
      </c>
      <c r="K545" s="44">
        <f>IF(OR($A545="",$B545="",$C545=""),"",'OddsRatio_working_3-way'!H544)</f>
        <v>2.1583706294704692</v>
      </c>
      <c r="L545" s="45">
        <f>IF(OR($A545="",$B545="",$C545=""),"",'OddsRatio_working_3-way'!I544)</f>
        <v>3.3167412589409393</v>
      </c>
      <c r="M545" s="46">
        <f>IF(OR($A545="",$B545="",$C545=""),"",'OddsRatio_working_3-way'!J544)</f>
        <v>4.2519395653024201</v>
      </c>
      <c r="N545" s="47">
        <f t="shared" si="132"/>
        <v>46.040281858899377</v>
      </c>
      <c r="O545" s="48">
        <f t="shared" si="133"/>
        <v>30.25917895757852</v>
      </c>
      <c r="P545" s="48">
        <f t="shared" si="134"/>
        <v>23.700539183522096</v>
      </c>
      <c r="Q545" t="s">
        <v>339</v>
      </c>
      <c r="R545" t="s">
        <v>341</v>
      </c>
      <c r="S545" t="s">
        <v>514</v>
      </c>
      <c r="T545" s="50">
        <v>100</v>
      </c>
      <c r="U545" s="50">
        <f t="shared" si="135"/>
        <v>52.153110047846894</v>
      </c>
      <c r="V545" s="50">
        <f t="shared" si="136"/>
        <v>68.55345911949685</v>
      </c>
      <c r="W545" s="50">
        <f t="shared" si="137"/>
        <v>75.369458128078819</v>
      </c>
      <c r="X545" s="50">
        <f t="shared" si="138"/>
        <v>56.077082752424332</v>
      </c>
      <c r="Y545" s="50">
        <f t="shared" si="139"/>
        <v>72.477431824074301</v>
      </c>
      <c r="Z545" s="50">
        <f t="shared" si="140"/>
        <v>79.293430832656256</v>
      </c>
      <c r="AA545" s="50">
        <f t="shared" si="141"/>
        <v>-3.9239727045774373</v>
      </c>
      <c r="AB545" s="50">
        <f t="shared" si="142"/>
        <v>-3.9239727045774515</v>
      </c>
      <c r="AC545" s="50">
        <f t="shared" si="143"/>
        <v>-3.9239727045774373</v>
      </c>
      <c r="AF545">
        <v>2.2599999999999998</v>
      </c>
      <c r="AG545">
        <v>1.66</v>
      </c>
      <c r="AH545" s="66"/>
      <c r="AJ545" t="s">
        <v>446</v>
      </c>
    </row>
    <row r="546" spans="1:36" ht="15" x14ac:dyDescent="0.25">
      <c r="A546">
        <v>1.6</v>
      </c>
      <c r="B546">
        <v>3.92</v>
      </c>
      <c r="C546">
        <v>6.05</v>
      </c>
      <c r="D546" s="43">
        <f t="shared" si="131"/>
        <v>4.5391297014673704E-2</v>
      </c>
      <c r="E546" s="44">
        <f>IF(OR($A546="",$B546="",$C546=""),"",A546*'MPTO_working_3-way'!$I545)</f>
        <v>1.6726260752234781</v>
      </c>
      <c r="F546" s="45">
        <f>IF(OR($A546="",$B546="",$C546=""),"",B546*'MPTO_working_3-way'!$I545)</f>
        <v>4.0979338842975208</v>
      </c>
      <c r="G546" s="46">
        <f>IF(OR($A546="",$B546="",$C546=""),"",C546*'MPTO_working_3-way'!$I545)</f>
        <v>6.3246173469387754</v>
      </c>
      <c r="H546" s="44">
        <f>IF(OR($A546="",$B546="",$C546=""),"",'MPTO_working_3-way'!E545)</f>
        <v>1.639694867599272</v>
      </c>
      <c r="I546" s="45">
        <f>IF(OR($A546="",$B546="",$C546=""),"",'MPTO_working_3-way'!F545)</f>
        <v>4.1671596333499288</v>
      </c>
      <c r="J546" s="46">
        <f>IF(OR($A546="",$B546="",$C546=""),"",'MPTO_working_3-way'!G545)</f>
        <v>6.6596152946131895</v>
      </c>
      <c r="K546" s="44">
        <f>IF(OR($A546="",$B546="",$C546=""),"",'OddsRatio_working_3-way'!H545)</f>
        <v>1.650934022296229</v>
      </c>
      <c r="L546" s="45">
        <f>IF(OR($A546="",$B546="",$C546=""),"",'OddsRatio_working_3-way'!I545)</f>
        <v>4.1678789085083139</v>
      </c>
      <c r="M546" s="46">
        <f>IF(OR($A546="",$B546="",$C546=""),"",'OddsRatio_working_3-way'!J545)</f>
        <v>6.4786946876599254</v>
      </c>
      <c r="N546" s="47">
        <f t="shared" si="132"/>
        <v>59.786225673086612</v>
      </c>
      <c r="O546" s="48">
        <f t="shared" si="133"/>
        <v>24.402541091055763</v>
      </c>
      <c r="P546" s="48">
        <f t="shared" si="134"/>
        <v>15.811233235857619</v>
      </c>
      <c r="Q546" t="s">
        <v>340</v>
      </c>
      <c r="R546" t="s">
        <v>330</v>
      </c>
      <c r="S546" t="s">
        <v>514</v>
      </c>
      <c r="T546" s="50">
        <v>100</v>
      </c>
      <c r="U546" s="50">
        <f t="shared" si="135"/>
        <v>37.5</v>
      </c>
      <c r="V546" s="50">
        <f t="shared" si="136"/>
        <v>74.489795918367349</v>
      </c>
      <c r="W546" s="50">
        <f t="shared" si="137"/>
        <v>83.471074380165291</v>
      </c>
      <c r="X546" s="50">
        <f t="shared" si="138"/>
        <v>42.039129701467367</v>
      </c>
      <c r="Y546" s="50">
        <f t="shared" si="139"/>
        <v>79.028925619834709</v>
      </c>
      <c r="Z546" s="50">
        <f t="shared" si="140"/>
        <v>88.010204081632651</v>
      </c>
      <c r="AA546" s="50">
        <f t="shared" si="141"/>
        <v>-4.5391297014673668</v>
      </c>
      <c r="AB546" s="50">
        <f t="shared" si="142"/>
        <v>-4.5391297014673597</v>
      </c>
      <c r="AC546" s="50">
        <f t="shared" si="143"/>
        <v>-4.5391297014673597</v>
      </c>
      <c r="AF546">
        <v>2.15</v>
      </c>
      <c r="AG546">
        <v>1.73</v>
      </c>
      <c r="AH546" s="66"/>
      <c r="AJ546" t="s">
        <v>446</v>
      </c>
    </row>
    <row r="547" spans="1:36" ht="15" x14ac:dyDescent="0.25">
      <c r="A547">
        <v>1.39</v>
      </c>
      <c r="B547">
        <v>4.59</v>
      </c>
      <c r="C547">
        <v>9.2899999999999991</v>
      </c>
      <c r="D547" s="43">
        <f t="shared" si="131"/>
        <v>4.493201065901764E-2</v>
      </c>
      <c r="E547" s="44">
        <f>IF(OR($A547="",$B547="",$C547=""),"",A547*'MPTO_working_3-way'!$I546)</f>
        <v>1.4524554948160344</v>
      </c>
      <c r="F547" s="45">
        <f>IF(OR($A547="",$B547="",$C547=""),"",B547*'MPTO_working_3-way'!$I546)</f>
        <v>4.7962379289248904</v>
      </c>
      <c r="G547" s="46">
        <f>IF(OR($A547="",$B547="",$C547=""),"",C547*'MPTO_working_3-way'!$I546)</f>
        <v>9.7074183790222737</v>
      </c>
      <c r="H547" s="44">
        <f>IF(OR($A547="",$B547="",$C547=""),"",'MPTO_working_3-way'!E546)</f>
        <v>1.4195529608627497</v>
      </c>
      <c r="I547" s="45">
        <f>IF(OR($A547="",$B547="",$C547=""),"",'MPTO_working_3-way'!F546)</f>
        <v>4.9288377641625587</v>
      </c>
      <c r="J547" s="46">
        <f>IF(OR($A547="",$B547="",$C547=""),"",'MPTO_working_3-way'!G546)</f>
        <v>10.791527273956529</v>
      </c>
      <c r="K547" s="44">
        <f>IF(OR($A547="",$B547="",$C547=""),"",'OddsRatio_working_3-way'!H546)</f>
        <v>1.4296296190921503</v>
      </c>
      <c r="L547" s="45">
        <f>IF(OR($A547="",$B547="",$C547=""),"",'OddsRatio_working_3-way'!I546)</f>
        <v>4.9547957244636418</v>
      </c>
      <c r="M547" s="46">
        <f>IF(OR($A547="",$B547="",$C547=""),"",'OddsRatio_working_3-way'!J546)</f>
        <v>10.132383441728017</v>
      </c>
      <c r="N547" s="47">
        <f t="shared" si="132"/>
        <v>68.848925393521839</v>
      </c>
      <c r="O547" s="48">
        <f t="shared" si="133"/>
        <v>20.849674574508793</v>
      </c>
      <c r="P547" s="48">
        <f t="shared" si="134"/>
        <v>10.30140003196936</v>
      </c>
      <c r="Q547" t="s">
        <v>323</v>
      </c>
      <c r="R547" t="s">
        <v>331</v>
      </c>
      <c r="S547" t="s">
        <v>514</v>
      </c>
      <c r="T547" s="50">
        <v>100</v>
      </c>
      <c r="U547" s="50">
        <f t="shared" si="135"/>
        <v>28.057553956834536</v>
      </c>
      <c r="V547" s="50">
        <f t="shared" si="136"/>
        <v>78.213507625272342</v>
      </c>
      <c r="W547" s="50">
        <f t="shared" si="137"/>
        <v>89.235737351991389</v>
      </c>
      <c r="X547" s="50">
        <f t="shared" si="138"/>
        <v>32.550755022736283</v>
      </c>
      <c r="Y547" s="50">
        <f t="shared" si="139"/>
        <v>82.706708691174086</v>
      </c>
      <c r="Z547" s="50">
        <f t="shared" si="140"/>
        <v>93.728938417893147</v>
      </c>
      <c r="AA547" s="50">
        <f t="shared" si="141"/>
        <v>-4.4932010659017472</v>
      </c>
      <c r="AB547" s="50">
        <f t="shared" si="142"/>
        <v>-4.4932010659017436</v>
      </c>
      <c r="AC547" s="50">
        <f t="shared" si="143"/>
        <v>-4.4932010659017578</v>
      </c>
      <c r="AF547">
        <v>1.76</v>
      </c>
      <c r="AG547">
        <v>2.1</v>
      </c>
      <c r="AH547" s="66"/>
      <c r="AJ547" t="s">
        <v>446</v>
      </c>
    </row>
    <row r="548" spans="1:36" ht="15" x14ac:dyDescent="0.25">
      <c r="A548">
        <v>1.65</v>
      </c>
      <c r="B548">
        <v>3.66</v>
      </c>
      <c r="C548">
        <v>6.07</v>
      </c>
      <c r="D548" s="43">
        <f t="shared" si="131"/>
        <v>4.4029295575464644E-2</v>
      </c>
      <c r="E548" s="44">
        <f>IF(OR($A548="",$B548="",$C548=""),"",A548*'MPTO_working_3-way'!$I547)</f>
        <v>1.7226483376995165</v>
      </c>
      <c r="F548" s="45">
        <f>IF(OR($A548="",$B548="",$C548=""),"",B548*'MPTO_working_3-way'!$I547)</f>
        <v>3.8211472218062008</v>
      </c>
      <c r="G548" s="46">
        <f>IF(OR($A548="",$B548="",$C548=""),"",C548*'MPTO_working_3-way'!$I547)</f>
        <v>6.3372578241430704</v>
      </c>
      <c r="H548" s="44">
        <f>IF(OR($A548="",$B548="",$C548=""),"",'MPTO_working_3-way'!E547)</f>
        <v>1.6909481917556846</v>
      </c>
      <c r="I548" s="45">
        <f>IF(OR($A548="",$B548="",$C548=""),"",'MPTO_working_3-way'!F547)</f>
        <v>3.8677595697604121</v>
      </c>
      <c r="J548" s="46">
        <f>IF(OR($A548="",$B548="",$C548=""),"",'MPTO_working_3-way'!G547)</f>
        <v>6.6636363140586923</v>
      </c>
      <c r="K548" s="44">
        <f>IF(OR($A548="",$B548="",$C548=""),"",'OddsRatio_working_3-way'!H547)</f>
        <v>1.7022251814021927</v>
      </c>
      <c r="L548" s="45">
        <f>IF(OR($A548="",$B548="",$C548=""),"",'OddsRatio_working_3-way'!I547)</f>
        <v>3.8737215115843591</v>
      </c>
      <c r="M548" s="46">
        <f>IF(OR($A548="",$B548="",$C548=""),"",'OddsRatio_working_3-way'!J547)</f>
        <v>6.4773564149371063</v>
      </c>
      <c r="N548" s="47">
        <f t="shared" si="132"/>
        <v>58.050153250397827</v>
      </c>
      <c r="O548" s="48">
        <f t="shared" si="133"/>
        <v>26.170151055507212</v>
      </c>
      <c r="P548" s="48">
        <f t="shared" si="134"/>
        <v>15.779695694094958</v>
      </c>
      <c r="Q548" t="s">
        <v>325</v>
      </c>
      <c r="R548" t="s">
        <v>335</v>
      </c>
      <c r="S548" t="s">
        <v>514</v>
      </c>
      <c r="T548" s="50">
        <v>100</v>
      </c>
      <c r="U548" s="50">
        <f t="shared" si="135"/>
        <v>39.393939393939398</v>
      </c>
      <c r="V548" s="50">
        <f t="shared" si="136"/>
        <v>72.67759562841529</v>
      </c>
      <c r="W548" s="50">
        <f t="shared" si="137"/>
        <v>83.525535420098834</v>
      </c>
      <c r="X548" s="50">
        <f t="shared" si="138"/>
        <v>43.796868951485848</v>
      </c>
      <c r="Y548" s="50">
        <f t="shared" si="139"/>
        <v>77.080525185961761</v>
      </c>
      <c r="Z548" s="50">
        <f t="shared" si="140"/>
        <v>87.928464977645305</v>
      </c>
      <c r="AA548" s="50">
        <f t="shared" si="141"/>
        <v>-4.4029295575464502</v>
      </c>
      <c r="AB548" s="50">
        <f t="shared" si="142"/>
        <v>-4.4029295575464715</v>
      </c>
      <c r="AC548" s="50">
        <f t="shared" si="143"/>
        <v>-4.4029295575464715</v>
      </c>
      <c r="AF548">
        <v>1.93</v>
      </c>
      <c r="AG548">
        <v>1.93</v>
      </c>
      <c r="AH548" s="66"/>
      <c r="AJ548" t="s">
        <v>446</v>
      </c>
    </row>
    <row r="549" spans="1:36" ht="15" x14ac:dyDescent="0.25">
      <c r="A549">
        <v>2.4700000000000002</v>
      </c>
      <c r="B549">
        <v>3.18</v>
      </c>
      <c r="C549">
        <v>3.31</v>
      </c>
      <c r="D549" s="43">
        <f t="shared" si="131"/>
        <v>2.1438512025550693E-2</v>
      </c>
      <c r="E549" s="44">
        <f>IF(OR($A549="",$B549="",$C549=""),"",A549*'MPTO_working_3-way'!$I548)</f>
        <v>2.5229531247031103</v>
      </c>
      <c r="F549" s="45">
        <f>IF(OR($A549="",$B549="",$C549=""),"",B549*'MPTO_working_3-way'!$I548)</f>
        <v>3.2481744682412512</v>
      </c>
      <c r="G549" s="46">
        <f>IF(OR($A549="",$B549="",$C549=""),"",C549*'MPTO_working_3-way'!$I548)</f>
        <v>3.3809614748045727</v>
      </c>
      <c r="H549" s="44">
        <f>IF(OR($A549="",$B549="",$C549=""),"",'MPTO_working_3-way'!E548)</f>
        <v>2.5143814515178029</v>
      </c>
      <c r="I549" s="45">
        <f>IF(OR($A549="",$B549="",$C549=""),"",'MPTO_working_3-way'!F548)</f>
        <v>3.253945330872785</v>
      </c>
      <c r="J549" s="46">
        <f>IF(OR($A549="",$B549="",$C549=""),"",'MPTO_working_3-way'!G548)</f>
        <v>3.3901909840320257</v>
      </c>
      <c r="K549" s="44">
        <f>IF(OR($A549="",$B549="",$C549=""),"",'OddsRatio_working_3-way'!H548)</f>
        <v>2.5182400667307316</v>
      </c>
      <c r="L549" s="45">
        <f>IF(OR($A549="",$B549="",$C549=""),"",'OddsRatio_working_3-way'!I548)</f>
        <v>3.2515396907979555</v>
      </c>
      <c r="M549" s="46">
        <f>IF(OR($A549="",$B549="",$C549=""),"",'OddsRatio_working_3-way'!J548)</f>
        <v>3.3858058191482923</v>
      </c>
      <c r="N549" s="47">
        <f t="shared" si="132"/>
        <v>39.636091142901257</v>
      </c>
      <c r="O549" s="48">
        <f t="shared" si="133"/>
        <v>30.786523623574247</v>
      </c>
      <c r="P549" s="48">
        <f t="shared" si="134"/>
        <v>29.577385233524506</v>
      </c>
      <c r="Q549" t="s">
        <v>101</v>
      </c>
      <c r="R549" t="s">
        <v>142</v>
      </c>
      <c r="S549" t="s">
        <v>514</v>
      </c>
      <c r="T549" s="50">
        <v>100</v>
      </c>
      <c r="U549" s="50">
        <f t="shared" si="135"/>
        <v>59.514170040485837</v>
      </c>
      <c r="V549" s="50">
        <f t="shared" si="136"/>
        <v>68.55345911949685</v>
      </c>
      <c r="W549" s="50">
        <f t="shared" si="137"/>
        <v>69.78851963746223</v>
      </c>
      <c r="X549" s="50">
        <f t="shared" si="138"/>
        <v>61.658021243040906</v>
      </c>
      <c r="Y549" s="50">
        <f t="shared" si="139"/>
        <v>70.697310322051933</v>
      </c>
      <c r="Z549" s="50">
        <f t="shared" si="140"/>
        <v>71.932370840017313</v>
      </c>
      <c r="AA549" s="50">
        <f t="shared" si="141"/>
        <v>-2.1438512025550693</v>
      </c>
      <c r="AB549" s="50">
        <f t="shared" si="142"/>
        <v>-2.1438512025550835</v>
      </c>
      <c r="AC549" s="50">
        <f t="shared" si="143"/>
        <v>-2.1438512025550835</v>
      </c>
      <c r="AF549">
        <v>1.92</v>
      </c>
      <c r="AG549">
        <v>1.98</v>
      </c>
      <c r="AH549" s="66"/>
      <c r="AJ549" t="s">
        <v>441</v>
      </c>
    </row>
    <row r="550" spans="1:36" ht="15" x14ac:dyDescent="0.25">
      <c r="A550">
        <v>3.59</v>
      </c>
      <c r="B550">
        <v>3.2</v>
      </c>
      <c r="C550">
        <v>2.3199999999999998</v>
      </c>
      <c r="D550" s="43">
        <f t="shared" si="131"/>
        <v>2.2086014792046971E-2</v>
      </c>
      <c r="E550" s="44">
        <f>IF(OR($A550="",$B550="",$C550=""),"",A550*'MPTO_working_3-way'!$I549)</f>
        <v>3.6692887931034486</v>
      </c>
      <c r="F550" s="45">
        <f>IF(OR($A550="",$B550="",$C550=""),"",B550*'MPTO_working_3-way'!$I549)</f>
        <v>3.2706752473345504</v>
      </c>
      <c r="G550" s="46">
        <f>IF(OR($A550="",$B550="",$C550=""),"",C550*'MPTO_working_3-way'!$I549)</f>
        <v>2.3712395543175488</v>
      </c>
      <c r="H550" s="44">
        <f>IF(OR($A550="",$B550="",$C550=""),"",'MPTO_working_3-way'!E549)</f>
        <v>3.6874580323344728</v>
      </c>
      <c r="I550" s="45">
        <f>IF(OR($A550="",$B550="",$C550=""),"",'MPTO_working_3-way'!F549)</f>
        <v>3.2772057762679858</v>
      </c>
      <c r="J550" s="46">
        <f>IF(OR($A550="",$B550="",$C550=""),"",'MPTO_working_3-way'!G549)</f>
        <v>2.3603138092111786</v>
      </c>
      <c r="K550" s="44">
        <f>IF(OR($A550="",$B550="",$C550=""),"",'OddsRatio_working_3-way'!H549)</f>
        <v>3.6784655850498389</v>
      </c>
      <c r="L550" s="45">
        <f>IF(OR($A550="",$B550="",$C550=""),"",'OddsRatio_working_3-way'!I549)</f>
        <v>3.2751445123975471</v>
      </c>
      <c r="M550" s="46">
        <f>IF(OR($A550="",$B550="",$C550=""),"",'OddsRatio_working_3-way'!J549)</f>
        <v>2.365086707438528</v>
      </c>
      <c r="N550" s="47">
        <f t="shared" si="132"/>
        <v>27.253237790373262</v>
      </c>
      <c r="O550" s="48">
        <f t="shared" si="133"/>
        <v>30.574726146075005</v>
      </c>
      <c r="P550" s="48">
        <f t="shared" si="134"/>
        <v>42.17203606355173</v>
      </c>
      <c r="Q550" t="s">
        <v>347</v>
      </c>
      <c r="R550" t="s">
        <v>94</v>
      </c>
      <c r="S550" t="s">
        <v>514</v>
      </c>
      <c r="T550" s="50">
        <v>100</v>
      </c>
      <c r="U550" s="50">
        <f t="shared" si="135"/>
        <v>72.14484679665739</v>
      </c>
      <c r="V550" s="50">
        <f t="shared" si="136"/>
        <v>68.75</v>
      </c>
      <c r="W550" s="50">
        <f t="shared" si="137"/>
        <v>56.896551724137922</v>
      </c>
      <c r="X550" s="50">
        <f t="shared" si="138"/>
        <v>74.353448275862078</v>
      </c>
      <c r="Y550" s="50">
        <f t="shared" si="139"/>
        <v>70.958601479204702</v>
      </c>
      <c r="Z550" s="50">
        <f t="shared" si="140"/>
        <v>59.105153203342617</v>
      </c>
      <c r="AA550" s="50">
        <f t="shared" si="141"/>
        <v>-2.2086014792046882</v>
      </c>
      <c r="AB550" s="50">
        <f t="shared" si="142"/>
        <v>-2.2086014792047024</v>
      </c>
      <c r="AC550" s="50">
        <f t="shared" si="143"/>
        <v>-2.2086014792046953</v>
      </c>
      <c r="AF550">
        <v>2.17</v>
      </c>
      <c r="AG550">
        <v>1.76</v>
      </c>
      <c r="AH550" s="66"/>
      <c r="AJ550" t="s">
        <v>441</v>
      </c>
    </row>
    <row r="551" spans="1:36" ht="15" x14ac:dyDescent="0.25">
      <c r="A551">
        <v>3.44</v>
      </c>
      <c r="B551">
        <v>3</v>
      </c>
      <c r="C551">
        <v>2.52</v>
      </c>
      <c r="D551" s="43">
        <f t="shared" si="131"/>
        <v>2.0856404577334731E-2</v>
      </c>
      <c r="E551" s="44">
        <f>IF(OR($A551="",$B551="",$C551=""),"",A551*'MPTO_working_3-way'!$I550)</f>
        <v>3.5117460317460316</v>
      </c>
      <c r="F551" s="45">
        <f>IF(OR($A551="",$B551="",$C551=""),"",B551*'MPTO_working_3-way'!$I550)</f>
        <v>3.0625692137320044</v>
      </c>
      <c r="G551" s="46">
        <f>IF(OR($A551="",$B551="",$C551=""),"",C551*'MPTO_working_3-way'!$I550)</f>
        <v>2.5725581395348835</v>
      </c>
      <c r="H551" s="44">
        <f>IF(OR($A551="",$B551="",$C551=""),"",'MPTO_working_3-way'!E550)</f>
        <v>3.5242844752818732</v>
      </c>
      <c r="I551" s="45">
        <f>IF(OR($A551="",$B551="",$C551=""),"",'MPTO_working_3-way'!F550)</f>
        <v>3.0639019792648443</v>
      </c>
      <c r="J551" s="46">
        <f>IF(OR($A551="",$B551="",$C551=""),"",'MPTO_working_3-way'!G550)</f>
        <v>2.5649360896323183</v>
      </c>
      <c r="K551" s="44">
        <f>IF(OR($A551="",$B551="",$C551=""),"",'OddsRatio_working_3-way'!H550)</f>
        <v>3.5178049367202147</v>
      </c>
      <c r="L551" s="45">
        <f>IF(OR($A551="",$B551="",$C551=""),"",'OddsRatio_working_3-way'!I550)</f>
        <v>3.0637745382952577</v>
      </c>
      <c r="M551" s="46">
        <f>IF(OR($A551="",$B551="",$C551=""),"",'OddsRatio_working_3-way'!J550)</f>
        <v>2.5684686491043958</v>
      </c>
      <c r="N551" s="47">
        <f t="shared" si="132"/>
        <v>28.475863315856088</v>
      </c>
      <c r="O551" s="48">
        <f t="shared" si="133"/>
        <v>32.652323268848313</v>
      </c>
      <c r="P551" s="48">
        <f t="shared" si="134"/>
        <v>38.871813415295605</v>
      </c>
      <c r="Q551" t="s">
        <v>96</v>
      </c>
      <c r="R551" t="s">
        <v>141</v>
      </c>
      <c r="S551" t="s">
        <v>514</v>
      </c>
      <c r="T551" s="50">
        <v>100</v>
      </c>
      <c r="U551" s="50">
        <f t="shared" si="135"/>
        <v>70.930232558139537</v>
      </c>
      <c r="V551" s="50">
        <f t="shared" si="136"/>
        <v>66.666666666666657</v>
      </c>
      <c r="W551" s="50">
        <f t="shared" si="137"/>
        <v>60.317460317460316</v>
      </c>
      <c r="X551" s="50">
        <f t="shared" si="138"/>
        <v>73.015873015873012</v>
      </c>
      <c r="Y551" s="50">
        <f t="shared" si="139"/>
        <v>68.752307124400147</v>
      </c>
      <c r="Z551" s="50">
        <f t="shared" si="140"/>
        <v>62.403100775193799</v>
      </c>
      <c r="AA551" s="50">
        <f t="shared" si="141"/>
        <v>-2.0856404577334757</v>
      </c>
      <c r="AB551" s="50">
        <f t="shared" si="142"/>
        <v>-2.0856404577334899</v>
      </c>
      <c r="AC551" s="50">
        <f t="shared" si="143"/>
        <v>-2.0856404577334828</v>
      </c>
      <c r="AF551">
        <v>2.6</v>
      </c>
      <c r="AG551">
        <v>1.55</v>
      </c>
      <c r="AH551" s="66"/>
      <c r="AJ551" t="s">
        <v>441</v>
      </c>
    </row>
    <row r="552" spans="1:36" ht="15" x14ac:dyDescent="0.25">
      <c r="A552">
        <v>3.49</v>
      </c>
      <c r="B552">
        <v>3.08</v>
      </c>
      <c r="C552">
        <v>2.4</v>
      </c>
      <c r="D552" s="43">
        <f t="shared" si="131"/>
        <v>2.7874942631389565E-2</v>
      </c>
      <c r="E552" s="44">
        <f>IF(OR($A552="",$B552="",$C552=""),"",A552*'MPTO_working_3-way'!$I551)</f>
        <v>3.58728354978355</v>
      </c>
      <c r="F552" s="45">
        <f>IF(OR($A552="",$B552="",$C552=""),"",B552*'MPTO_working_3-way'!$I551)</f>
        <v>3.1658548233046799</v>
      </c>
      <c r="G552" s="46">
        <f>IF(OR($A552="",$B552="",$C552=""),"",C552*'MPTO_working_3-way'!$I551)</f>
        <v>2.4668998623153349</v>
      </c>
      <c r="H552" s="44">
        <f>IF(OR($A552="",$B552="",$C552=""),"",'MPTO_working_3-way'!E551)</f>
        <v>3.6069661572418728</v>
      </c>
      <c r="I552" s="45">
        <f>IF(OR($A552="",$B552="",$C552=""),"",'MPTO_working_3-way'!F551)</f>
        <v>3.1707411401096648</v>
      </c>
      <c r="J552" s="46">
        <f>IF(OR($A552="",$B552="",$C552=""),"",'MPTO_working_3-way'!G551)</f>
        <v>2.4547406027819925</v>
      </c>
      <c r="K552" s="44">
        <f>IF(OR($A552="",$B552="",$C552=""),"",'OddsRatio_working_3-way'!H551)</f>
        <v>3.5970234672693744</v>
      </c>
      <c r="L552" s="45">
        <f>IF(OR($A552="",$B552="",$C552=""),"",'OddsRatio_working_3-way'!I551)</f>
        <v>3.16940112928526</v>
      </c>
      <c r="M552" s="46">
        <f>IF(OR($A552="",$B552="",$C552=""),"",'OddsRatio_working_3-way'!J551)</f>
        <v>2.4601738370189254</v>
      </c>
      <c r="N552" s="47">
        <f t="shared" si="132"/>
        <v>27.876246360852576</v>
      </c>
      <c r="O552" s="48">
        <f t="shared" si="133"/>
        <v>31.587045389407631</v>
      </c>
      <c r="P552" s="48">
        <f t="shared" si="134"/>
        <v>40.536708249739796</v>
      </c>
      <c r="Q552" t="s">
        <v>348</v>
      </c>
      <c r="R552" t="s">
        <v>250</v>
      </c>
      <c r="S552" t="s">
        <v>514</v>
      </c>
      <c r="T552" s="50">
        <v>100</v>
      </c>
      <c r="U552" s="50">
        <f t="shared" si="135"/>
        <v>71.346704871060169</v>
      </c>
      <c r="V552" s="50">
        <f t="shared" si="136"/>
        <v>67.532467532467535</v>
      </c>
      <c r="W552" s="50">
        <f t="shared" si="137"/>
        <v>58.333333333333336</v>
      </c>
      <c r="X552" s="50">
        <f t="shared" si="138"/>
        <v>74.134199134199136</v>
      </c>
      <c r="Y552" s="50">
        <f t="shared" si="139"/>
        <v>70.319961795606488</v>
      </c>
      <c r="Z552" s="50">
        <f t="shared" si="140"/>
        <v>61.120827596472296</v>
      </c>
      <c r="AA552" s="50">
        <f t="shared" si="141"/>
        <v>-2.7874942631389672</v>
      </c>
      <c r="AB552" s="50">
        <f t="shared" si="142"/>
        <v>-2.787494263138953</v>
      </c>
      <c r="AC552" s="50">
        <f t="shared" si="143"/>
        <v>-2.7874942631389601</v>
      </c>
      <c r="AF552">
        <v>2.27</v>
      </c>
      <c r="AG552">
        <v>1.68</v>
      </c>
      <c r="AH552" s="66"/>
      <c r="AJ552" t="s">
        <v>434</v>
      </c>
    </row>
    <row r="553" spans="1:36" ht="15" x14ac:dyDescent="0.25">
      <c r="A553">
        <v>1.78</v>
      </c>
      <c r="B553">
        <v>3.5</v>
      </c>
      <c r="C553">
        <v>5.53</v>
      </c>
      <c r="D553" s="43">
        <f t="shared" si="131"/>
        <v>2.8343864924721185E-2</v>
      </c>
      <c r="E553" s="44">
        <f>IF(OR($A553="",$B553="",$C553=""),"",A553*'MPTO_working_3-way'!$I552)</f>
        <v>1.8304520795660038</v>
      </c>
      <c r="F553" s="45">
        <f>IF(OR($A553="",$B553="",$C553=""),"",B553*'MPTO_working_3-way'!$I552)</f>
        <v>3.5992035272365239</v>
      </c>
      <c r="G553" s="46">
        <f>IF(OR($A553="",$B553="",$C553=""),"",C553*'MPTO_working_3-way'!$I552)</f>
        <v>5.6867415730337081</v>
      </c>
      <c r="H553" s="44">
        <f>IF(OR($A553="",$B553="",$C553=""),"",'MPTO_working_3-way'!E552)</f>
        <v>1.810446937649439</v>
      </c>
      <c r="I553" s="45">
        <f>IF(OR($A553="",$B553="",$C553=""),"",'MPTO_working_3-way'!F552)</f>
        <v>3.6196955210708244</v>
      </c>
      <c r="J553" s="46">
        <f>IF(OR($A553="",$B553="",$C553=""),"",'MPTO_working_3-way'!G552)</f>
        <v>5.834854771784233</v>
      </c>
      <c r="K553" s="44">
        <f>IF(OR($A553="",$B553="",$C553=""),"",'OddsRatio_working_3-way'!H552)</f>
        <v>1.8180737834590857</v>
      </c>
      <c r="L553" s="45">
        <f>IF(OR($A553="",$B553="",$C553=""),"",'OddsRatio_working_3-way'!I552)</f>
        <v>3.6220313572406608</v>
      </c>
      <c r="M553" s="46">
        <f>IF(OR($A553="",$B553="",$C553=""),"",'OddsRatio_working_3-way'!J552)</f>
        <v>5.7511208193200751</v>
      </c>
      <c r="N553" s="47">
        <f t="shared" si="132"/>
        <v>54.631312732158378</v>
      </c>
      <c r="O553" s="48">
        <f t="shared" si="133"/>
        <v>27.783924760926265</v>
      </c>
      <c r="P553" s="48">
        <f t="shared" si="134"/>
        <v>17.584762506915354</v>
      </c>
      <c r="Q553" t="s">
        <v>419</v>
      </c>
      <c r="R553" t="s">
        <v>355</v>
      </c>
      <c r="S553" t="s">
        <v>514</v>
      </c>
      <c r="T553" s="50">
        <v>100</v>
      </c>
      <c r="U553" s="50">
        <f t="shared" si="135"/>
        <v>43.820224719101127</v>
      </c>
      <c r="V553" s="50">
        <f t="shared" si="136"/>
        <v>71.428571428571431</v>
      </c>
      <c r="W553" s="50">
        <f t="shared" si="137"/>
        <v>81.91681735985533</v>
      </c>
      <c r="X553" s="50">
        <f t="shared" si="138"/>
        <v>46.65461121157324</v>
      </c>
      <c r="Y553" s="50">
        <f t="shared" si="139"/>
        <v>74.262957921043551</v>
      </c>
      <c r="Z553" s="50">
        <f t="shared" si="140"/>
        <v>84.75120385232745</v>
      </c>
      <c r="AA553" s="50">
        <f t="shared" si="141"/>
        <v>-2.8343864924721132</v>
      </c>
      <c r="AB553" s="50">
        <f t="shared" si="142"/>
        <v>-2.8343864924721203</v>
      </c>
      <c r="AC553" s="50">
        <f t="shared" si="143"/>
        <v>-2.8343864924721203</v>
      </c>
      <c r="AF553">
        <v>2.0299999999999998</v>
      </c>
      <c r="AG553">
        <v>1.86</v>
      </c>
      <c r="AH553" s="66"/>
      <c r="AJ553" t="s">
        <v>434</v>
      </c>
    </row>
    <row r="554" spans="1:36" ht="15" x14ac:dyDescent="0.25">
      <c r="A554">
        <v>2.34</v>
      </c>
      <c r="B554">
        <v>2.88</v>
      </c>
      <c r="C554">
        <v>3.93</v>
      </c>
      <c r="D554" s="43">
        <f t="shared" si="131"/>
        <v>2.9025575781300939E-2</v>
      </c>
      <c r="E554" s="44">
        <f>IF(OR($A554="",$B554="",$C554=""),"",A554*'MPTO_working_3-way'!$I553)</f>
        <v>2.4079198473282442</v>
      </c>
      <c r="F554" s="45">
        <f>IF(OR($A554="",$B554="",$C554=""),"",B554*'MPTO_working_3-way'!$I553)</f>
        <v>2.9635936582501468</v>
      </c>
      <c r="G554" s="46">
        <f>IF(OR($A554="",$B554="",$C554=""),"",C554*'MPTO_working_3-way'!$I553)</f>
        <v>4.0440705128205128</v>
      </c>
      <c r="H554" s="44">
        <f>IF(OR($A554="",$B554="",$C554=""),"",'MPTO_working_3-way'!E553)</f>
        <v>2.3942046719300185</v>
      </c>
      <c r="I554" s="45">
        <f>IF(OR($A554="",$B554="",$C554=""),"",'MPTO_working_3-way'!F553)</f>
        <v>2.9625501344973668</v>
      </c>
      <c r="J554" s="46">
        <f>IF(OR($A554="",$B554="",$C554=""),"",'MPTO_working_3-way'!G553)</f>
        <v>4.0853389011672459</v>
      </c>
      <c r="K554" s="44">
        <f>IF(OR($A554="",$B554="",$C554=""),"",'OddsRatio_working_3-way'!H553)</f>
        <v>2.4005608291559923</v>
      </c>
      <c r="L554" s="45">
        <f>IF(OR($A554="",$B554="",$C554=""),"",'OddsRatio_working_3-way'!I553)</f>
        <v>2.9649659394128851</v>
      </c>
      <c r="M554" s="46">
        <f>IF(OR($A554="",$B554="",$C554=""),"",'OddsRatio_working_3-way'!J553)</f>
        <v>4.0624203204679539</v>
      </c>
      <c r="N554" s="47">
        <f t="shared" si="132"/>
        <v>41.529621557360812</v>
      </c>
      <c r="O554" s="48">
        <f t="shared" si="133"/>
        <v>33.742817515355654</v>
      </c>
      <c r="P554" s="48">
        <f t="shared" si="134"/>
        <v>24.727560927283534</v>
      </c>
      <c r="Q554" t="s">
        <v>350</v>
      </c>
      <c r="R554" t="s">
        <v>105</v>
      </c>
      <c r="S554" t="s">
        <v>514</v>
      </c>
      <c r="T554" s="50">
        <v>100</v>
      </c>
      <c r="U554" s="50">
        <f t="shared" si="135"/>
        <v>57.264957264957268</v>
      </c>
      <c r="V554" s="50">
        <f t="shared" si="136"/>
        <v>65.277777777777771</v>
      </c>
      <c r="W554" s="50">
        <f t="shared" si="137"/>
        <v>74.554707379134854</v>
      </c>
      <c r="X554" s="50">
        <f t="shared" si="138"/>
        <v>60.167514843087353</v>
      </c>
      <c r="Y554" s="50">
        <f t="shared" si="139"/>
        <v>68.180335355907886</v>
      </c>
      <c r="Z554" s="50">
        <f t="shared" si="140"/>
        <v>77.457264957264954</v>
      </c>
      <c r="AA554" s="50">
        <f t="shared" si="141"/>
        <v>-2.9025575781300859</v>
      </c>
      <c r="AB554" s="50">
        <f t="shared" si="142"/>
        <v>-2.9025575781301143</v>
      </c>
      <c r="AC554" s="50">
        <f t="shared" si="143"/>
        <v>-2.9025575781301001</v>
      </c>
      <c r="AF554">
        <v>2.27</v>
      </c>
      <c r="AG554">
        <v>1.68</v>
      </c>
      <c r="AH554" s="66"/>
      <c r="AJ554" t="s">
        <v>434</v>
      </c>
    </row>
    <row r="555" spans="1:36" ht="15" x14ac:dyDescent="0.25">
      <c r="A555">
        <v>2.44</v>
      </c>
      <c r="B555">
        <v>3.13</v>
      </c>
      <c r="C555">
        <v>3.36</v>
      </c>
      <c r="D555" s="43">
        <f t="shared" si="131"/>
        <v>2.6943931084191908E-2</v>
      </c>
      <c r="E555" s="44">
        <f>IF(OR($A555="",$B555="",$C555=""),"",A555*'MPTO_working_3-way'!$I554)</f>
        <v>2.5057431918454283</v>
      </c>
      <c r="F555" s="45">
        <f>IF(OR($A555="",$B555="",$C555=""),"",B555*'MPTO_working_3-way'!$I554)</f>
        <v>3.2143345042935207</v>
      </c>
      <c r="G555" s="46">
        <f>IF(OR($A555="",$B555="",$C555=""),"",C555*'MPTO_working_3-way'!$I554)</f>
        <v>3.4505316084428848</v>
      </c>
      <c r="H555" s="44">
        <f>IF(OR($A555="",$B555="",$C555=""),"",'MPTO_working_3-way'!E554)</f>
        <v>2.4946691713066973</v>
      </c>
      <c r="I555" s="45">
        <f>IF(OR($A555="",$B555="",$C555=""),"",'MPTO_working_3-way'!F554)</f>
        <v>3.2205340474850188</v>
      </c>
      <c r="J555" s="46">
        <f>IF(OR($A555="",$B555="",$C555=""),"",'MPTO_working_3-way'!G554)</f>
        <v>3.4645504413283197</v>
      </c>
      <c r="K555" s="44">
        <f>IF(OR($A555="",$B555="",$C555=""),"",'OddsRatio_working_3-way'!H554)</f>
        <v>2.4996277076764701</v>
      </c>
      <c r="L555" s="45">
        <f>IF(OR($A555="",$B555="",$C555=""),"",'OddsRatio_working_3-way'!I554)</f>
        <v>3.2181993176047783</v>
      </c>
      <c r="M555" s="46">
        <f>IF(OR($A555="",$B555="",$C555=""),"",'OddsRatio_working_3-way'!J554)</f>
        <v>3.4577231875808812</v>
      </c>
      <c r="N555" s="47">
        <f t="shared" si="132"/>
        <v>39.908319545847817</v>
      </c>
      <c r="O555" s="48">
        <f t="shared" si="133"/>
        <v>31.110638879191267</v>
      </c>
      <c r="P555" s="48">
        <f t="shared" si="134"/>
        <v>28.981041574960916</v>
      </c>
      <c r="Q555" t="s">
        <v>50</v>
      </c>
      <c r="R555" t="s">
        <v>415</v>
      </c>
      <c r="S555" t="s">
        <v>514</v>
      </c>
      <c r="T555" s="50">
        <v>100</v>
      </c>
      <c r="U555" s="50">
        <f t="shared" si="135"/>
        <v>59.016393442622956</v>
      </c>
      <c r="V555" s="50">
        <f t="shared" si="136"/>
        <v>68.051118210862612</v>
      </c>
      <c r="W555" s="50">
        <f t="shared" si="137"/>
        <v>70.238095238095241</v>
      </c>
      <c r="X555" s="50">
        <f t="shared" si="138"/>
        <v>61.710786551042141</v>
      </c>
      <c r="Y555" s="50">
        <f t="shared" si="139"/>
        <v>70.745511319281817</v>
      </c>
      <c r="Z555" s="50">
        <f t="shared" si="140"/>
        <v>72.932488346514418</v>
      </c>
      <c r="AA555" s="50">
        <f t="shared" si="141"/>
        <v>-2.6943931084191846</v>
      </c>
      <c r="AB555" s="50">
        <f t="shared" si="142"/>
        <v>-2.6943931084192059</v>
      </c>
      <c r="AC555" s="50">
        <f t="shared" si="143"/>
        <v>-2.6943931084191775</v>
      </c>
      <c r="AF555">
        <v>2.19</v>
      </c>
      <c r="AG555">
        <v>1.74</v>
      </c>
      <c r="AH555" s="66"/>
      <c r="AJ555" t="s">
        <v>434</v>
      </c>
    </row>
    <row r="556" spans="1:36" ht="15" x14ac:dyDescent="0.25">
      <c r="A556">
        <v>2.0699999999999998</v>
      </c>
      <c r="B556">
        <v>3.15</v>
      </c>
      <c r="C556">
        <v>4.4000000000000004</v>
      </c>
      <c r="D556" s="43">
        <f t="shared" si="131"/>
        <v>2.7824832172658187E-2</v>
      </c>
      <c r="E556" s="44">
        <f>IF(OR($A556="",$B556="",$C556=""),"",A556*'MPTO_working_3-way'!$I555)</f>
        <v>2.1275974025974023</v>
      </c>
      <c r="F556" s="45">
        <f>IF(OR($A556="",$B556="",$C556=""),"",B556*'MPTO_working_3-way'!$I555)</f>
        <v>3.2376482213438731</v>
      </c>
      <c r="G556" s="46">
        <f>IF(OR($A556="",$B556="",$C556=""),"",C556*'MPTO_working_3-way'!$I555)</f>
        <v>4.5224292615596964</v>
      </c>
      <c r="H556" s="44">
        <f>IF(OR($A556="",$B556="",$C556=""),"",'MPTO_working_3-way'!E555)</f>
        <v>2.1105201597775469</v>
      </c>
      <c r="I556" s="45">
        <f>IF(OR($A556="",$B556="",$C556=""),"",'MPTO_working_3-way'!F555)</f>
        <v>3.2448003257218465</v>
      </c>
      <c r="J556" s="46">
        <f>IF(OR($A556="",$B556="",$C556=""),"",'MPTO_working_3-way'!G555)</f>
        <v>4.5872026093630085</v>
      </c>
      <c r="K556" s="44">
        <f>IF(OR($A556="",$B556="",$C556=""),"",'OddsRatio_working_3-way'!H555)</f>
        <v>2.1177016413165299</v>
      </c>
      <c r="L556" s="45">
        <f>IF(OR($A556="",$B556="",$C556=""),"",'OddsRatio_working_3-way'!I555)</f>
        <v>3.2458490923649901</v>
      </c>
      <c r="M556" s="46">
        <f>IF(OR($A556="",$B556="",$C556=""),"",'OddsRatio_working_3-way'!J555)</f>
        <v>4.5515753088562638</v>
      </c>
      <c r="N556" s="47">
        <f t="shared" si="132"/>
        <v>47.00137341675569</v>
      </c>
      <c r="O556" s="48">
        <f t="shared" si="133"/>
        <v>30.886616816725169</v>
      </c>
      <c r="P556" s="48">
        <f t="shared" si="134"/>
        <v>22.112009766519151</v>
      </c>
      <c r="Q556" t="s">
        <v>351</v>
      </c>
      <c r="R556" t="s">
        <v>416</v>
      </c>
      <c r="S556" t="s">
        <v>514</v>
      </c>
      <c r="T556" s="50">
        <v>100</v>
      </c>
      <c r="U556" s="50">
        <f t="shared" si="135"/>
        <v>51.690821256038639</v>
      </c>
      <c r="V556" s="50">
        <f t="shared" si="136"/>
        <v>68.253968253968253</v>
      </c>
      <c r="W556" s="50">
        <f t="shared" si="137"/>
        <v>77.27272727272728</v>
      </c>
      <c r="X556" s="50">
        <f t="shared" si="138"/>
        <v>54.473304473304474</v>
      </c>
      <c r="Y556" s="50">
        <f t="shared" si="139"/>
        <v>71.036451471234088</v>
      </c>
      <c r="Z556" s="50">
        <f t="shared" si="140"/>
        <v>80.055210489993101</v>
      </c>
      <c r="AA556" s="50">
        <f t="shared" si="141"/>
        <v>-2.7824832172658347</v>
      </c>
      <c r="AB556" s="50">
        <f t="shared" si="142"/>
        <v>-2.7824832172658347</v>
      </c>
      <c r="AC556" s="50">
        <f t="shared" si="143"/>
        <v>-2.7824832172658205</v>
      </c>
      <c r="AF556">
        <v>2.2200000000000002</v>
      </c>
      <c r="AG556">
        <v>1.71</v>
      </c>
      <c r="AH556" s="66"/>
      <c r="AJ556" t="s">
        <v>434</v>
      </c>
    </row>
    <row r="557" spans="1:36" ht="15" x14ac:dyDescent="0.25">
      <c r="A557">
        <v>3.4</v>
      </c>
      <c r="B557">
        <v>3</v>
      </c>
      <c r="C557">
        <v>2.25</v>
      </c>
      <c r="D557" s="43">
        <f t="shared" si="131"/>
        <v>7.1895424836601274E-2</v>
      </c>
      <c r="E557" s="44">
        <f>IF(OR($A557="",$B557="",$C557=""),"",A557*'MPTO_working_3-way'!$I556)</f>
        <v>3.6444444444444444</v>
      </c>
      <c r="F557" s="45">
        <f>IF(OR($A557="",$B557="",$C557=""),"",B557*'MPTO_working_3-way'!$I556)</f>
        <v>3.215686274509804</v>
      </c>
      <c r="G557" s="46">
        <f>IF(OR($A557="",$B557="",$C557=""),"",C557*'MPTO_working_3-way'!$I556)</f>
        <v>2.4117647058823528</v>
      </c>
      <c r="H557" s="44">
        <f>IF(OR($A557="",$B557="",$C557=""),"",'MPTO_working_3-way'!E556)</f>
        <v>3.7016129032258061</v>
      </c>
      <c r="I557" s="45">
        <f>IF(OR($A557="",$B557="",$C557=""),"",'MPTO_working_3-way'!F556)</f>
        <v>3.2323943661971835</v>
      </c>
      <c r="J557" s="46">
        <f>IF(OR($A557="",$B557="",$C557=""),"",'MPTO_working_3-way'!G556)</f>
        <v>2.3782383419689119</v>
      </c>
      <c r="K557" s="44">
        <f>IF(OR($A557="",$B557="",$C557=""),"",'OddsRatio_working_3-way'!H556)</f>
        <v>3.6734968402480992</v>
      </c>
      <c r="L557" s="45">
        <f>IF(OR($A557="",$B557="",$C557=""),"",'OddsRatio_working_3-way'!I556)</f>
        <v>3.2279140335400829</v>
      </c>
      <c r="M557" s="46">
        <f>IF(OR($A557="",$B557="",$C557=""),"",'OddsRatio_working_3-way'!J556)</f>
        <v>2.3924462709625516</v>
      </c>
      <c r="N557" s="47">
        <f t="shared" ref="N557:N620" si="144">(1/E557)* 100</f>
        <v>27.439024390243905</v>
      </c>
      <c r="O557" s="48">
        <f t="shared" ref="O557:O620" si="145">(1/F557)* 100</f>
        <v>31.097560975609756</v>
      </c>
      <c r="P557" s="48">
        <f t="shared" ref="P557:P620" si="146">(1/G557)* 100</f>
        <v>41.463414634146346</v>
      </c>
      <c r="Q557" t="s">
        <v>234</v>
      </c>
      <c r="R557" t="s">
        <v>417</v>
      </c>
      <c r="S557" t="s">
        <v>514</v>
      </c>
      <c r="T557" s="50">
        <v>100</v>
      </c>
      <c r="U557" s="50">
        <f t="shared" ref="U557:U620" si="147">(1/A557)*((T557*A557)-T557)</f>
        <v>70.588235294117652</v>
      </c>
      <c r="V557" s="50">
        <f t="shared" ref="V557:V620" si="148">(1/B557)*((T557*B557)-T557)</f>
        <v>66.666666666666657</v>
      </c>
      <c r="W557" s="50">
        <f t="shared" ref="W557:W620" si="149">(1/C557)*((T557*C557)-T557)</f>
        <v>55.55555555555555</v>
      </c>
      <c r="X557" s="50">
        <f t="shared" ref="X557:X620" si="150">((1/B557)+(1/C557))*T557</f>
        <v>77.777777777777771</v>
      </c>
      <c r="Y557" s="50">
        <f t="shared" ref="Y557:Y620" si="151">((1/A557)+(1/C557))*T557</f>
        <v>73.856209150326805</v>
      </c>
      <c r="Z557" s="50">
        <f t="shared" ref="Z557:Z620" si="152">((1/A557)+(1/B557))*T557</f>
        <v>62.745098039215684</v>
      </c>
      <c r="AA557" s="50">
        <f t="shared" ref="AA557:AA620" si="153">U557-X557</f>
        <v>-7.1895424836601194</v>
      </c>
      <c r="AB557" s="50">
        <f t="shared" ref="AB557:AB620" si="154">V557-Y557</f>
        <v>-7.1895424836601478</v>
      </c>
      <c r="AC557" s="50">
        <f t="shared" ref="AC557:AC620" si="155">W557-Z557</f>
        <v>-7.1895424836601336</v>
      </c>
      <c r="AF557">
        <v>2.4</v>
      </c>
      <c r="AG557">
        <v>1.53</v>
      </c>
      <c r="AH557" s="66"/>
      <c r="AJ557" t="s">
        <v>434</v>
      </c>
    </row>
    <row r="558" spans="1:36" s="50" customFormat="1" ht="15" x14ac:dyDescent="0.25">
      <c r="A558">
        <v>2.23</v>
      </c>
      <c r="B558">
        <v>2.96</v>
      </c>
      <c r="C558">
        <v>4.1399999999999997</v>
      </c>
      <c r="D558" s="43">
        <f t="shared" si="131"/>
        <v>2.7814224831187229E-2</v>
      </c>
      <c r="E558" s="44">
        <f>IF(OR($A558="",$B558="",$C558=""),"",A558*'MPTO_working_3-way'!$I557)</f>
        <v>2.2920257213735473</v>
      </c>
      <c r="F558" s="45">
        <f>IF(OR($A558="",$B558="",$C558=""),"",B558*'MPTO_working_3-way'!$I557)</f>
        <v>3.042330105500314</v>
      </c>
      <c r="G558" s="46">
        <f>IF(OR($A558="",$B558="",$C558=""),"",C558*'MPTO_working_3-way'!$I557)</f>
        <v>4.2551508908011151</v>
      </c>
      <c r="H558" s="44">
        <f>IF(OR($A558="",$B558="",$C558=""),"",'MPTO_working_3-way'!E557)</f>
        <v>2.2770791591571302</v>
      </c>
      <c r="I558" s="45">
        <f>IF(OR($A558="",$B558="",$C558=""),"",'MPTO_working_3-way'!F557)</f>
        <v>3.0435245662096113</v>
      </c>
      <c r="J558" s="46">
        <f>IF(OR($A558="",$B558="",$C558=""),"",'MPTO_working_3-way'!G557)</f>
        <v>4.3052511690807282</v>
      </c>
      <c r="K558" s="44">
        <f>IF(OR($A558="",$B558="",$C558=""),"",'OddsRatio_working_3-way'!H557)</f>
        <v>2.2837705939892543</v>
      </c>
      <c r="L558" s="45">
        <f>IF(OR($A558="",$B558="",$C558=""),"",'OddsRatio_working_3-way'!I557)</f>
        <v>3.0456832229422268</v>
      </c>
      <c r="M558" s="46">
        <f>IF(OR($A558="",$B558="",$C558=""),"",'OddsRatio_working_3-way'!J557)</f>
        <v>4.2772680204278526</v>
      </c>
      <c r="N558" s="47">
        <f t="shared" si="144"/>
        <v>43.629527830984713</v>
      </c>
      <c r="O558" s="48">
        <f t="shared" si="145"/>
        <v>32.869542926721593</v>
      </c>
      <c r="P558" s="48">
        <f t="shared" si="146"/>
        <v>23.500929242293697</v>
      </c>
      <c r="Q558" t="s">
        <v>235</v>
      </c>
      <c r="R558" t="s">
        <v>353</v>
      </c>
      <c r="S558" t="s">
        <v>514</v>
      </c>
      <c r="T558" s="50">
        <v>100</v>
      </c>
      <c r="U558" s="50">
        <f t="shared" si="147"/>
        <v>55.156950672645742</v>
      </c>
      <c r="V558" s="50">
        <f t="shared" si="148"/>
        <v>66.21621621621621</v>
      </c>
      <c r="W558" s="50">
        <f t="shared" si="149"/>
        <v>75.845410628019309</v>
      </c>
      <c r="X558" s="50">
        <f t="shared" si="150"/>
        <v>57.938373155764467</v>
      </c>
      <c r="Y558" s="50">
        <f t="shared" si="151"/>
        <v>68.997638699334942</v>
      </c>
      <c r="Z558" s="50">
        <f t="shared" si="152"/>
        <v>78.626833111138055</v>
      </c>
      <c r="AA558" s="50">
        <f t="shared" si="153"/>
        <v>-2.7814224831187246</v>
      </c>
      <c r="AB558" s="50">
        <f t="shared" si="154"/>
        <v>-2.7814224831187317</v>
      </c>
      <c r="AC558" s="50">
        <f t="shared" si="155"/>
        <v>-2.781422483118746</v>
      </c>
      <c r="AD558" s="51"/>
      <c r="AE558" s="51"/>
      <c r="AF558">
        <v>2.31</v>
      </c>
      <c r="AG558">
        <v>1.67</v>
      </c>
      <c r="AH558" s="66"/>
      <c r="AI558" s="51"/>
      <c r="AJ558" t="s">
        <v>434</v>
      </c>
    </row>
    <row r="559" spans="1:36" ht="15" x14ac:dyDescent="0.25">
      <c r="A559">
        <v>3.85</v>
      </c>
      <c r="B559">
        <v>3.09</v>
      </c>
      <c r="C559">
        <v>2.2200000000000002</v>
      </c>
      <c r="D559" s="43">
        <f t="shared" si="131"/>
        <v>3.3815305659965933E-2</v>
      </c>
      <c r="E559" s="44">
        <f>IF(OR($A559="",$B559="",$C559=""),"",A559*'MPTO_working_3-way'!$I558)</f>
        <v>3.980188926790869</v>
      </c>
      <c r="F559" s="45">
        <f>IF(OR($A559="",$B559="",$C559=""),"",B559*'MPTO_working_3-way'!$I558)</f>
        <v>3.1944892944892946</v>
      </c>
      <c r="G559" s="46">
        <f>IF(OR($A559="",$B559="",$C559=""),"",C559*'MPTO_working_3-way'!$I558)</f>
        <v>2.2950699785651247</v>
      </c>
      <c r="H559" s="44">
        <f>IF(OR($A559="",$B559="",$C559=""),"",'MPTO_working_3-way'!E558)</f>
        <v>4.0246551795078114</v>
      </c>
      <c r="I559" s="45">
        <f>IF(OR($A559="",$B559="",$C559=""),"",'MPTO_working_3-way'!F558)</f>
        <v>3.2015077624674064</v>
      </c>
      <c r="J559" s="46">
        <f>IF(OR($A559="",$B559="",$C559=""),"",'MPTO_working_3-way'!G558)</f>
        <v>2.2769775520074909</v>
      </c>
      <c r="K559" s="44">
        <f>IF(OR($A559="",$B559="",$C559=""),"",'OddsRatio_working_3-way'!H558)</f>
        <v>4.001332834736548</v>
      </c>
      <c r="L559" s="45">
        <f>IF(OR($A559="",$B559="",$C559=""),"",'OddsRatio_working_3-way'!I558)</f>
        <v>3.200977412140134</v>
      </c>
      <c r="M559" s="46">
        <f>IF(OR($A559="",$B559="",$C559=""),"",'OddsRatio_working_3-way'!J558)</f>
        <v>2.284781073115294</v>
      </c>
      <c r="N559" s="47">
        <f t="shared" si="144"/>
        <v>25.124435507795756</v>
      </c>
      <c r="O559" s="48">
        <f t="shared" si="145"/>
        <v>31.303908318774653</v>
      </c>
      <c r="P559" s="48">
        <f t="shared" si="146"/>
        <v>43.571656173429574</v>
      </c>
      <c r="Q559" t="s">
        <v>249</v>
      </c>
      <c r="R559" t="s">
        <v>349</v>
      </c>
      <c r="S559" t="s">
        <v>514</v>
      </c>
      <c r="T559" s="50">
        <v>100</v>
      </c>
      <c r="U559" s="50">
        <f t="shared" si="147"/>
        <v>74.025974025974023</v>
      </c>
      <c r="V559" s="50">
        <f t="shared" si="148"/>
        <v>67.637540453074436</v>
      </c>
      <c r="W559" s="50">
        <f t="shared" si="149"/>
        <v>54.954954954954964</v>
      </c>
      <c r="X559" s="50">
        <f t="shared" si="150"/>
        <v>77.407504591970607</v>
      </c>
      <c r="Y559" s="50">
        <f t="shared" si="151"/>
        <v>71.019071019071006</v>
      </c>
      <c r="Z559" s="50">
        <f t="shared" si="152"/>
        <v>58.336485520951541</v>
      </c>
      <c r="AA559" s="50">
        <f t="shared" si="153"/>
        <v>-3.3815305659965844</v>
      </c>
      <c r="AB559" s="50">
        <f t="shared" si="154"/>
        <v>-3.3815305659965702</v>
      </c>
      <c r="AC559" s="50">
        <f t="shared" si="155"/>
        <v>-3.3815305659965773</v>
      </c>
      <c r="AF559">
        <v>2.15</v>
      </c>
      <c r="AG559">
        <v>1.75</v>
      </c>
      <c r="AH559" s="66"/>
      <c r="AJ559" t="s">
        <v>434</v>
      </c>
    </row>
    <row r="560" spans="1:36" ht="15" x14ac:dyDescent="0.25">
      <c r="A560">
        <v>2.79</v>
      </c>
      <c r="B560">
        <v>3.7</v>
      </c>
      <c r="C560">
        <v>2.5099999999999998</v>
      </c>
      <c r="D560" s="43">
        <f t="shared" si="131"/>
        <v>2.7099583840362707E-2</v>
      </c>
      <c r="E560" s="44">
        <f>IF(OR($A560="",$B560="",$C560=""),"",A560*'MPTO_working_3-way'!$I559)</f>
        <v>2.8656078389146118</v>
      </c>
      <c r="F560" s="45">
        <f>IF(OR($A560="",$B560="",$C560=""),"",B560*'MPTO_working_3-way'!$I559)</f>
        <v>3.8002684602093422</v>
      </c>
      <c r="G560" s="46">
        <f>IF(OR($A560="",$B560="",$C560=""),"",C560*'MPTO_working_3-way'!$I559)</f>
        <v>2.5780199554393102</v>
      </c>
      <c r="H560" s="44">
        <f>IF(OR($A560="",$B560="",$C560=""),"",'MPTO_working_3-way'!E559)</f>
        <v>2.8621332362255667</v>
      </c>
      <c r="I560" s="45">
        <f>IF(OR($A560="",$B560="",$C560=""),"",'MPTO_working_3-way'!F559)</f>
        <v>3.8279405688711963</v>
      </c>
      <c r="J560" s="46">
        <f>IF(OR($A560="",$B560="",$C560=""),"",'MPTO_working_3-way'!G559)</f>
        <v>2.568230303602987</v>
      </c>
      <c r="K560" s="44">
        <f>IF(OR($A560="",$B560="",$C560=""),"",'OddsRatio_working_3-way'!H559)</f>
        <v>2.8647248386465534</v>
      </c>
      <c r="L560" s="45">
        <f>IF(OR($A560="",$B560="",$C560=""),"",'OddsRatio_working_3-way'!I559)</f>
        <v>3.8127134437685442</v>
      </c>
      <c r="M560" s="46">
        <f>IF(OR($A560="",$B560="",$C560=""),"",'OddsRatio_working_3-way'!J559)</f>
        <v>2.5730360370705556</v>
      </c>
      <c r="N560" s="47">
        <f t="shared" si="144"/>
        <v>34.896610290498217</v>
      </c>
      <c r="O560" s="48">
        <f t="shared" si="145"/>
        <v>26.3139304622946</v>
      </c>
      <c r="P560" s="48">
        <f t="shared" si="146"/>
        <v>38.789459247207184</v>
      </c>
      <c r="Q560" t="s">
        <v>424</v>
      </c>
      <c r="R560" t="s">
        <v>421</v>
      </c>
      <c r="S560" t="s">
        <v>514</v>
      </c>
      <c r="T560" s="50">
        <v>100</v>
      </c>
      <c r="U560" s="50">
        <f t="shared" si="147"/>
        <v>64.157706093189958</v>
      </c>
      <c r="V560" s="50">
        <f t="shared" si="148"/>
        <v>72.972972972972968</v>
      </c>
      <c r="W560" s="50">
        <f t="shared" si="149"/>
        <v>60.15936254980079</v>
      </c>
      <c r="X560" s="50">
        <f t="shared" si="150"/>
        <v>66.867664477226228</v>
      </c>
      <c r="Y560" s="50">
        <f t="shared" si="151"/>
        <v>75.682931357009238</v>
      </c>
      <c r="Z560" s="50">
        <f t="shared" si="152"/>
        <v>62.869320933837059</v>
      </c>
      <c r="AA560" s="50">
        <f t="shared" si="153"/>
        <v>-2.7099583840362698</v>
      </c>
      <c r="AB560" s="50">
        <f t="shared" si="154"/>
        <v>-2.7099583840362698</v>
      </c>
      <c r="AC560" s="50">
        <f t="shared" si="155"/>
        <v>-2.7099583840362698</v>
      </c>
      <c r="AF560">
        <v>1.73</v>
      </c>
      <c r="AG560">
        <v>2.19</v>
      </c>
      <c r="AH560" s="66"/>
      <c r="AJ560" t="s">
        <v>448</v>
      </c>
    </row>
    <row r="561" spans="1:36" ht="15" x14ac:dyDescent="0.25">
      <c r="A561">
        <v>5.39</v>
      </c>
      <c r="B561">
        <v>4.26</v>
      </c>
      <c r="C561">
        <v>1.64</v>
      </c>
      <c r="D561" s="43">
        <f t="shared" si="131"/>
        <v>3.0026638555862739E-2</v>
      </c>
      <c r="E561" s="44">
        <f>IF(OR($A561="",$B561="",$C561=""),"",A561*'MPTO_working_3-way'!$I560)</f>
        <v>5.5518435818161</v>
      </c>
      <c r="F561" s="45">
        <f>IF(OR($A561="",$B561="",$C561=""),"",B561*'MPTO_working_3-way'!$I560)</f>
        <v>4.3879134802479749</v>
      </c>
      <c r="G561" s="46">
        <f>IF(OR($A561="",$B561="",$C561=""),"",C561*'MPTO_working_3-way'!$I560)</f>
        <v>1.6892436872316148</v>
      </c>
      <c r="H561" s="44">
        <f>IF(OR($A561="",$B561="",$C561=""),"",'MPTO_working_3-way'!E560)</f>
        <v>5.6973604049444804</v>
      </c>
      <c r="I561" s="45">
        <f>IF(OR($A561="",$B561="",$C561=""),"",'MPTO_working_3-way'!F560)</f>
        <v>4.4497266750527489</v>
      </c>
      <c r="J561" s="46">
        <f>IF(OR($A561="",$B561="",$C561=""),"",'MPTO_working_3-way'!G560)</f>
        <v>1.6673691347233213</v>
      </c>
      <c r="K561" s="44">
        <f>IF(OR($A561="",$B561="",$C561=""),"",'OddsRatio_working_3-way'!H560)</f>
        <v>5.629622731483674</v>
      </c>
      <c r="L561" s="45">
        <f>IF(OR($A561="",$B561="",$C561=""),"",'OddsRatio_working_3-way'!I560)</f>
        <v>4.4379430762270564</v>
      </c>
      <c r="M561" s="46">
        <f>IF(OR($A561="",$B561="",$C561=""),"",'OddsRatio_working_3-way'!J560)</f>
        <v>1.6749336100568455</v>
      </c>
      <c r="N561" s="47">
        <f t="shared" si="144"/>
        <v>18.012034836055008</v>
      </c>
      <c r="O561" s="48">
        <f t="shared" si="145"/>
        <v>22.789875062520302</v>
      </c>
      <c r="P561" s="48">
        <f t="shared" si="146"/>
        <v>59.198090101424697</v>
      </c>
      <c r="Q561" t="s">
        <v>428</v>
      </c>
      <c r="R561" t="s">
        <v>356</v>
      </c>
      <c r="S561" t="s">
        <v>514</v>
      </c>
      <c r="T561" s="50">
        <v>100</v>
      </c>
      <c r="U561" s="50">
        <f t="shared" si="147"/>
        <v>81.447124304267163</v>
      </c>
      <c r="V561" s="50">
        <f t="shared" si="148"/>
        <v>76.525821596244128</v>
      </c>
      <c r="W561" s="50">
        <f t="shared" si="149"/>
        <v>39.024390243902438</v>
      </c>
      <c r="X561" s="50">
        <f t="shared" si="150"/>
        <v>84.449788159853426</v>
      </c>
      <c r="Y561" s="50">
        <f t="shared" si="151"/>
        <v>79.528485451830406</v>
      </c>
      <c r="Z561" s="50">
        <f t="shared" si="152"/>
        <v>42.027054099488709</v>
      </c>
      <c r="AA561" s="50">
        <f t="shared" si="153"/>
        <v>-3.0026638555862633</v>
      </c>
      <c r="AB561" s="50">
        <f t="shared" si="154"/>
        <v>-3.0026638555862775</v>
      </c>
      <c r="AC561" s="50">
        <f t="shared" si="155"/>
        <v>-3.0026638555862704</v>
      </c>
      <c r="AF561">
        <v>1.98</v>
      </c>
      <c r="AG561">
        <v>1.91</v>
      </c>
      <c r="AH561" s="66"/>
      <c r="AJ561" t="s">
        <v>448</v>
      </c>
    </row>
    <row r="562" spans="1:36" ht="15" x14ac:dyDescent="0.25">
      <c r="A562">
        <v>1.46</v>
      </c>
      <c r="B562">
        <v>4.87</v>
      </c>
      <c r="C562">
        <v>7.14</v>
      </c>
      <c r="D562" s="43">
        <f t="shared" si="131"/>
        <v>3.0326338293186206E-2</v>
      </c>
      <c r="E562" s="44">
        <f>IF(OR($A562="",$B562="",$C562=""),"",A562*'MPTO_working_3-way'!$I561)</f>
        <v>1.5042764539080518</v>
      </c>
      <c r="F562" s="45">
        <f>IF(OR($A562="",$B562="",$C562=""),"",B562*'MPTO_working_3-way'!$I561)</f>
        <v>5.0176892674878166</v>
      </c>
      <c r="G562" s="46">
        <f>IF(OR($A562="",$B562="",$C562=""),"",C562*'MPTO_working_3-way'!$I561)</f>
        <v>7.3565300554133488</v>
      </c>
      <c r="H562" s="44">
        <f>IF(OR($A562="",$B562="",$C562=""),"",'MPTO_working_3-way'!E561)</f>
        <v>1.4818706593149511</v>
      </c>
      <c r="I562" s="45">
        <f>IF(OR($A562="",$B562="",$C562=""),"",'MPTO_working_3-way'!F561)</f>
        <v>5.1221628252024942</v>
      </c>
      <c r="J562" s="46">
        <f>IF(OR($A562="",$B562="",$C562=""),"",'MPTO_working_3-way'!G561)</f>
        <v>7.6954306769714016</v>
      </c>
      <c r="K562" s="44">
        <f>IF(OR($A562="",$B562="",$C562=""),"",'OddsRatio_working_3-way'!H561)</f>
        <v>1.4889877760097443</v>
      </c>
      <c r="L562" s="45">
        <f>IF(OR($A562="",$B562="",$C562=""),"",'OddsRatio_working_3-way'!I561)</f>
        <v>5.113875419908064</v>
      </c>
      <c r="M562" s="46">
        <f>IF(OR($A562="",$B562="",$C562=""),"",'OddsRatio_working_3-way'!J561)</f>
        <v>7.5269237928257127</v>
      </c>
      <c r="N562" s="47">
        <f t="shared" si="144"/>
        <v>66.477142376458715</v>
      </c>
      <c r="O562" s="48">
        <f t="shared" si="145"/>
        <v>19.929492375693989</v>
      </c>
      <c r="P562" s="48">
        <f t="shared" si="146"/>
        <v>13.593365247847302</v>
      </c>
      <c r="Q562" t="s">
        <v>426</v>
      </c>
      <c r="R562" t="s">
        <v>420</v>
      </c>
      <c r="S562" t="s">
        <v>514</v>
      </c>
      <c r="T562" s="50">
        <v>100</v>
      </c>
      <c r="U562" s="50">
        <f t="shared" si="147"/>
        <v>31.506849315068493</v>
      </c>
      <c r="V562" s="50">
        <f t="shared" si="148"/>
        <v>79.466119096509232</v>
      </c>
      <c r="W562" s="50">
        <f t="shared" si="149"/>
        <v>85.994397759103649</v>
      </c>
      <c r="X562" s="50">
        <f t="shared" si="150"/>
        <v>34.53948314438712</v>
      </c>
      <c r="Y562" s="50">
        <f t="shared" si="151"/>
        <v>82.498752925827873</v>
      </c>
      <c r="Z562" s="50">
        <f t="shared" si="152"/>
        <v>89.027031588422261</v>
      </c>
      <c r="AA562" s="50">
        <f t="shared" si="153"/>
        <v>-3.0326338293186268</v>
      </c>
      <c r="AB562" s="50">
        <f t="shared" si="154"/>
        <v>-3.032633829318641</v>
      </c>
      <c r="AC562" s="50">
        <f t="shared" si="155"/>
        <v>-3.0326338293186126</v>
      </c>
      <c r="AF562">
        <v>1.57</v>
      </c>
      <c r="AG562">
        <v>2.52</v>
      </c>
      <c r="AH562" s="66"/>
      <c r="AJ562" t="s">
        <v>448</v>
      </c>
    </row>
    <row r="563" spans="1:36" ht="15" x14ac:dyDescent="0.25">
      <c r="A563">
        <v>1.93</v>
      </c>
      <c r="B563">
        <v>3.56</v>
      </c>
      <c r="C563">
        <v>4.3499999999999996</v>
      </c>
      <c r="D563" s="43">
        <f t="shared" si="131"/>
        <v>2.8918648901665511E-2</v>
      </c>
      <c r="E563" s="44">
        <f>IF(OR($A563="",$B563="",$C563=""),"",A563*'MPTO_working_3-way'!$I562)</f>
        <v>1.9858129923802144</v>
      </c>
      <c r="F563" s="45">
        <f>IF(OR($A563="",$B563="",$C563=""),"",B563*'MPTO_working_3-way'!$I562)</f>
        <v>3.6629503900899292</v>
      </c>
      <c r="G563" s="46">
        <f>IF(OR($A563="",$B563="",$C563=""),"",C563*'MPTO_working_3-way'!$I562)</f>
        <v>4.4757961227222447</v>
      </c>
      <c r="H563" s="44">
        <f>IF(OR($A563="",$B563="",$C563=""),"",'MPTO_working_3-way'!E562)</f>
        <v>1.9665870357470596</v>
      </c>
      <c r="I563" s="45">
        <f>IF(OR($A563="",$B563="",$C563=""),"",'MPTO_working_3-way'!F562)</f>
        <v>3.6865091862653756</v>
      </c>
      <c r="J563" s="46">
        <f>IF(OR($A563="",$B563="",$C563=""),"",'MPTO_working_3-way'!G562)</f>
        <v>4.540387723768589</v>
      </c>
      <c r="K563" s="44">
        <f>IF(OR($A563="",$B563="",$C563=""),"",'OddsRatio_working_3-way'!H562)</f>
        <v>1.9740717749391494</v>
      </c>
      <c r="L563" s="45">
        <f>IF(OR($A563="",$B563="",$C563=""),"",'OddsRatio_working_3-way'!I562)</f>
        <v>3.6813158535959389</v>
      </c>
      <c r="M563" s="46">
        <f>IF(OR($A563="",$B563="",$C563=""),"",'OddsRatio_working_3-way'!J562)</f>
        <v>4.5087531677915607</v>
      </c>
      <c r="N563" s="47">
        <f t="shared" si="144"/>
        <v>50.357209054282116</v>
      </c>
      <c r="O563" s="48">
        <f t="shared" si="145"/>
        <v>27.300397043473172</v>
      </c>
      <c r="P563" s="48">
        <f t="shared" si="146"/>
        <v>22.342393902244712</v>
      </c>
      <c r="Q563" t="s">
        <v>357</v>
      </c>
      <c r="R563" t="s">
        <v>425</v>
      </c>
      <c r="S563" t="s">
        <v>514</v>
      </c>
      <c r="T563" s="50">
        <v>100</v>
      </c>
      <c r="U563" s="50">
        <f t="shared" si="147"/>
        <v>48.186528497409334</v>
      </c>
      <c r="V563" s="50">
        <f t="shared" si="148"/>
        <v>71.910112359550567</v>
      </c>
      <c r="W563" s="50">
        <f t="shared" si="149"/>
        <v>77.011494252873561</v>
      </c>
      <c r="X563" s="50">
        <f t="shared" si="150"/>
        <v>51.078393387575879</v>
      </c>
      <c r="Y563" s="50">
        <f t="shared" si="151"/>
        <v>74.801977249717126</v>
      </c>
      <c r="Z563" s="50">
        <f t="shared" si="152"/>
        <v>79.90335914304012</v>
      </c>
      <c r="AA563" s="50">
        <f t="shared" si="153"/>
        <v>-2.8918648901665449</v>
      </c>
      <c r="AB563" s="50">
        <f t="shared" si="154"/>
        <v>-2.8918648901665591</v>
      </c>
      <c r="AC563" s="50">
        <f t="shared" si="155"/>
        <v>-2.8918648901665591</v>
      </c>
      <c r="AF563">
        <v>2.08</v>
      </c>
      <c r="AG563">
        <v>1.82</v>
      </c>
      <c r="AH563" s="66"/>
      <c r="AJ563" t="s">
        <v>448</v>
      </c>
    </row>
    <row r="564" spans="1:36" ht="15" x14ac:dyDescent="0.25">
      <c r="A564">
        <v>1.95</v>
      </c>
      <c r="B564">
        <v>3.65</v>
      </c>
      <c r="C564">
        <v>4.0999999999999996</v>
      </c>
      <c r="D564" s="43">
        <f t="shared" si="131"/>
        <v>3.0695554584629248E-2</v>
      </c>
      <c r="E564" s="44">
        <f>IF(OR($A564="",$B564="",$C564=""),"",A564*'MPTO_working_3-way'!$I563)</f>
        <v>2.0098563314400271</v>
      </c>
      <c r="F564" s="45">
        <f>IF(OR($A564="",$B564="",$C564=""),"",B564*'MPTO_working_3-way'!$I563)</f>
        <v>3.7620387742338965</v>
      </c>
      <c r="G564" s="46">
        <f>IF(OR($A564="",$B564="",$C564=""),"",C564*'MPTO_working_3-way'!$I563)</f>
        <v>4.2258517737969798</v>
      </c>
      <c r="H564" s="44">
        <f>IF(OR($A564="",$B564="",$C564=""),"",'MPTO_working_3-way'!E563)</f>
        <v>1.989698688045819</v>
      </c>
      <c r="I564" s="45">
        <f>IF(OR($A564="",$B564="",$C564=""),"",'MPTO_working_3-way'!F563)</f>
        <v>3.7916021525168642</v>
      </c>
      <c r="J564" s="46">
        <f>IF(OR($A564="",$B564="",$C564=""),"",'MPTO_working_3-way'!G563)</f>
        <v>4.2795287619001066</v>
      </c>
      <c r="K564" s="44">
        <f>IF(OR($A564="",$B564="",$C564=""),"",'OddsRatio_working_3-way'!H563)</f>
        <v>1.9975300752881708</v>
      </c>
      <c r="L564" s="45">
        <f>IF(OR($A564="",$B564="",$C564=""),"",'OddsRatio_working_3-way'!I563)</f>
        <v>3.782583894224897</v>
      </c>
      <c r="M564" s="46">
        <f>IF(OR($A564="",$B564="",$C564=""),"",'OddsRatio_working_3-way'!J563)</f>
        <v>4.2550981404140309</v>
      </c>
      <c r="N564" s="47">
        <f t="shared" si="144"/>
        <v>49.754800099742326</v>
      </c>
      <c r="O564" s="48">
        <f t="shared" si="145"/>
        <v>26.581331560136313</v>
      </c>
      <c r="P564" s="48">
        <f t="shared" si="146"/>
        <v>23.663868340121351</v>
      </c>
      <c r="Q564" t="s">
        <v>429</v>
      </c>
      <c r="R564" t="s">
        <v>363</v>
      </c>
      <c r="S564" t="s">
        <v>514</v>
      </c>
      <c r="T564" s="50">
        <v>100</v>
      </c>
      <c r="U564" s="50">
        <f t="shared" si="147"/>
        <v>48.717948717948723</v>
      </c>
      <c r="V564" s="50">
        <f t="shared" si="148"/>
        <v>72.602739726027394</v>
      </c>
      <c r="W564" s="50">
        <f t="shared" si="149"/>
        <v>75.609756097560975</v>
      </c>
      <c r="X564" s="50">
        <f t="shared" si="150"/>
        <v>51.787504176411623</v>
      </c>
      <c r="Y564" s="50">
        <f t="shared" si="151"/>
        <v>75.672295184490309</v>
      </c>
      <c r="Z564" s="50">
        <f t="shared" si="152"/>
        <v>78.67931155602389</v>
      </c>
      <c r="AA564" s="50">
        <f t="shared" si="153"/>
        <v>-3.0695554584629008</v>
      </c>
      <c r="AB564" s="50">
        <f t="shared" si="154"/>
        <v>-3.069555458462915</v>
      </c>
      <c r="AC564" s="50">
        <f t="shared" si="155"/>
        <v>-3.069555458462915</v>
      </c>
      <c r="AF564">
        <v>1.98</v>
      </c>
      <c r="AG564">
        <v>1.91</v>
      </c>
      <c r="AH564" s="66"/>
      <c r="AJ564" t="s">
        <v>448</v>
      </c>
    </row>
    <row r="565" spans="1:36" ht="15" x14ac:dyDescent="0.25">
      <c r="A565">
        <v>2.5299999999999998</v>
      </c>
      <c r="B565">
        <v>3.04</v>
      </c>
      <c r="C565">
        <v>3.29</v>
      </c>
      <c r="D565" s="43">
        <f t="shared" si="131"/>
        <v>2.8155653198255193E-2</v>
      </c>
      <c r="E565" s="44">
        <f>IF(OR($A565="",$B565="",$C565=""),"",A565*'MPTO_working_3-way'!$I564)</f>
        <v>2.6012338025915853</v>
      </c>
      <c r="F565" s="45">
        <f>IF(OR($A565="",$B565="",$C565=""),"",B565*'MPTO_working_3-way'!$I564)</f>
        <v>3.1255931857226957</v>
      </c>
      <c r="G565" s="46">
        <f>IF(OR($A565="",$B565="",$C565=""),"",C565*'MPTO_working_3-way'!$I564)</f>
        <v>3.3826320990222598</v>
      </c>
      <c r="H565" s="44">
        <f>IF(OR($A565="",$B565="",$C565=""),"",'MPTO_working_3-way'!E564)</f>
        <v>2.5915349633289897</v>
      </c>
      <c r="I565" s="45">
        <f>IF(OR($A565="",$B565="",$C565=""),"",'MPTO_working_3-way'!F564)</f>
        <v>3.129281730787306</v>
      </c>
      <c r="J565" s="46">
        <f>IF(OR($A565="",$B565="",$C565=""),"",'MPTO_working_3-way'!G564)</f>
        <v>3.3948231995960145</v>
      </c>
      <c r="K565" s="44">
        <f>IF(OR($A565="",$B565="",$C565=""),"",'OddsRatio_working_3-way'!H564)</f>
        <v>2.5959811567241085</v>
      </c>
      <c r="L565" s="45">
        <f>IF(OR($A565="",$B565="",$C565=""),"",'OddsRatio_working_3-way'!I564)</f>
        <v>3.1279748756321455</v>
      </c>
      <c r="M565" s="46">
        <f>IF(OR($A565="",$B565="",$C565=""),"",'OddsRatio_working_3-way'!J564)</f>
        <v>3.3887561103909873</v>
      </c>
      <c r="N565" s="47">
        <f t="shared" si="144"/>
        <v>38.44329560086868</v>
      </c>
      <c r="O565" s="48">
        <f t="shared" si="145"/>
        <v>31.993926930986099</v>
      </c>
      <c r="P565" s="48">
        <f t="shared" si="146"/>
        <v>29.562777468145214</v>
      </c>
      <c r="Q565" t="s">
        <v>365</v>
      </c>
      <c r="R565" t="s">
        <v>185</v>
      </c>
      <c r="S565" t="s">
        <v>514</v>
      </c>
      <c r="T565" s="50">
        <v>100</v>
      </c>
      <c r="U565" s="50">
        <f t="shared" si="147"/>
        <v>60.474308300395251</v>
      </c>
      <c r="V565" s="50">
        <f t="shared" si="148"/>
        <v>67.10526315789474</v>
      </c>
      <c r="W565" s="50">
        <f t="shared" si="149"/>
        <v>69.6048632218845</v>
      </c>
      <c r="X565" s="50">
        <f t="shared" si="150"/>
        <v>63.28987362022076</v>
      </c>
      <c r="Y565" s="50">
        <f t="shared" si="151"/>
        <v>69.920828477720249</v>
      </c>
      <c r="Z565" s="50">
        <f t="shared" si="152"/>
        <v>72.42042854171001</v>
      </c>
      <c r="AA565" s="50">
        <f t="shared" si="153"/>
        <v>-2.8155653198255095</v>
      </c>
      <c r="AB565" s="50">
        <f t="shared" si="154"/>
        <v>-2.8155653198255095</v>
      </c>
      <c r="AC565" s="50">
        <f t="shared" si="155"/>
        <v>-2.8155653198255095</v>
      </c>
      <c r="AF565">
        <v>2.44</v>
      </c>
      <c r="AG565">
        <v>1.6</v>
      </c>
      <c r="AH565" s="66"/>
      <c r="AJ565" t="s">
        <v>435</v>
      </c>
    </row>
    <row r="566" spans="1:36" ht="15" x14ac:dyDescent="0.25">
      <c r="A566">
        <v>1.32</v>
      </c>
      <c r="B566">
        <v>5.62</v>
      </c>
      <c r="C566">
        <v>10.06</v>
      </c>
      <c r="D566" s="43">
        <f t="shared" si="131"/>
        <v>3.4915279165082858E-2</v>
      </c>
      <c r="E566" s="44">
        <f>IF(OR($A566="",$B566="",$C566=""),"",A566*'MPTO_working_3-way'!$I565)</f>
        <v>1.3660881684979094</v>
      </c>
      <c r="F566" s="45">
        <f>IF(OR($A566="",$B566="",$C566=""),"",B566*'MPTO_working_3-way'!$I565)</f>
        <v>5.8162238689077661</v>
      </c>
      <c r="G566" s="46">
        <f>IF(OR($A566="",$B566="",$C566=""),"",C566*'MPTO_working_3-way'!$I565)</f>
        <v>10.411247708400735</v>
      </c>
      <c r="H566" s="44">
        <f>IF(OR($A566="",$B566="",$C566=""),"",'MPTO_working_3-way'!E565)</f>
        <v>1.3405951923711632</v>
      </c>
      <c r="I566" s="45">
        <f>IF(OR($A566="",$B566="",$C566=""),"",'MPTO_working_3-way'!F565)</f>
        <v>6.0133188998338625</v>
      </c>
      <c r="J566" s="46">
        <f>IF(OR($A566="",$B566="",$C566=""),"",'MPTO_working_3-way'!G565)</f>
        <v>11.394043941261826</v>
      </c>
      <c r="K566" s="44">
        <f>IF(OR($A566="",$B566="",$C566=""),"",'OddsRatio_working_3-way'!H565)</f>
        <v>1.3479815527045405</v>
      </c>
      <c r="L566" s="45">
        <f>IF(OR($A566="",$B566="",$C566=""),"",'OddsRatio_working_3-way'!I565)</f>
        <v>6.0239836671718052</v>
      </c>
      <c r="M566" s="46">
        <f>IF(OR($A566="",$B566="",$C566=""),"",'OddsRatio_working_3-way'!J565)</f>
        <v>10.852227710947307</v>
      </c>
      <c r="N566" s="47">
        <f t="shared" si="144"/>
        <v>73.201717360568026</v>
      </c>
      <c r="O566" s="48">
        <f t="shared" si="145"/>
        <v>17.193285928104945</v>
      </c>
      <c r="P566" s="48">
        <f t="shared" si="146"/>
        <v>9.6049967113270167</v>
      </c>
      <c r="Q566" t="s">
        <v>149</v>
      </c>
      <c r="R566" t="s">
        <v>106</v>
      </c>
      <c r="S566" t="s">
        <v>514</v>
      </c>
      <c r="T566" s="50">
        <v>100</v>
      </c>
      <c r="U566" s="50">
        <f t="shared" si="147"/>
        <v>24.242424242424242</v>
      </c>
      <c r="V566" s="50">
        <f t="shared" si="148"/>
        <v>82.206405693950188</v>
      </c>
      <c r="W566" s="50">
        <f t="shared" si="149"/>
        <v>90.059642147117287</v>
      </c>
      <c r="X566" s="50">
        <f t="shared" si="150"/>
        <v>27.733952158932528</v>
      </c>
      <c r="Y566" s="50">
        <f t="shared" si="151"/>
        <v>85.697933610458449</v>
      </c>
      <c r="Z566" s="50">
        <f t="shared" si="152"/>
        <v>93.551170063625577</v>
      </c>
      <c r="AA566" s="50">
        <f t="shared" si="153"/>
        <v>-3.4915279165082858</v>
      </c>
      <c r="AB566" s="50">
        <f t="shared" si="154"/>
        <v>-3.4915279165082609</v>
      </c>
      <c r="AC566" s="50">
        <f t="shared" si="155"/>
        <v>-3.4915279165082893</v>
      </c>
      <c r="AF566">
        <v>1.65</v>
      </c>
      <c r="AG566">
        <v>2.33</v>
      </c>
      <c r="AH566" s="66"/>
      <c r="AJ566" t="s">
        <v>435</v>
      </c>
    </row>
    <row r="567" spans="1:36" ht="15" x14ac:dyDescent="0.25">
      <c r="A567">
        <v>2.66</v>
      </c>
      <c r="B567">
        <v>2.92</v>
      </c>
      <c r="C567">
        <v>3.23</v>
      </c>
      <c r="D567" s="43">
        <f t="shared" si="131"/>
        <v>2.8003126268531853E-2</v>
      </c>
      <c r="E567" s="44">
        <f>IF(OR($A567="",$B567="",$C567=""),"",A567*'MPTO_working_3-way'!$I566)</f>
        <v>2.734488315874295</v>
      </c>
      <c r="F567" s="45">
        <f>IF(OR($A567="",$B567="",$C567=""),"",B567*'MPTO_working_3-way'!$I566)</f>
        <v>3.0017691287041131</v>
      </c>
      <c r="G567" s="46">
        <f>IF(OR($A567="",$B567="",$C567=""),"",C567*'MPTO_working_3-way'!$I566)</f>
        <v>3.3204500978473579</v>
      </c>
      <c r="H567" s="44">
        <f>IF(OR($A567="",$B567="",$C567=""),"",'MPTO_working_3-way'!E566)</f>
        <v>2.7277279538142878</v>
      </c>
      <c r="I567" s="45">
        <f>IF(OR($A567="",$B567="",$C567=""),"",'MPTO_working_3-way'!F566)</f>
        <v>3.0018186998720844</v>
      </c>
      <c r="J567" s="46">
        <f>IF(OR($A567="",$B567="",$C567=""),"",'MPTO_working_3-way'!G566)</f>
        <v>3.3304120313698053</v>
      </c>
      <c r="K567" s="44">
        <f>IF(OR($A567="",$B567="",$C567=""),"",'OddsRatio_working_3-way'!H566)</f>
        <v>2.7309522940487736</v>
      </c>
      <c r="L567" s="45">
        <f>IF(OR($A567="",$B567="",$C567=""),"",'OddsRatio_working_3-way'!I566)</f>
        <v>3.0020653039600269</v>
      </c>
      <c r="M567" s="46">
        <f>IF(OR($A567="",$B567="",$C567=""),"",'OddsRatio_working_3-way'!J566)</f>
        <v>3.3253154311619055</v>
      </c>
      <c r="N567" s="47">
        <f t="shared" si="144"/>
        <v>36.569913069102697</v>
      </c>
      <c r="O567" s="48">
        <f t="shared" si="145"/>
        <v>33.313687932812726</v>
      </c>
      <c r="P567" s="48">
        <f t="shared" si="146"/>
        <v>30.116398998084577</v>
      </c>
      <c r="Q567" t="s">
        <v>173</v>
      </c>
      <c r="R567" t="s">
        <v>145</v>
      </c>
      <c r="S567" t="s">
        <v>514</v>
      </c>
      <c r="T567" s="50">
        <v>100</v>
      </c>
      <c r="U567" s="50">
        <f t="shared" si="147"/>
        <v>62.406015037593981</v>
      </c>
      <c r="V567" s="50">
        <f t="shared" si="148"/>
        <v>65.753424657534239</v>
      </c>
      <c r="W567" s="50">
        <f t="shared" si="149"/>
        <v>69.040247678018574</v>
      </c>
      <c r="X567" s="50">
        <f t="shared" si="150"/>
        <v>65.206327664447187</v>
      </c>
      <c r="Y567" s="50">
        <f t="shared" si="151"/>
        <v>68.553737284387438</v>
      </c>
      <c r="Z567" s="50">
        <f t="shared" si="152"/>
        <v>71.840560304871758</v>
      </c>
      <c r="AA567" s="50">
        <f t="shared" si="153"/>
        <v>-2.8003126268532057</v>
      </c>
      <c r="AB567" s="50">
        <f t="shared" si="154"/>
        <v>-2.8003126268531986</v>
      </c>
      <c r="AC567" s="50">
        <f t="shared" si="155"/>
        <v>-2.8003126268531844</v>
      </c>
      <c r="AF567">
        <v>2.6</v>
      </c>
      <c r="AG567">
        <v>1.54</v>
      </c>
      <c r="AH567" s="66"/>
      <c r="AJ567" t="s">
        <v>435</v>
      </c>
    </row>
    <row r="568" spans="1:36" ht="15" x14ac:dyDescent="0.25">
      <c r="A568">
        <v>8.27</v>
      </c>
      <c r="B568">
        <v>4.46</v>
      </c>
      <c r="C568">
        <v>1.45</v>
      </c>
      <c r="D568" s="43">
        <f t="shared" si="131"/>
        <v>3.478940333109648E-2</v>
      </c>
      <c r="E568" s="44">
        <f>IF(OR($A568="",$B568="",$C568=""),"",A568*'MPTO_working_3-way'!$I567)</f>
        <v>8.5577083655481676</v>
      </c>
      <c r="F568" s="45">
        <f>IF(OR($A568="",$B568="",$C568=""),"",B568*'MPTO_working_3-way'!$I567)</f>
        <v>4.61516073885669</v>
      </c>
      <c r="G568" s="46">
        <f>IF(OR($A568="",$B568="",$C568=""),"",C568*'MPTO_working_3-way'!$I567)</f>
        <v>1.5004446348300899</v>
      </c>
      <c r="H568" s="44">
        <f>IF(OR($A568="",$B568="",$C568=""),"",'MPTO_working_3-way'!E567)</f>
        <v>9.1472464409286225</v>
      </c>
      <c r="I568" s="45">
        <f>IF(OR($A568="",$B568="",$C568=""),"",'MPTO_working_3-way'!F567)</f>
        <v>4.70325342551084</v>
      </c>
      <c r="J568" s="46">
        <f>IF(OR($A568="",$B568="",$C568=""),"",'MPTO_working_3-way'!G567)</f>
        <v>1.4747985582394438</v>
      </c>
      <c r="K568" s="44">
        <f>IF(OR($A568="",$B568="",$C568=""),"",'OddsRatio_working_3-way'!H567)</f>
        <v>8.8039469119858662</v>
      </c>
      <c r="L568" s="45">
        <f>IF(OR($A568="",$B568="",$C568=""),"",'OddsRatio_working_3-way'!I567)</f>
        <v>4.7141205385792428</v>
      </c>
      <c r="M568" s="46">
        <f>IF(OR($A568="",$B568="",$C568=""),"",'OddsRatio_working_3-way'!J567)</f>
        <v>1.4830503590637742</v>
      </c>
      <c r="N568" s="47">
        <f t="shared" si="144"/>
        <v>11.685371331720354</v>
      </c>
      <c r="O568" s="48">
        <f t="shared" si="145"/>
        <v>21.667717693571149</v>
      </c>
      <c r="P568" s="48">
        <f t="shared" si="146"/>
        <v>66.64691097470849</v>
      </c>
      <c r="Q568" t="s">
        <v>146</v>
      </c>
      <c r="R568" t="s">
        <v>172</v>
      </c>
      <c r="S568" t="s">
        <v>514</v>
      </c>
      <c r="T568" s="50">
        <v>100</v>
      </c>
      <c r="U568" s="50">
        <f t="shared" si="147"/>
        <v>87.908101571946801</v>
      </c>
      <c r="V568" s="50">
        <f t="shared" si="148"/>
        <v>77.578475336322867</v>
      </c>
      <c r="W568" s="50">
        <f t="shared" si="149"/>
        <v>31.03448275862069</v>
      </c>
      <c r="X568" s="50">
        <f t="shared" si="150"/>
        <v>91.387041905056449</v>
      </c>
      <c r="Y568" s="50">
        <f t="shared" si="151"/>
        <v>81.057415669432515</v>
      </c>
      <c r="Z568" s="50">
        <f t="shared" si="152"/>
        <v>34.513423091730331</v>
      </c>
      <c r="AA568" s="50">
        <f t="shared" si="153"/>
        <v>-3.478940333109648</v>
      </c>
      <c r="AB568" s="50">
        <f t="shared" si="154"/>
        <v>-3.478940333109648</v>
      </c>
      <c r="AC568" s="50">
        <f t="shared" si="155"/>
        <v>-3.4789403331096409</v>
      </c>
      <c r="AF568">
        <v>1.92</v>
      </c>
      <c r="AG568">
        <v>1.97</v>
      </c>
      <c r="AH568" s="66"/>
      <c r="AJ568" t="s">
        <v>435</v>
      </c>
    </row>
    <row r="569" spans="1:36" ht="15" x14ac:dyDescent="0.25">
      <c r="A569">
        <v>1.68</v>
      </c>
      <c r="B569">
        <v>3.71</v>
      </c>
      <c r="C569">
        <v>6.06</v>
      </c>
      <c r="D569" s="43">
        <f t="shared" si="131"/>
        <v>2.9796375864001412E-2</v>
      </c>
      <c r="E569" s="44">
        <f>IF(OR($A569="",$B569="",$C569=""),"",A569*'MPTO_working_3-way'!$I568)</f>
        <v>1.7300579114515222</v>
      </c>
      <c r="F569" s="45">
        <f>IF(OR($A569="",$B569="",$C569=""),"",B569*'MPTO_working_3-way'!$I568)</f>
        <v>3.8205445544554451</v>
      </c>
      <c r="G569" s="46">
        <f>IF(OR($A569="",$B569="",$C569=""),"",C569*'MPTO_working_3-way'!$I568)</f>
        <v>6.2405660377358485</v>
      </c>
      <c r="H569" s="44">
        <f>IF(OR($A569="",$B569="",$C569=""),"",'MPTO_working_3-way'!E568)</f>
        <v>1.7085081159948934</v>
      </c>
      <c r="I569" s="45">
        <f>IF(OR($A569="",$B569="",$C569=""),"",'MPTO_working_3-way'!F568)</f>
        <v>3.8519368821423057</v>
      </c>
      <c r="J569" s="46">
        <f>IF(OR($A569="",$B569="",$C569=""),"",'MPTO_working_3-way'!G568)</f>
        <v>6.4481027906042945</v>
      </c>
      <c r="K569" s="44">
        <f>IF(OR($A569="",$B569="",$C569=""),"",'OddsRatio_working_3-way'!H568)</f>
        <v>1.7163624923853269</v>
      </c>
      <c r="L569" s="45">
        <f>IF(OR($A569="",$B569="",$C569=""),"",'OddsRatio_working_3-way'!I568)</f>
        <v>3.8549152270062308</v>
      </c>
      <c r="M569" s="46">
        <f>IF(OR($A569="",$B569="",$C569=""),"",'OddsRatio_working_3-way'!J568)</f>
        <v>6.3305797227496408</v>
      </c>
      <c r="N569" s="47">
        <f t="shared" si="144"/>
        <v>57.801533311737408</v>
      </c>
      <c r="O569" s="48">
        <f t="shared" si="145"/>
        <v>26.174279235503729</v>
      </c>
      <c r="P569" s="48">
        <f t="shared" si="146"/>
        <v>16.024187452758884</v>
      </c>
      <c r="Q569" t="s">
        <v>507</v>
      </c>
      <c r="R569" t="s">
        <v>505</v>
      </c>
      <c r="S569" t="s">
        <v>514</v>
      </c>
      <c r="T569" s="50">
        <v>100</v>
      </c>
      <c r="U569" s="50">
        <f t="shared" si="147"/>
        <v>40.476190476190474</v>
      </c>
      <c r="V569" s="50">
        <f t="shared" si="148"/>
        <v>73.045822102425873</v>
      </c>
      <c r="W569" s="50">
        <f t="shared" si="149"/>
        <v>83.4983498349835</v>
      </c>
      <c r="X569" s="50">
        <f t="shared" si="150"/>
        <v>43.455828062590626</v>
      </c>
      <c r="Y569" s="50">
        <f t="shared" si="151"/>
        <v>76.025459688826018</v>
      </c>
      <c r="Z569" s="50">
        <f t="shared" si="152"/>
        <v>86.477987421383645</v>
      </c>
      <c r="AA569" s="50">
        <f t="shared" si="153"/>
        <v>-2.9796375864001519</v>
      </c>
      <c r="AB569" s="50">
        <f t="shared" si="154"/>
        <v>-2.9796375864001448</v>
      </c>
      <c r="AC569" s="50">
        <f t="shared" si="155"/>
        <v>-2.9796375864001448</v>
      </c>
      <c r="AF569">
        <v>2.2200000000000002</v>
      </c>
      <c r="AG569">
        <v>1.71</v>
      </c>
      <c r="AH569" s="66"/>
      <c r="AJ569" t="s">
        <v>449</v>
      </c>
    </row>
    <row r="570" spans="1:36" ht="15" x14ac:dyDescent="0.25">
      <c r="A570">
        <v>4.76</v>
      </c>
      <c r="B570">
        <v>3.75</v>
      </c>
      <c r="C570">
        <v>1.81</v>
      </c>
      <c r="D570" s="43">
        <f t="shared" si="131"/>
        <v>2.9236888125415916E-2</v>
      </c>
      <c r="E570" s="44">
        <f>IF(OR($A570="",$B570="",$C570=""),"",A570*'MPTO_working_3-way'!$I569)</f>
        <v>4.8991675874769793</v>
      </c>
      <c r="F570" s="45">
        <f>IF(OR($A570="",$B570="",$C570=""),"",B570*'MPTO_working_3-way'!$I569)</f>
        <v>3.8596383304703097</v>
      </c>
      <c r="G570" s="46">
        <f>IF(OR($A570="",$B570="",$C570=""),"",C570*'MPTO_working_3-way'!$I569)</f>
        <v>1.8629187675070029</v>
      </c>
      <c r="H570" s="44">
        <f>IF(OR($A570="",$B570="",$C570=""),"",'MPTO_working_3-way'!E569)</f>
        <v>4.9915541845410676</v>
      </c>
      <c r="I570" s="45">
        <f>IF(OR($A570="",$B570="",$C570=""),"",'MPTO_working_3-way'!F569)</f>
        <v>3.8922464681835338</v>
      </c>
      <c r="J570" s="46">
        <f>IF(OR($A570="",$B570="",$C570=""),"",'MPTO_working_3-way'!G569)</f>
        <v>1.8425009599774926</v>
      </c>
      <c r="K570" s="44">
        <f>IF(OR($A570="",$B570="",$C570=""),"",'OddsRatio_working_3-way'!H569)</f>
        <v>4.9462330062517488</v>
      </c>
      <c r="L570" s="45">
        <f>IF(OR($A570="",$B570="",$C570=""),"",'OddsRatio_working_3-way'!I569)</f>
        <v>3.8862076508490184</v>
      </c>
      <c r="M570" s="46">
        <f>IF(OR($A570="",$B570="",$C570=""),"",'OddsRatio_working_3-way'!J569)</f>
        <v>1.8501193444318926</v>
      </c>
      <c r="N570" s="47">
        <f t="shared" si="144"/>
        <v>20.411630795324349</v>
      </c>
      <c r="O570" s="48">
        <f t="shared" si="145"/>
        <v>25.909163356198366</v>
      </c>
      <c r="P570" s="48">
        <f t="shared" si="146"/>
        <v>53.679205848477288</v>
      </c>
      <c r="Q570" t="s">
        <v>453</v>
      </c>
      <c r="R570" t="s">
        <v>369</v>
      </c>
      <c r="S570" t="s">
        <v>514</v>
      </c>
      <c r="T570" s="50">
        <v>100</v>
      </c>
      <c r="U570" s="50">
        <f t="shared" si="147"/>
        <v>78.991596638655466</v>
      </c>
      <c r="V570" s="50">
        <f t="shared" si="148"/>
        <v>73.333333333333329</v>
      </c>
      <c r="W570" s="50">
        <f t="shared" si="149"/>
        <v>44.751381215469614</v>
      </c>
      <c r="X570" s="50">
        <f t="shared" si="150"/>
        <v>81.915285451197065</v>
      </c>
      <c r="Y570" s="50">
        <f t="shared" si="151"/>
        <v>76.257022145874927</v>
      </c>
      <c r="Z570" s="50">
        <f t="shared" si="152"/>
        <v>47.675070028011199</v>
      </c>
      <c r="AA570" s="50">
        <f t="shared" si="153"/>
        <v>-2.9236888125415987</v>
      </c>
      <c r="AB570" s="50">
        <f t="shared" si="154"/>
        <v>-2.9236888125415987</v>
      </c>
      <c r="AC570" s="50">
        <f t="shared" si="155"/>
        <v>-2.9236888125415845</v>
      </c>
      <c r="AF570">
        <v>2.09</v>
      </c>
      <c r="AG570">
        <v>1.8</v>
      </c>
      <c r="AH570" s="66"/>
      <c r="AJ570" t="s">
        <v>449</v>
      </c>
    </row>
    <row r="571" spans="1:36" ht="15" x14ac:dyDescent="0.25">
      <c r="A571">
        <v>1.82</v>
      </c>
      <c r="B571">
        <v>3.63</v>
      </c>
      <c r="C571">
        <v>4.5999999999999996</v>
      </c>
      <c r="D571" s="43">
        <f t="shared" si="131"/>
        <v>4.2323947462287403E-2</v>
      </c>
      <c r="E571" s="44">
        <f>IF(OR($A571="",$B571="",$C571=""),"",A571*'MPTO_working_3-way'!$I570)</f>
        <v>1.8970295843813632</v>
      </c>
      <c r="F571" s="45">
        <f>IF(OR($A571="",$B571="",$C571=""),"",B571*'MPTO_working_3-way'!$I570)</f>
        <v>3.7836359292881032</v>
      </c>
      <c r="G571" s="46">
        <f>IF(OR($A571="",$B571="",$C571=""),"",C571*'MPTO_working_3-way'!$I570)</f>
        <v>4.7946901583265218</v>
      </c>
      <c r="H571" s="44">
        <f>IF(OR($A571="",$B571="",$C571=""),"",'MPTO_working_3-way'!E570)</f>
        <v>1.8679627993581347</v>
      </c>
      <c r="I571" s="45">
        <f>IF(OR($A571="",$B571="",$C571=""),"",'MPTO_working_3-way'!F570)</f>
        <v>3.8259336224955689</v>
      </c>
      <c r="J571" s="46">
        <f>IF(OR($A571="",$B571="",$C571=""),"",'MPTO_working_3-way'!G570)</f>
        <v>4.9192427142977388</v>
      </c>
      <c r="K571" s="44">
        <f>IF(OR($A571="",$B571="",$C571=""),"",'OddsRatio_working_3-way'!H570)</f>
        <v>1.8787582269847805</v>
      </c>
      <c r="L571" s="45">
        <f>IF(OR($A571="",$B571="",$C571=""),"",'OddsRatio_working_3-way'!I570)</f>
        <v>3.8184562645975273</v>
      </c>
      <c r="M571" s="46">
        <f>IF(OR($A571="",$B571="",$C571=""),"",'OddsRatio_working_3-way'!J570)</f>
        <v>4.8579629477380601</v>
      </c>
      <c r="N571" s="47">
        <f t="shared" si="144"/>
        <v>52.713990769211335</v>
      </c>
      <c r="O571" s="48">
        <f t="shared" si="145"/>
        <v>26.429604187318084</v>
      </c>
      <c r="P571" s="48">
        <f t="shared" si="146"/>
        <v>20.856405043470573</v>
      </c>
      <c r="Q571" t="s">
        <v>473</v>
      </c>
      <c r="R571" t="s">
        <v>377</v>
      </c>
      <c r="S571" t="s">
        <v>514</v>
      </c>
      <c r="T571" s="50">
        <v>100</v>
      </c>
      <c r="U571" s="50">
        <f t="shared" si="147"/>
        <v>45.054945054945051</v>
      </c>
      <c r="V571" s="50">
        <f t="shared" si="148"/>
        <v>72.451790633608823</v>
      </c>
      <c r="W571" s="50">
        <f t="shared" si="149"/>
        <v>78.260869565217391</v>
      </c>
      <c r="X571" s="50">
        <f t="shared" si="150"/>
        <v>49.287339801173793</v>
      </c>
      <c r="Y571" s="50">
        <f t="shared" si="151"/>
        <v>76.684185379837544</v>
      </c>
      <c r="Z571" s="50">
        <f t="shared" si="152"/>
        <v>82.493264311446126</v>
      </c>
      <c r="AA571" s="50">
        <f t="shared" si="153"/>
        <v>-4.2323947462287421</v>
      </c>
      <c r="AB571" s="50">
        <f t="shared" si="154"/>
        <v>-4.2323947462287208</v>
      </c>
      <c r="AC571" s="50">
        <f t="shared" si="155"/>
        <v>-4.232394746228735</v>
      </c>
      <c r="AF571">
        <v>1.98</v>
      </c>
      <c r="AG571">
        <v>1.87</v>
      </c>
      <c r="AH571" s="66"/>
      <c r="AJ571" t="s">
        <v>450</v>
      </c>
    </row>
    <row r="572" spans="1:36" ht="15" x14ac:dyDescent="0.25">
      <c r="A572">
        <v>1.54</v>
      </c>
      <c r="B572">
        <v>4.29</v>
      </c>
      <c r="C572">
        <v>6.12</v>
      </c>
      <c r="D572" s="43">
        <f t="shared" si="131"/>
        <v>4.5849575261339925E-2</v>
      </c>
      <c r="E572" s="44">
        <f>IF(OR($A572="",$B572="",$C572=""),"",A572*'MPTO_working_3-way'!$I571)</f>
        <v>1.6106083459024636</v>
      </c>
      <c r="F572" s="45">
        <f>IF(OR($A572="",$B572="",$C572=""),"",B572*'MPTO_working_3-way'!$I571)</f>
        <v>4.4866946778711485</v>
      </c>
      <c r="G572" s="46">
        <f>IF(OR($A572="",$B572="",$C572=""),"",C572*'MPTO_working_3-way'!$I571)</f>
        <v>6.4005994005994005</v>
      </c>
      <c r="H572" s="44">
        <f>IF(OR($A572="",$B572="",$C572=""),"",'MPTO_working_3-way'!E571)</f>
        <v>1.5771192607644993</v>
      </c>
      <c r="I572" s="45">
        <f>IF(OR($A572="",$B572="",$C572=""),"",'MPTO_working_3-way'!F571)</f>
        <v>4.5910090129698835</v>
      </c>
      <c r="J572" s="46">
        <f>IF(OR($A572="",$B572="",$C572=""),"",'MPTO_working_3-way'!G571)</f>
        <v>6.7514878109708603</v>
      </c>
      <c r="K572" s="44">
        <f>IF(OR($A572="",$B572="",$C572=""),"",'OddsRatio_working_3-way'!H571)</f>
        <v>1.5880394571366314</v>
      </c>
      <c r="L572" s="45">
        <f>IF(OR($A572="",$B572="",$C572=""),"",'OddsRatio_working_3-way'!I571)</f>
        <v>4.58268484070281</v>
      </c>
      <c r="M572" s="46">
        <f>IF(OR($A572="",$B572="",$C572=""),"",'OddsRatio_working_3-way'!J571)</f>
        <v>6.5754852232213921</v>
      </c>
      <c r="N572" s="47">
        <f t="shared" si="144"/>
        <v>62.088340877165592</v>
      </c>
      <c r="O572" s="48">
        <f t="shared" si="145"/>
        <v>22.28812236616201</v>
      </c>
      <c r="P572" s="48">
        <f t="shared" si="146"/>
        <v>15.62353675667239</v>
      </c>
      <c r="Q572" t="s">
        <v>474</v>
      </c>
      <c r="R572" t="s">
        <v>376</v>
      </c>
      <c r="S572" t="s">
        <v>514</v>
      </c>
      <c r="T572" s="50">
        <v>100</v>
      </c>
      <c r="U572" s="50">
        <f t="shared" si="147"/>
        <v>35.064935064935064</v>
      </c>
      <c r="V572" s="50">
        <f t="shared" si="148"/>
        <v>76.689976689976689</v>
      </c>
      <c r="W572" s="50">
        <f t="shared" si="149"/>
        <v>83.66013071895425</v>
      </c>
      <c r="X572" s="50">
        <f t="shared" si="150"/>
        <v>39.649892591069062</v>
      </c>
      <c r="Y572" s="50">
        <f t="shared" si="151"/>
        <v>81.27493421611068</v>
      </c>
      <c r="Z572" s="50">
        <f t="shared" si="152"/>
        <v>88.24508824508824</v>
      </c>
      <c r="AA572" s="50">
        <f t="shared" si="153"/>
        <v>-4.5849575261339979</v>
      </c>
      <c r="AB572" s="50">
        <f t="shared" si="154"/>
        <v>-4.5849575261339908</v>
      </c>
      <c r="AC572" s="50">
        <f t="shared" si="155"/>
        <v>-4.5849575261339908</v>
      </c>
      <c r="AF572">
        <v>1.94</v>
      </c>
      <c r="AG572">
        <v>1.91</v>
      </c>
      <c r="AH572" s="66"/>
      <c r="AJ572" t="s">
        <v>450</v>
      </c>
    </row>
    <row r="573" spans="1:36" s="50" customFormat="1" ht="15" x14ac:dyDescent="0.25">
      <c r="A573">
        <v>1.36</v>
      </c>
      <c r="B573">
        <v>5.22</v>
      </c>
      <c r="C573">
        <v>8.49</v>
      </c>
      <c r="D573" s="43">
        <f t="shared" si="131"/>
        <v>4.4650629026233624E-2</v>
      </c>
      <c r="E573" s="44">
        <f>IF(OR($A573="",$B573="",$C573=""),"",A573*'MPTO_working_3-way'!$I572)</f>
        <v>1.4207248554756777</v>
      </c>
      <c r="F573" s="45">
        <f>IF(OR($A573="",$B573="",$C573=""),"",B573*'MPTO_working_3-way'!$I572)</f>
        <v>5.4530762835169391</v>
      </c>
      <c r="G573" s="46">
        <f>IF(OR($A573="",$B573="",$C573=""),"",C573*'MPTO_working_3-way'!$I572)</f>
        <v>8.8690838404327241</v>
      </c>
      <c r="H573" s="44">
        <f>IF(OR($A573="",$B573="",$C573=""),"",'MPTO_working_3-way'!E572)</f>
        <v>1.3880973367194882</v>
      </c>
      <c r="I573" s="45">
        <f>IF(OR($A573="",$B573="",$C573=""),"",'MPTO_working_3-way'!F572)</f>
        <v>5.6597151221447026</v>
      </c>
      <c r="J573" s="46">
        <f>IF(OR($A573="",$B573="",$C573=""),"",'MPTO_working_3-way'!G572)</f>
        <v>9.7179758715384459</v>
      </c>
      <c r="K573" s="44">
        <f>IF(OR($A573="",$B573="",$C573=""),"",'OddsRatio_working_3-way'!H572)</f>
        <v>1.3976137587499267</v>
      </c>
      <c r="L573" s="45">
        <f>IF(OR($A573="",$B573="",$C573=""),"",'OddsRatio_working_3-way'!I572)</f>
        <v>5.6609168386796949</v>
      </c>
      <c r="M573" s="46">
        <f>IF(OR($A573="",$B573="",$C573=""),"",'OddsRatio_working_3-way'!J572)</f>
        <v>9.2725751473248597</v>
      </c>
      <c r="N573" s="47">
        <f t="shared" si="144"/>
        <v>70.386605551796762</v>
      </c>
      <c r="O573" s="48">
        <f t="shared" si="145"/>
        <v>18.338272710812952</v>
      </c>
      <c r="P573" s="48">
        <f t="shared" si="146"/>
        <v>11.275121737390293</v>
      </c>
      <c r="Q573" t="s">
        <v>373</v>
      </c>
      <c r="R573" t="s">
        <v>472</v>
      </c>
      <c r="S573" t="s">
        <v>514</v>
      </c>
      <c r="T573" s="50">
        <v>100</v>
      </c>
      <c r="U573" s="50">
        <f t="shared" si="147"/>
        <v>26.470588235294116</v>
      </c>
      <c r="V573" s="50">
        <f t="shared" si="148"/>
        <v>80.842911877394641</v>
      </c>
      <c r="W573" s="50">
        <f t="shared" si="149"/>
        <v>88.221436984687855</v>
      </c>
      <c r="X573" s="50">
        <f t="shared" si="150"/>
        <v>30.935651137917496</v>
      </c>
      <c r="Y573" s="50">
        <f t="shared" si="151"/>
        <v>85.307974780018</v>
      </c>
      <c r="Z573" s="50">
        <f t="shared" si="152"/>
        <v>92.686499887311243</v>
      </c>
      <c r="AA573" s="50">
        <f t="shared" si="153"/>
        <v>-4.4650629026233801</v>
      </c>
      <c r="AB573" s="50">
        <f t="shared" si="154"/>
        <v>-4.4650629026233588</v>
      </c>
      <c r="AC573" s="50">
        <f t="shared" si="155"/>
        <v>-4.4650629026233872</v>
      </c>
      <c r="AD573" s="51"/>
      <c r="AE573" s="51"/>
      <c r="AF573">
        <v>1.53</v>
      </c>
      <c r="AG573">
        <v>2.5499999999999998</v>
      </c>
      <c r="AH573" s="66"/>
      <c r="AI573" s="51"/>
      <c r="AJ573" t="s">
        <v>450</v>
      </c>
    </row>
    <row r="574" spans="1:36" ht="15" x14ac:dyDescent="0.25">
      <c r="A574">
        <v>2.02</v>
      </c>
      <c r="B574">
        <v>3.76</v>
      </c>
      <c r="C574">
        <v>3.58</v>
      </c>
      <c r="D574" s="43">
        <f t="shared" si="131"/>
        <v>4.0336560697553203E-2</v>
      </c>
      <c r="E574" s="44">
        <f>IF(OR($A574="",$B574="",$C574=""),"",A574*'MPTO_working_3-way'!$I573)</f>
        <v>2.1014798526090575</v>
      </c>
      <c r="F574" s="45">
        <f>IF(OR($A574="",$B574="",$C574=""),"",B574*'MPTO_working_3-way'!$I573)</f>
        <v>3.9116654682227998</v>
      </c>
      <c r="G574" s="46">
        <f>IF(OR($A574="",$B574="",$C574=""),"",C574*'MPTO_working_3-way'!$I573)</f>
        <v>3.7244048872972404</v>
      </c>
      <c r="H574" s="44">
        <f>IF(OR($A574="",$B574="",$C574=""),"",'MPTO_working_3-way'!E573)</f>
        <v>2.0763947802167593</v>
      </c>
      <c r="I574" s="45">
        <f>IF(OR($A574="",$B574="",$C574=""),"",'MPTO_working_3-way'!F573)</f>
        <v>3.9602089832341134</v>
      </c>
      <c r="J574" s="46">
        <f>IF(OR($A574="",$B574="",$C574=""),"",'MPTO_working_3-way'!G573)</f>
        <v>3.7610373936502572</v>
      </c>
      <c r="K574" s="44">
        <f>IF(OR($A574="",$B574="",$C574=""),"",'OddsRatio_working_3-way'!H573)</f>
        <v>2.0862889384806191</v>
      </c>
      <c r="L574" s="45">
        <f>IF(OR($A574="",$B574="",$C574=""),"",'OddsRatio_working_3-way'!I573)</f>
        <v>3.9393700688299096</v>
      </c>
      <c r="M574" s="46">
        <f>IF(OR($A574="",$B574="",$C574=""),"",'OddsRatio_working_3-way'!J573)</f>
        <v>3.7476720208627428</v>
      </c>
      <c r="N574" s="47">
        <f t="shared" si="144"/>
        <v>47.585514501053467</v>
      </c>
      <c r="O574" s="48">
        <f t="shared" si="145"/>
        <v>25.56455832237447</v>
      </c>
      <c r="P574" s="48">
        <f t="shared" si="146"/>
        <v>26.84992717657207</v>
      </c>
      <c r="Q574" t="s">
        <v>375</v>
      </c>
      <c r="R574" t="s">
        <v>372</v>
      </c>
      <c r="S574" t="s">
        <v>514</v>
      </c>
      <c r="T574" s="50">
        <v>100</v>
      </c>
      <c r="U574" s="50">
        <f t="shared" si="147"/>
        <v>50.495049504950494</v>
      </c>
      <c r="V574" s="50">
        <f t="shared" si="148"/>
        <v>73.40425531914893</v>
      </c>
      <c r="W574" s="50">
        <f t="shared" si="149"/>
        <v>72.067039106145245</v>
      </c>
      <c r="X574" s="50">
        <f t="shared" si="150"/>
        <v>54.528705574705818</v>
      </c>
      <c r="Y574" s="50">
        <f t="shared" si="151"/>
        <v>77.437911388904254</v>
      </c>
      <c r="Z574" s="50">
        <f t="shared" si="152"/>
        <v>76.100695175900569</v>
      </c>
      <c r="AA574" s="50">
        <f t="shared" si="153"/>
        <v>-4.0336560697553239</v>
      </c>
      <c r="AB574" s="50">
        <f t="shared" si="154"/>
        <v>-4.0336560697553239</v>
      </c>
      <c r="AC574" s="50">
        <f t="shared" si="155"/>
        <v>-4.0336560697553239</v>
      </c>
      <c r="AF574">
        <v>1.78</v>
      </c>
      <c r="AG574">
        <v>2.08</v>
      </c>
      <c r="AH574" s="66"/>
      <c r="AJ574" t="s">
        <v>450</v>
      </c>
    </row>
    <row r="575" spans="1:36" ht="15" x14ac:dyDescent="0.25">
      <c r="A575">
        <v>2.19</v>
      </c>
      <c r="B575">
        <v>3.21</v>
      </c>
      <c r="C575">
        <v>3.92</v>
      </c>
      <c r="D575" s="43">
        <f t="shared" si="131"/>
        <v>2.3249525133315352E-2</v>
      </c>
      <c r="E575" s="44">
        <f>IF(OR($A575="",$B575="",$C575=""),"",A575*'MPTO_working_3-way'!$I574)</f>
        <v>2.2409164600419604</v>
      </c>
      <c r="F575" s="45">
        <f>IF(OR($A575="",$B575="",$C575=""),"",B575*'MPTO_working_3-way'!$I574)</f>
        <v>3.2846309756779424</v>
      </c>
      <c r="G575" s="46">
        <f>IF(OR($A575="",$B575="",$C575=""),"",C575*'MPTO_working_3-way'!$I574)</f>
        <v>4.0111381385225959</v>
      </c>
      <c r="H575" s="44">
        <f>IF(OR($A575="",$B575="",$C575=""),"",'MPTO_working_3-way'!E574)</f>
        <v>2.2278107456031848</v>
      </c>
      <c r="I575" s="45">
        <f>IF(OR($A575="",$B575="",$C575=""),"",'MPTO_working_3-way'!F574)</f>
        <v>3.2918923800499709</v>
      </c>
      <c r="J575" s="46">
        <f>IF(OR($A575="",$B575="",$C575=""),"",'MPTO_working_3-way'!G574)</f>
        <v>4.0428183117733631</v>
      </c>
      <c r="K575" s="44">
        <f>IF(OR($A575="",$B575="",$C575=""),"",'OddsRatio_working_3-way'!H574)</f>
        <v>2.2333976835670479</v>
      </c>
      <c r="L575" s="45">
        <f>IF(OR($A575="",$B575="",$C575=""),"",'OddsRatio_working_3-way'!I574)</f>
        <v>3.2905956980530902</v>
      </c>
      <c r="M575" s="46">
        <f>IF(OR($A575="",$B575="",$C575=""),"",'OddsRatio_working_3-way'!J574)</f>
        <v>4.0264884336267066</v>
      </c>
      <c r="N575" s="47">
        <f t="shared" si="144"/>
        <v>44.624599704233297</v>
      </c>
      <c r="O575" s="48">
        <f t="shared" si="145"/>
        <v>30.444820358962904</v>
      </c>
      <c r="P575" s="48">
        <f t="shared" si="146"/>
        <v>24.930579936803806</v>
      </c>
      <c r="Q575" t="s">
        <v>179</v>
      </c>
      <c r="R575" t="s">
        <v>63</v>
      </c>
      <c r="S575" t="s">
        <v>514</v>
      </c>
      <c r="T575" s="50">
        <v>100</v>
      </c>
      <c r="U575" s="50">
        <f t="shared" si="147"/>
        <v>54.337899543379002</v>
      </c>
      <c r="V575" s="50">
        <f t="shared" si="148"/>
        <v>68.847352024922117</v>
      </c>
      <c r="W575" s="50">
        <f t="shared" si="149"/>
        <v>74.489795918367349</v>
      </c>
      <c r="X575" s="50">
        <f t="shared" si="150"/>
        <v>56.662852056710534</v>
      </c>
      <c r="Y575" s="50">
        <f t="shared" si="151"/>
        <v>71.172304538253655</v>
      </c>
      <c r="Z575" s="50">
        <f t="shared" si="152"/>
        <v>76.814748431698888</v>
      </c>
      <c r="AA575" s="50">
        <f t="shared" si="153"/>
        <v>-2.3249525133315316</v>
      </c>
      <c r="AB575" s="50">
        <f t="shared" si="154"/>
        <v>-2.3249525133315387</v>
      </c>
      <c r="AC575" s="50">
        <f t="shared" si="155"/>
        <v>-2.3249525133315387</v>
      </c>
      <c r="AF575">
        <v>2.82</v>
      </c>
      <c r="AG575">
        <v>1.48</v>
      </c>
      <c r="AH575" s="66"/>
      <c r="AJ575" t="s">
        <v>436</v>
      </c>
    </row>
    <row r="576" spans="1:36" ht="15" x14ac:dyDescent="0.25">
      <c r="A576">
        <v>1.2</v>
      </c>
      <c r="B576">
        <v>7.14</v>
      </c>
      <c r="C576">
        <v>16.48</v>
      </c>
      <c r="D576" s="43">
        <f t="shared" si="131"/>
        <v>3.4068967392782534E-2</v>
      </c>
      <c r="E576" s="44">
        <f>IF(OR($A576="",$B576="",$C576=""),"",A576*'MPTO_working_3-way'!$I575)</f>
        <v>1.2408827608713391</v>
      </c>
      <c r="F576" s="45">
        <f>IF(OR($A576="",$B576="",$C576=""),"",B576*'MPTO_working_3-way'!$I575)</f>
        <v>7.3832524271844671</v>
      </c>
      <c r="G576" s="46">
        <f>IF(OR($A576="",$B576="",$C576=""),"",C576*'MPTO_working_3-way'!$I575)</f>
        <v>17.041456582633057</v>
      </c>
      <c r="H576" s="44">
        <f>IF(OR($A576="",$B576="",$C576=""),"",'MPTO_working_3-way'!E575)</f>
        <v>1.2165790366116256</v>
      </c>
      <c r="I576" s="45">
        <f>IF(OR($A576="",$B576="",$C576=""),"",'MPTO_working_3-way'!F575)</f>
        <v>7.7700258852946904</v>
      </c>
      <c r="J576" s="46">
        <f>IF(OR($A576="",$B576="",$C576=""),"",'MPTO_working_3-way'!G575)</f>
        <v>20.274398088586679</v>
      </c>
      <c r="K576" s="44">
        <f>IF(OR($A576="",$B576="",$C576=""),"",'OddsRatio_working_3-way'!H575)</f>
        <v>1.2229123065968703</v>
      </c>
      <c r="L576" s="45">
        <f>IF(OR($A576="",$B576="",$C576=""),"",'OddsRatio_working_3-way'!I575)</f>
        <v>7.8434078125239175</v>
      </c>
      <c r="M576" s="46">
        <f>IF(OR($A576="",$B576="",$C576=""),"",'OddsRatio_working_3-way'!J575)</f>
        <v>18.253412530597767</v>
      </c>
      <c r="N576" s="47">
        <f t="shared" si="144"/>
        <v>80.587790525658292</v>
      </c>
      <c r="O576" s="48">
        <f t="shared" si="145"/>
        <v>13.544166474900553</v>
      </c>
      <c r="P576" s="48">
        <f t="shared" si="146"/>
        <v>5.8680429994411378</v>
      </c>
      <c r="Q576" t="s">
        <v>178</v>
      </c>
      <c r="R576" t="s">
        <v>59</v>
      </c>
      <c r="S576" t="s">
        <v>514</v>
      </c>
      <c r="T576" s="50">
        <v>100</v>
      </c>
      <c r="U576" s="50">
        <f t="shared" si="147"/>
        <v>16.666666666666668</v>
      </c>
      <c r="V576" s="50">
        <f t="shared" si="148"/>
        <v>85.994397759103649</v>
      </c>
      <c r="W576" s="50">
        <f t="shared" si="149"/>
        <v>93.932038834951456</v>
      </c>
      <c r="X576" s="50">
        <f t="shared" si="150"/>
        <v>20.073563405944903</v>
      </c>
      <c r="Y576" s="50">
        <f t="shared" si="151"/>
        <v>89.401294498381873</v>
      </c>
      <c r="Z576" s="50">
        <f t="shared" si="152"/>
        <v>97.338935574229708</v>
      </c>
      <c r="AA576" s="50">
        <f t="shared" si="153"/>
        <v>-3.4068967392782348</v>
      </c>
      <c r="AB576" s="50">
        <f t="shared" si="154"/>
        <v>-3.4068967392782241</v>
      </c>
      <c r="AC576" s="50">
        <f t="shared" si="155"/>
        <v>-3.4068967392782525</v>
      </c>
      <c r="AF576">
        <v>1.6</v>
      </c>
      <c r="AG576">
        <v>2.4700000000000002</v>
      </c>
      <c r="AH576" s="66"/>
      <c r="AJ576" t="s">
        <v>436</v>
      </c>
    </row>
    <row r="577" spans="1:36" ht="15" x14ac:dyDescent="0.25">
      <c r="A577">
        <v>2.27</v>
      </c>
      <c r="B577">
        <v>3.14</v>
      </c>
      <c r="C577">
        <v>3.8</v>
      </c>
      <c r="D577" s="43">
        <f t="shared" si="131"/>
        <v>2.2157866677693372E-2</v>
      </c>
      <c r="E577" s="44">
        <f>IF(OR($A577="",$B577="",$C577=""),"",A577*'MPTO_working_3-way'!$I576)</f>
        <v>2.320298357358364</v>
      </c>
      <c r="F577" s="45">
        <f>IF(OR($A577="",$B577="",$C577=""),"",B577*'MPTO_working_3-way'!$I576)</f>
        <v>3.2095757013679571</v>
      </c>
      <c r="G577" s="46">
        <f>IF(OR($A577="",$B577="",$C577=""),"",C577*'MPTO_working_3-way'!$I576)</f>
        <v>3.8841998933752344</v>
      </c>
      <c r="H577" s="44">
        <f>IF(OR($A577="",$B577="",$C577=""),"",'MPTO_working_3-way'!E576)</f>
        <v>2.3087080745906334</v>
      </c>
      <c r="I577" s="45">
        <f>IF(OR($A577="",$B577="",$C577=""),"",'MPTO_working_3-way'!F576)</f>
        <v>3.2145515597851713</v>
      </c>
      <c r="J577" s="46">
        <f>IF(OR($A577="",$B577="",$C577=""),"",'MPTO_working_3-way'!G576)</f>
        <v>3.9097330348877266</v>
      </c>
      <c r="K577" s="44">
        <f>IF(OR($A577="",$B577="",$C577=""),"",'OddsRatio_working_3-way'!H576)</f>
        <v>2.3137662963695274</v>
      </c>
      <c r="L577" s="45">
        <f>IF(OR($A577="",$B577="",$C577=""),"",'OddsRatio_working_3-way'!I576)</f>
        <v>3.2137479324651879</v>
      </c>
      <c r="M577" s="46">
        <f>IF(OR($A577="",$B577="",$C577=""),"",'OddsRatio_working_3-way'!J576)</f>
        <v>3.8964926219170679</v>
      </c>
      <c r="N577" s="47">
        <f t="shared" si="144"/>
        <v>43.097905785637401</v>
      </c>
      <c r="O577" s="48">
        <f t="shared" si="145"/>
        <v>31.156766284521311</v>
      </c>
      <c r="P577" s="48">
        <f t="shared" si="146"/>
        <v>25.745327929841295</v>
      </c>
      <c r="Q577" t="s">
        <v>111</v>
      </c>
      <c r="R577" t="s">
        <v>55</v>
      </c>
      <c r="S577" t="s">
        <v>514</v>
      </c>
      <c r="T577" s="50">
        <v>100</v>
      </c>
      <c r="U577" s="50">
        <f t="shared" si="147"/>
        <v>55.947136563876647</v>
      </c>
      <c r="V577" s="50">
        <f t="shared" si="148"/>
        <v>68.152866242038215</v>
      </c>
      <c r="W577" s="50">
        <f t="shared" si="149"/>
        <v>73.68421052631578</v>
      </c>
      <c r="X577" s="50">
        <f t="shared" si="150"/>
        <v>58.162923231645991</v>
      </c>
      <c r="Y577" s="50">
        <f t="shared" si="151"/>
        <v>70.368652909807565</v>
      </c>
      <c r="Z577" s="50">
        <f t="shared" si="152"/>
        <v>75.899997194085131</v>
      </c>
      <c r="AA577" s="50">
        <f t="shared" si="153"/>
        <v>-2.2157866677693434</v>
      </c>
      <c r="AB577" s="50">
        <f t="shared" si="154"/>
        <v>-2.2157866677693505</v>
      </c>
      <c r="AC577" s="50">
        <f t="shared" si="155"/>
        <v>-2.2157866677693505</v>
      </c>
      <c r="AF577">
        <v>2.57</v>
      </c>
      <c r="AG577">
        <v>1.56</v>
      </c>
      <c r="AH577" s="66"/>
      <c r="AJ577" t="s">
        <v>436</v>
      </c>
    </row>
    <row r="578" spans="1:36" ht="15" x14ac:dyDescent="0.25">
      <c r="A578">
        <v>5.0599999999999996</v>
      </c>
      <c r="B578">
        <v>3.21</v>
      </c>
      <c r="C578">
        <v>1.94</v>
      </c>
      <c r="D578" s="43">
        <f t="shared" si="131"/>
        <v>2.4618855774575898E-2</v>
      </c>
      <c r="E578" s="44">
        <f>IF(OR($A578="",$B578="",$C578=""),"",A578*'MPTO_working_3-way'!$I577)</f>
        <v>5.1845714102193536</v>
      </c>
      <c r="F578" s="45">
        <f>IF(OR($A578="",$B578="",$C578=""),"",B578*'MPTO_working_3-way'!$I577)</f>
        <v>3.2890265270363885</v>
      </c>
      <c r="G578" s="46">
        <f>IF(OR($A578="",$B578="",$C578=""),"",C578*'MPTO_working_3-way'!$I577)</f>
        <v>1.9877605802026772</v>
      </c>
      <c r="H578" s="44">
        <f>IF(OR($A578="",$B578="",$C578=""),"",'MPTO_working_3-way'!E577)</f>
        <v>5.2792130028720399</v>
      </c>
      <c r="I578" s="45">
        <f>IF(OR($A578="",$B578="",$C578=""),"",'MPTO_working_3-way'!F577)</f>
        <v>3.2968460991292154</v>
      </c>
      <c r="J578" s="46">
        <f>IF(OR($A578="",$B578="",$C578=""),"",'MPTO_working_3-way'!G577)</f>
        <v>1.9713848277249666</v>
      </c>
      <c r="K578" s="44">
        <f>IF(OR($A578="",$B578="",$C578=""),"",'OddsRatio_working_3-way'!H577)</f>
        <v>5.224618520160897</v>
      </c>
      <c r="L578" s="45">
        <f>IF(OR($A578="",$B578="",$C578=""),"",'OddsRatio_working_3-way'!I577)</f>
        <v>3.2996076181171392</v>
      </c>
      <c r="M578" s="46">
        <f>IF(OR($A578="",$B578="",$C578=""),"",'OddsRatio_working_3-way'!J577)</f>
        <v>1.9781136475249366</v>
      </c>
      <c r="N578" s="47">
        <f t="shared" si="144"/>
        <v>19.28799742306358</v>
      </c>
      <c r="O578" s="48">
        <f t="shared" si="145"/>
        <v>30.404133009564394</v>
      </c>
      <c r="P578" s="48">
        <f t="shared" si="146"/>
        <v>50.307869567372009</v>
      </c>
      <c r="Q578" t="s">
        <v>112</v>
      </c>
      <c r="R578" t="s">
        <v>57</v>
      </c>
      <c r="S578" t="s">
        <v>514</v>
      </c>
      <c r="T578" s="50">
        <v>100</v>
      </c>
      <c r="U578" s="50">
        <f t="shared" si="147"/>
        <v>80.237154150197625</v>
      </c>
      <c r="V578" s="50">
        <f t="shared" si="148"/>
        <v>68.847352024922117</v>
      </c>
      <c r="W578" s="50">
        <f t="shared" si="149"/>
        <v>48.453608247422686</v>
      </c>
      <c r="X578" s="50">
        <f t="shared" si="150"/>
        <v>82.699039727655205</v>
      </c>
      <c r="Y578" s="50">
        <f t="shared" si="151"/>
        <v>71.30923760237971</v>
      </c>
      <c r="Z578" s="50">
        <f t="shared" si="152"/>
        <v>50.915493824880251</v>
      </c>
      <c r="AA578" s="50">
        <f t="shared" si="153"/>
        <v>-2.4618855774575792</v>
      </c>
      <c r="AB578" s="50">
        <f t="shared" si="154"/>
        <v>-2.4618855774575934</v>
      </c>
      <c r="AC578" s="50">
        <f t="shared" si="155"/>
        <v>-2.461885577457565</v>
      </c>
      <c r="AF578">
        <v>3.03</v>
      </c>
      <c r="AG578">
        <v>1.42</v>
      </c>
      <c r="AH578" s="66"/>
      <c r="AJ578" t="s">
        <v>436</v>
      </c>
    </row>
    <row r="579" spans="1:36" ht="15" x14ac:dyDescent="0.25">
      <c r="A579">
        <v>2.17</v>
      </c>
      <c r="B579">
        <v>3.07</v>
      </c>
      <c r="C579">
        <v>4.03</v>
      </c>
      <c r="D579" s="43">
        <f t="shared" si="131"/>
        <v>3.4701349926736125E-2</v>
      </c>
      <c r="E579" s="44">
        <f>IF(OR($A579="",$B579="",$C579=""),"",A579*'MPTO_working_3-way'!$I578)</f>
        <v>2.2453019293410175</v>
      </c>
      <c r="F579" s="45">
        <f>IF(OR($A579="",$B579="",$C579=""),"",B579*'MPTO_working_3-way'!$I578)</f>
        <v>3.1765331442750799</v>
      </c>
      <c r="G579" s="46">
        <f>IF(OR($A579="",$B579="",$C579=""),"",C579*'MPTO_working_3-way'!$I578)</f>
        <v>4.169846440204747</v>
      </c>
      <c r="H579" s="44">
        <f>IF(OR($A579="",$B579="",$C579=""),"",'MPTO_working_3-way'!E578)</f>
        <v>2.2258707882736046</v>
      </c>
      <c r="I579" s="45">
        <f>IF(OR($A579="",$B579="",$C579=""),"",'MPTO_working_3-way'!F578)</f>
        <v>3.1830328319736552</v>
      </c>
      <c r="J579" s="46">
        <f>IF(OR($A579="",$B579="",$C579=""),"",'MPTO_working_3-way'!G578)</f>
        <v>4.2270457677333502</v>
      </c>
      <c r="K579" s="44">
        <f>IF(OR($A579="",$B579="",$C579=""),"",'OddsRatio_working_3-way'!H578)</f>
        <v>2.2342118626522978</v>
      </c>
      <c r="L579" s="45">
        <f>IF(OR($A579="",$B579="",$C579=""),"",'OddsRatio_working_3-way'!I578)</f>
        <v>3.1836056031540658</v>
      </c>
      <c r="M579" s="46">
        <f>IF(OR($A579="",$B579="",$C579=""),"",'OddsRatio_working_3-way'!J578)</f>
        <v>4.1962922596892849</v>
      </c>
      <c r="N579" s="47">
        <f t="shared" si="144"/>
        <v>44.537440017855147</v>
      </c>
      <c r="O579" s="48">
        <f t="shared" si="145"/>
        <v>31.480861510992074</v>
      </c>
      <c r="P579" s="48">
        <f t="shared" si="146"/>
        <v>23.981698471152768</v>
      </c>
      <c r="Q579" t="s">
        <v>60</v>
      </c>
      <c r="R579" t="s">
        <v>119</v>
      </c>
      <c r="S579" t="s">
        <v>514</v>
      </c>
      <c r="T579" s="50">
        <v>100</v>
      </c>
      <c r="U579" s="50">
        <f t="shared" si="147"/>
        <v>53.917050691244242</v>
      </c>
      <c r="V579" s="50">
        <f t="shared" si="148"/>
        <v>67.426710097719877</v>
      </c>
      <c r="W579" s="50">
        <f t="shared" si="149"/>
        <v>75.186104218362274</v>
      </c>
      <c r="X579" s="50">
        <f t="shared" si="150"/>
        <v>57.387185683917849</v>
      </c>
      <c r="Y579" s="50">
        <f t="shared" si="151"/>
        <v>70.896845090393484</v>
      </c>
      <c r="Z579" s="50">
        <f t="shared" si="152"/>
        <v>78.656239211035896</v>
      </c>
      <c r="AA579" s="50">
        <f t="shared" si="153"/>
        <v>-3.4701349926736071</v>
      </c>
      <c r="AB579" s="50">
        <f t="shared" si="154"/>
        <v>-3.4701349926736071</v>
      </c>
      <c r="AC579" s="50">
        <f t="shared" si="155"/>
        <v>-3.4701349926736214</v>
      </c>
      <c r="AF579">
        <v>2.78</v>
      </c>
      <c r="AG579">
        <v>1.47</v>
      </c>
      <c r="AH579" s="66"/>
      <c r="AJ579" t="s">
        <v>437</v>
      </c>
    </row>
    <row r="580" spans="1:36" s="50" customFormat="1" ht="15" x14ac:dyDescent="0.25">
      <c r="A580">
        <v>2.02</v>
      </c>
      <c r="B580">
        <v>3.19</v>
      </c>
      <c r="C580">
        <v>4.42</v>
      </c>
      <c r="D580" s="43">
        <f t="shared" si="131"/>
        <v>3.4773472666349337E-2</v>
      </c>
      <c r="E580" s="44">
        <f>IF(OR($A580="",$B580="",$C580=""),"",A580*'MPTO_working_3-way'!$I579)</f>
        <v>2.0902424147860255</v>
      </c>
      <c r="F580" s="45">
        <f>IF(OR($A580="",$B580="",$C580=""),"",B580*'MPTO_working_3-way'!$I579)</f>
        <v>3.3009273778056545</v>
      </c>
      <c r="G580" s="46">
        <f>IF(OR($A580="",$B580="",$C580=""),"",C580*'MPTO_working_3-way'!$I579)</f>
        <v>4.5736987491852643</v>
      </c>
      <c r="H580" s="44">
        <f>IF(OR($A580="",$B580="",$C580=""),"",'MPTO_working_3-way'!E579)</f>
        <v>2.0684305181370179</v>
      </c>
      <c r="I580" s="45">
        <f>IF(OR($A580="",$B580="",$C580=""),"",'MPTO_working_3-way'!F579)</f>
        <v>3.3124816338923564</v>
      </c>
      <c r="J580" s="46">
        <f>IF(OR($A580="",$B580="",$C580=""),"",'MPTO_working_3-way'!G579)</f>
        <v>4.6586776421520408</v>
      </c>
      <c r="K580" s="44">
        <f>IF(OR($A580="",$B580="",$C580=""),"",'OddsRatio_working_3-way'!H579)</f>
        <v>2.0773902683838328</v>
      </c>
      <c r="L580" s="45">
        <f>IF(OR($A580="",$B580="",$C580=""),"",'OddsRatio_working_3-way'!I579)</f>
        <v>3.3132202821182291</v>
      </c>
      <c r="M580" s="46">
        <f>IF(OR($A580="",$B580="",$C580=""),"",'OddsRatio_working_3-way'!J579)</f>
        <v>4.6124261939928513</v>
      </c>
      <c r="N580" s="47">
        <f t="shared" si="144"/>
        <v>47.84134093376764</v>
      </c>
      <c r="O580" s="48">
        <f t="shared" si="145"/>
        <v>30.294516829533109</v>
      </c>
      <c r="P580" s="48">
        <f t="shared" si="146"/>
        <v>21.864142236699237</v>
      </c>
      <c r="Q580" t="s">
        <v>160</v>
      </c>
      <c r="R580" t="s">
        <v>123</v>
      </c>
      <c r="S580" t="s">
        <v>514</v>
      </c>
      <c r="T580" s="50">
        <v>100</v>
      </c>
      <c r="U580" s="50">
        <f t="shared" si="147"/>
        <v>50.495049504950494</v>
      </c>
      <c r="V580" s="50">
        <f t="shared" si="148"/>
        <v>68.652037617554868</v>
      </c>
      <c r="W580" s="50">
        <f t="shared" si="149"/>
        <v>77.375565610859724</v>
      </c>
      <c r="X580" s="50">
        <f t="shared" si="150"/>
        <v>53.972396771585416</v>
      </c>
      <c r="Y580" s="50">
        <f t="shared" si="151"/>
        <v>72.129384884189776</v>
      </c>
      <c r="Z580" s="50">
        <f t="shared" si="152"/>
        <v>80.85291287749466</v>
      </c>
      <c r="AA580" s="50">
        <f t="shared" si="153"/>
        <v>-3.4773472666349221</v>
      </c>
      <c r="AB580" s="50">
        <f t="shared" si="154"/>
        <v>-3.4773472666349079</v>
      </c>
      <c r="AC580" s="50">
        <f t="shared" si="155"/>
        <v>-3.4773472666349363</v>
      </c>
      <c r="AD580" s="51"/>
      <c r="AE580" s="51"/>
      <c r="AF580">
        <v>2.82</v>
      </c>
      <c r="AG580">
        <v>1.46</v>
      </c>
      <c r="AH580" s="66"/>
      <c r="AI580" s="51"/>
      <c r="AJ580" t="s">
        <v>437</v>
      </c>
    </row>
    <row r="581" spans="1:36" ht="15" x14ac:dyDescent="0.25">
      <c r="A581">
        <v>2.38</v>
      </c>
      <c r="B581">
        <v>2.94</v>
      </c>
      <c r="C581">
        <v>3.66</v>
      </c>
      <c r="D581" s="43">
        <f t="shared" si="131"/>
        <v>3.3528165364506535E-2</v>
      </c>
      <c r="E581" s="44">
        <f>IF(OR($A581="",$B581="",$C581=""),"",A581*'MPTO_working_3-way'!$I580)</f>
        <v>2.4597970335675257</v>
      </c>
      <c r="F581" s="45">
        <f>IF(OR($A581="",$B581="",$C581=""),"",B581*'MPTO_working_3-way'!$I580)</f>
        <v>3.0385728061716493</v>
      </c>
      <c r="G581" s="46">
        <f>IF(OR($A581="",$B581="",$C581=""),"",C581*'MPTO_working_3-way'!$I580)</f>
        <v>3.7827130852340942</v>
      </c>
      <c r="H581" s="44">
        <f>IF(OR($A581="",$B581="",$C581=""),"",'MPTO_working_3-way'!E580)</f>
        <v>2.4450355273499111</v>
      </c>
      <c r="I581" s="45">
        <f>IF(OR($A581="",$B581="",$C581=""),"",'MPTO_working_3-way'!F580)</f>
        <v>3.0398832749486506</v>
      </c>
      <c r="J581" s="46">
        <f>IF(OR($A581="",$B581="",$C581=""),"",'MPTO_working_3-way'!G580)</f>
        <v>3.8160949273608766</v>
      </c>
      <c r="K581" s="44">
        <f>IF(OR($A581="",$B581="",$C581=""),"",'OddsRatio_working_3-way'!H580)</f>
        <v>2.4517527624414215</v>
      </c>
      <c r="L581" s="45">
        <f>IF(OR($A581="",$B581="",$C581=""),"",'OddsRatio_working_3-way'!I580)</f>
        <v>3.0408698254611291</v>
      </c>
      <c r="M581" s="46">
        <f>IF(OR($A581="",$B581="",$C581=""),"",'OddsRatio_working_3-way'!J580)</f>
        <v>3.7983060493436103</v>
      </c>
      <c r="N581" s="47">
        <f t="shared" si="144"/>
        <v>40.653760710885429</v>
      </c>
      <c r="O581" s="48">
        <f t="shared" si="145"/>
        <v>32.910187242145348</v>
      </c>
      <c r="P581" s="48">
        <f t="shared" si="146"/>
        <v>26.436052046969209</v>
      </c>
      <c r="Q581" t="s">
        <v>378</v>
      </c>
      <c r="R581" t="s">
        <v>236</v>
      </c>
      <c r="S581" t="s">
        <v>514</v>
      </c>
      <c r="T581" s="50">
        <v>100</v>
      </c>
      <c r="U581" s="50">
        <f t="shared" si="147"/>
        <v>57.983193277310924</v>
      </c>
      <c r="V581" s="50">
        <f t="shared" si="148"/>
        <v>65.986394557823132</v>
      </c>
      <c r="W581" s="50">
        <f t="shared" si="149"/>
        <v>72.67759562841529</v>
      </c>
      <c r="X581" s="50">
        <f t="shared" si="150"/>
        <v>61.336009813761571</v>
      </c>
      <c r="Y581" s="50">
        <f t="shared" si="151"/>
        <v>69.339211094273765</v>
      </c>
      <c r="Z581" s="50">
        <f t="shared" si="152"/>
        <v>76.03041216486595</v>
      </c>
      <c r="AA581" s="50">
        <f t="shared" si="153"/>
        <v>-3.3528165364506464</v>
      </c>
      <c r="AB581" s="50">
        <f t="shared" si="154"/>
        <v>-3.3528165364506322</v>
      </c>
      <c r="AC581" s="50">
        <f t="shared" si="155"/>
        <v>-3.3528165364506606</v>
      </c>
      <c r="AF581">
        <v>2.69</v>
      </c>
      <c r="AG581">
        <v>1.5</v>
      </c>
      <c r="AH581" s="66"/>
      <c r="AJ581" t="s">
        <v>437</v>
      </c>
    </row>
    <row r="582" spans="1:36" ht="15" x14ac:dyDescent="0.25">
      <c r="A582">
        <v>4.7300000000000004</v>
      </c>
      <c r="B582">
        <v>3.18</v>
      </c>
      <c r="C582">
        <v>1.96</v>
      </c>
      <c r="D582" s="43">
        <f t="shared" si="131"/>
        <v>3.608598092394244E-2</v>
      </c>
      <c r="E582" s="44">
        <f>IF(OR($A582="",$B582="",$C582=""),"",A582*'MPTO_working_3-way'!$I581)</f>
        <v>4.9006866897702483</v>
      </c>
      <c r="F582" s="45">
        <f>IF(OR($A582="",$B582="",$C582=""),"",B582*'MPTO_working_3-way'!$I581)</f>
        <v>3.2947534193381371</v>
      </c>
      <c r="G582" s="46">
        <f>IF(OR($A582="",$B582="",$C582=""),"",C582*'MPTO_working_3-way'!$I581)</f>
        <v>2.0307285226109273</v>
      </c>
      <c r="H582" s="44">
        <f>IF(OR($A582="",$B582="",$C582=""),"",'MPTO_working_3-way'!E581)</f>
        <v>5.0153512333519945</v>
      </c>
      <c r="I582" s="45">
        <f>IF(OR($A582="",$B582="",$C582=""),"",'MPTO_working_3-way'!F581)</f>
        <v>3.3064764945710694</v>
      </c>
      <c r="J582" s="46">
        <f>IF(OR($A582="",$B582="",$C582=""),"",'MPTO_working_3-way'!G581)</f>
        <v>2.0073250449429083</v>
      </c>
      <c r="K582" s="44">
        <f>IF(OR($A582="",$B582="",$C582=""),"",'OddsRatio_working_3-way'!H581)</f>
        <v>4.9509113602468391</v>
      </c>
      <c r="L582" s="45">
        <f>IF(OR($A582="",$B582="",$C582=""),"",'OddsRatio_working_3-way'!I581)</f>
        <v>3.3091117333346132</v>
      </c>
      <c r="M582" s="46">
        <f>IF(OR($A582="",$B582="",$C582=""),"",'OddsRatio_working_3-way'!J581)</f>
        <v>2.0168565431198293</v>
      </c>
      <c r="N582" s="47">
        <f t="shared" si="144"/>
        <v>20.405303650351936</v>
      </c>
      <c r="O582" s="48">
        <f t="shared" si="145"/>
        <v>30.351284989359961</v>
      </c>
      <c r="P582" s="48">
        <f t="shared" si="146"/>
        <v>49.2434113602881</v>
      </c>
      <c r="Q582" t="s">
        <v>58</v>
      </c>
      <c r="R582" t="s">
        <v>115</v>
      </c>
      <c r="S582" t="s">
        <v>514</v>
      </c>
      <c r="T582" s="50">
        <v>100</v>
      </c>
      <c r="U582" s="50">
        <f t="shared" si="147"/>
        <v>78.858350951374206</v>
      </c>
      <c r="V582" s="50">
        <f t="shared" si="148"/>
        <v>68.55345911949685</v>
      </c>
      <c r="W582" s="50">
        <f t="shared" si="149"/>
        <v>48.979591836734699</v>
      </c>
      <c r="X582" s="50">
        <f t="shared" si="150"/>
        <v>82.466949043768452</v>
      </c>
      <c r="Y582" s="50">
        <f t="shared" si="151"/>
        <v>72.162057211891096</v>
      </c>
      <c r="Z582" s="50">
        <f t="shared" si="152"/>
        <v>52.588189929128937</v>
      </c>
      <c r="AA582" s="50">
        <f t="shared" si="153"/>
        <v>-3.6085980923942458</v>
      </c>
      <c r="AB582" s="50">
        <f t="shared" si="154"/>
        <v>-3.6085980923942458</v>
      </c>
      <c r="AC582" s="50">
        <f t="shared" si="155"/>
        <v>-3.6085980923942387</v>
      </c>
      <c r="AF582">
        <v>2.79</v>
      </c>
      <c r="AG582">
        <v>1.47</v>
      </c>
      <c r="AH582" s="66"/>
      <c r="AJ582" t="s">
        <v>437</v>
      </c>
    </row>
    <row r="583" spans="1:36" ht="15" x14ac:dyDescent="0.25">
      <c r="A583">
        <v>2.31</v>
      </c>
      <c r="B583">
        <v>3.42</v>
      </c>
      <c r="C583">
        <v>3.31</v>
      </c>
      <c r="D583" s="43">
        <f t="shared" ref="D583:D643" si="156">IF(OR($A583="",$B583="",$C583=""),"",(1/A583)+(1/B583)+(1/C583)-1)</f>
        <v>2.7412897344524012E-2</v>
      </c>
      <c r="E583" s="44">
        <f>IF(OR($A583="",$B583="",$C583=""),"",A583*'MPTO_working_3-way'!$I582)</f>
        <v>2.3733237928658504</v>
      </c>
      <c r="F583" s="45">
        <f>IF(OR($A583="",$B583="",$C583=""),"",B583*'MPTO_working_3-way'!$I582)</f>
        <v>3.5137521089182719</v>
      </c>
      <c r="G583" s="46">
        <f>IF(OR($A583="",$B583="",$C583=""),"",C583*'MPTO_working_3-way'!$I582)</f>
        <v>3.4007366902103744</v>
      </c>
      <c r="H583" s="44">
        <f>IF(OR($A583="",$B583="",$C583=""),"",'MPTO_working_3-way'!E582)</f>
        <v>2.3598107217829316</v>
      </c>
      <c r="I583" s="45">
        <f>IF(OR($A583="",$B583="",$C583=""),"",'MPTO_working_3-way'!F582)</f>
        <v>3.5303251424231221</v>
      </c>
      <c r="J583" s="46">
        <f>IF(OR($A583="",$B583="",$C583=""),"",'MPTO_working_3-way'!G582)</f>
        <v>3.4132352223278328</v>
      </c>
      <c r="K583" s="44">
        <f>IF(OR($A583="",$B583="",$C583=""),"",'OddsRatio_working_3-way'!H582)</f>
        <v>2.3656449084069493</v>
      </c>
      <c r="L583" s="45">
        <f>IF(OR($A583="",$B583="",$C583=""),"",'OddsRatio_working_3-way'!I582)</f>
        <v>3.522794410950242</v>
      </c>
      <c r="M583" s="46">
        <f>IF(OR($A583="",$B583="",$C583=""),"",'OddsRatio_working_3-way'!J582)</f>
        <v>3.4081219377252308</v>
      </c>
      <c r="N583" s="47">
        <f t="shared" si="144"/>
        <v>42.13500083747418</v>
      </c>
      <c r="O583" s="48">
        <f t="shared" si="145"/>
        <v>28.45960582882028</v>
      </c>
      <c r="P583" s="48">
        <f t="shared" si="146"/>
        <v>29.405393333705543</v>
      </c>
      <c r="Q583" t="s">
        <v>124</v>
      </c>
      <c r="R583" t="s">
        <v>251</v>
      </c>
      <c r="S583" t="s">
        <v>514</v>
      </c>
      <c r="T583" s="50">
        <v>100</v>
      </c>
      <c r="U583" s="50">
        <f t="shared" si="147"/>
        <v>56.709956709956707</v>
      </c>
      <c r="V583" s="50">
        <f t="shared" si="148"/>
        <v>70.760233918128648</v>
      </c>
      <c r="W583" s="50">
        <f t="shared" si="149"/>
        <v>69.78851963746223</v>
      </c>
      <c r="X583" s="50">
        <f t="shared" si="150"/>
        <v>59.451246444409108</v>
      </c>
      <c r="Y583" s="50">
        <f t="shared" si="151"/>
        <v>73.501523652581042</v>
      </c>
      <c r="Z583" s="50">
        <f t="shared" si="152"/>
        <v>72.529809371914638</v>
      </c>
      <c r="AA583" s="50">
        <f t="shared" si="153"/>
        <v>-2.7412897344524012</v>
      </c>
      <c r="AB583" s="50">
        <f t="shared" si="154"/>
        <v>-2.7412897344523941</v>
      </c>
      <c r="AC583" s="50">
        <f t="shared" si="155"/>
        <v>-2.7412897344524083</v>
      </c>
      <c r="AF583">
        <v>2.08</v>
      </c>
      <c r="AG583">
        <v>1.81</v>
      </c>
      <c r="AH583" s="66"/>
      <c r="AJ583" t="s">
        <v>442</v>
      </c>
    </row>
    <row r="584" spans="1:36" ht="15" x14ac:dyDescent="0.25">
      <c r="A584">
        <v>1.76</v>
      </c>
      <c r="B584">
        <v>3.7</v>
      </c>
      <c r="C584">
        <v>5.23</v>
      </c>
      <c r="D584" s="43">
        <f t="shared" si="156"/>
        <v>2.9656677362222439E-2</v>
      </c>
      <c r="E584" s="44">
        <f>IF(OR($A584="",$B584="",$C584=""),"",A584*'MPTO_working_3-way'!$I583)</f>
        <v>1.8121957521575116</v>
      </c>
      <c r="F584" s="45">
        <f>IF(OR($A584="",$B584="",$C584=""),"",B584*'MPTO_working_3-way'!$I583)</f>
        <v>3.8097297062402231</v>
      </c>
      <c r="G584" s="46">
        <f>IF(OR($A584="",$B584="",$C584=""),"",C584*'MPTO_working_3-way'!$I583)</f>
        <v>5.3851044226044236</v>
      </c>
      <c r="H584" s="44">
        <f>IF(OR($A584="",$B584="",$C584=""),"",'MPTO_working_3-way'!E583)</f>
        <v>1.7911637124020214</v>
      </c>
      <c r="I584" s="45">
        <f>IF(OR($A584="",$B584="",$C584=""),"",'MPTO_working_3-way'!F583)</f>
        <v>3.8404712611015648</v>
      </c>
      <c r="J584" s="46">
        <f>IF(OR($A584="",$B584="",$C584=""),"",'MPTO_working_3-way'!G583)</f>
        <v>5.5151409157744071</v>
      </c>
      <c r="K584" s="44">
        <f>IF(OR($A584="",$B584="",$C584=""),"",'OddsRatio_working_3-way'!H583)</f>
        <v>1.7989516166569077</v>
      </c>
      <c r="L584" s="45">
        <f>IF(OR($A584="",$B584="",$C584=""),"",'OddsRatio_working_3-way'!I583)</f>
        <v>3.8383807433863835</v>
      </c>
      <c r="M584" s="46">
        <f>IF(OR($A584="",$B584="",$C584=""),"",'OddsRatio_working_3-way'!J583)</f>
        <v>5.4467964979720005</v>
      </c>
      <c r="N584" s="47">
        <f t="shared" si="144"/>
        <v>55.18167663782728</v>
      </c>
      <c r="O584" s="48">
        <f t="shared" si="145"/>
        <v>26.248581319615138</v>
      </c>
      <c r="P584" s="48">
        <f t="shared" si="146"/>
        <v>18.569742042557557</v>
      </c>
      <c r="Q584" t="s">
        <v>128</v>
      </c>
      <c r="R584" t="s">
        <v>127</v>
      </c>
      <c r="S584" t="s">
        <v>514</v>
      </c>
      <c r="T584" s="50">
        <v>100</v>
      </c>
      <c r="U584" s="50">
        <f t="shared" si="147"/>
        <v>43.181818181818187</v>
      </c>
      <c r="V584" s="50">
        <f t="shared" si="148"/>
        <v>72.972972972972968</v>
      </c>
      <c r="W584" s="50">
        <f t="shared" si="149"/>
        <v>80.879541108986615</v>
      </c>
      <c r="X584" s="50">
        <f t="shared" si="150"/>
        <v>46.14748591804041</v>
      </c>
      <c r="Y584" s="50">
        <f t="shared" si="151"/>
        <v>75.938640709195198</v>
      </c>
      <c r="Z584" s="50">
        <f t="shared" si="152"/>
        <v>83.845208845208845</v>
      </c>
      <c r="AA584" s="50">
        <f t="shared" si="153"/>
        <v>-2.9656677362222226</v>
      </c>
      <c r="AB584" s="50">
        <f t="shared" si="154"/>
        <v>-2.9656677362222297</v>
      </c>
      <c r="AC584" s="50">
        <f t="shared" si="155"/>
        <v>-2.9656677362222297</v>
      </c>
      <c r="AF584">
        <v>2.15</v>
      </c>
      <c r="AG584">
        <v>1.76</v>
      </c>
      <c r="AH584" s="66"/>
      <c r="AJ584" t="s">
        <v>442</v>
      </c>
    </row>
    <row r="585" spans="1:36" ht="15" x14ac:dyDescent="0.25">
      <c r="A585">
        <v>3.12</v>
      </c>
      <c r="B585">
        <v>3.43</v>
      </c>
      <c r="C585">
        <v>2.41</v>
      </c>
      <c r="D585" s="43">
        <f t="shared" si="156"/>
        <v>2.6995769353293175E-2</v>
      </c>
      <c r="E585" s="44">
        <f>IF(OR($A585="",$B585="",$C585=""),"",A585*'MPTO_working_3-way'!$I584)</f>
        <v>3.2042268003822749</v>
      </c>
      <c r="F585" s="45">
        <f>IF(OR($A585="",$B585="",$C585=""),"",B585*'MPTO_working_3-way'!$I584)</f>
        <v>3.5225954888817959</v>
      </c>
      <c r="G585" s="46">
        <f>IF(OR($A585="",$B585="",$C585=""),"",C585*'MPTO_working_3-way'!$I584)</f>
        <v>2.4750598041414369</v>
      </c>
      <c r="H585" s="44">
        <f>IF(OR($A585="",$B585="",$C585=""),"",'MPTO_working_3-way'!E584)</f>
        <v>3.2101262201144967</v>
      </c>
      <c r="I585" s="45">
        <f>IF(OR($A585="",$B585="",$C585=""),"",'MPTO_working_3-way'!F584)</f>
        <v>3.539239194494614</v>
      </c>
      <c r="J585" s="46">
        <f>IF(OR($A585="",$B585="",$C585=""),"",'MPTO_working_3-way'!G584)</f>
        <v>2.4634232786760397</v>
      </c>
      <c r="K585" s="44">
        <f>IF(OR($A585="",$B585="",$C585=""),"",'OddsRatio_working_3-way'!H584)</f>
        <v>3.2081235638768693</v>
      </c>
      <c r="L585" s="45">
        <f>IF(OR($A585="",$B585="",$C585=""),"",'OddsRatio_working_3-way'!I584)</f>
        <v>3.5310095567079212</v>
      </c>
      <c r="M585" s="46">
        <f>IF(OR($A585="",$B585="",$C585=""),"",'OddsRatio_working_3-way'!J584)</f>
        <v>2.4686104835218798</v>
      </c>
      <c r="N585" s="47">
        <f t="shared" si="144"/>
        <v>31.208777102816086</v>
      </c>
      <c r="O585" s="48">
        <f t="shared" si="145"/>
        <v>28.388158764077609</v>
      </c>
      <c r="P585" s="48">
        <f t="shared" si="146"/>
        <v>40.403064133106305</v>
      </c>
      <c r="Q585" t="s">
        <v>164</v>
      </c>
      <c r="R585" t="s">
        <v>379</v>
      </c>
      <c r="S585" t="s">
        <v>514</v>
      </c>
      <c r="T585" s="50">
        <v>100</v>
      </c>
      <c r="U585" s="50">
        <f t="shared" si="147"/>
        <v>67.948717948717942</v>
      </c>
      <c r="V585" s="50">
        <f t="shared" si="148"/>
        <v>70.845481049562679</v>
      </c>
      <c r="W585" s="50">
        <f t="shared" si="149"/>
        <v>58.50622406639004</v>
      </c>
      <c r="X585" s="50">
        <f t="shared" si="150"/>
        <v>70.648294884047274</v>
      </c>
      <c r="Y585" s="50">
        <f t="shared" si="151"/>
        <v>73.545057984891997</v>
      </c>
      <c r="Z585" s="50">
        <f t="shared" si="152"/>
        <v>61.205801001719365</v>
      </c>
      <c r="AA585" s="50">
        <f t="shared" si="153"/>
        <v>-2.6995769353293326</v>
      </c>
      <c r="AB585" s="50">
        <f t="shared" si="154"/>
        <v>-2.6995769353293184</v>
      </c>
      <c r="AC585" s="50">
        <f t="shared" si="155"/>
        <v>-2.6995769353293255</v>
      </c>
      <c r="AF585">
        <v>2.0299999999999998</v>
      </c>
      <c r="AG585">
        <v>1.86</v>
      </c>
      <c r="AH585" s="66"/>
      <c r="AJ585" t="s">
        <v>442</v>
      </c>
    </row>
    <row r="586" spans="1:36" ht="15" x14ac:dyDescent="0.25">
      <c r="A586">
        <v>5.28</v>
      </c>
      <c r="B586">
        <v>4.0999999999999996</v>
      </c>
      <c r="C586">
        <v>1.68</v>
      </c>
      <c r="D586" s="43">
        <f t="shared" si="156"/>
        <v>2.8534473656424808E-2</v>
      </c>
      <c r="E586" s="44">
        <f>IF(OR($A586="",$B586="",$C586=""),"",A586*'MPTO_working_3-way'!$I585)</f>
        <v>5.4306620209059231</v>
      </c>
      <c r="F586" s="45">
        <f>IF(OR($A586="",$B586="",$C586=""),"",B586*'MPTO_working_3-way'!$I585)</f>
        <v>4.2169913419913412</v>
      </c>
      <c r="G586" s="46">
        <f>IF(OR($A586="",$B586="",$C586=""),"",C586*'MPTO_working_3-way'!$I585)</f>
        <v>1.7279379157427937</v>
      </c>
      <c r="H586" s="44">
        <f>IF(OR($A586="",$B586="",$C586=""),"",'MPTO_working_3-way'!E585)</f>
        <v>5.559186069262374</v>
      </c>
      <c r="I586" s="45">
        <f>IF(OR($A586="",$B586="",$C586=""),"",'MPTO_working_3-way'!F585)</f>
        <v>4.266376365479184</v>
      </c>
      <c r="J586" s="46">
        <f>IF(OR($A586="",$B586="",$C586=""),"",'MPTO_working_3-way'!G585)</f>
        <v>1.7072811669095225</v>
      </c>
      <c r="K586" s="44">
        <f>IF(OR($A586="",$B586="",$C586=""),"",'OddsRatio_working_3-way'!H585)</f>
        <v>5.4976566224297407</v>
      </c>
      <c r="L586" s="45">
        <f>IF(OR($A586="",$B586="",$C586=""),"",'OddsRatio_working_3-way'!I585)</f>
        <v>4.2576484882084564</v>
      </c>
      <c r="M586" s="46">
        <f>IF(OR($A586="",$B586="",$C586=""),"",'OddsRatio_working_3-way'!J585)</f>
        <v>1.7145809587037908</v>
      </c>
      <c r="N586" s="47">
        <f t="shared" si="144"/>
        <v>18.413961247273196</v>
      </c>
      <c r="O586" s="48">
        <f t="shared" si="145"/>
        <v>23.713589118439629</v>
      </c>
      <c r="P586" s="48">
        <f t="shared" si="146"/>
        <v>57.872449634287179</v>
      </c>
      <c r="Q586" t="s">
        <v>165</v>
      </c>
      <c r="R586" t="s">
        <v>129</v>
      </c>
      <c r="S586" t="s">
        <v>514</v>
      </c>
      <c r="T586" s="50">
        <v>100</v>
      </c>
      <c r="U586" s="50">
        <f t="shared" si="147"/>
        <v>81.060606060606062</v>
      </c>
      <c r="V586" s="50">
        <f t="shared" si="148"/>
        <v>75.609756097560975</v>
      </c>
      <c r="W586" s="50">
        <f t="shared" si="149"/>
        <v>40.476190476190474</v>
      </c>
      <c r="X586" s="50">
        <f t="shared" si="150"/>
        <v>83.914053426248543</v>
      </c>
      <c r="Y586" s="50">
        <f t="shared" si="151"/>
        <v>78.463203463203456</v>
      </c>
      <c r="Z586" s="50">
        <f t="shared" si="152"/>
        <v>43.32963784183297</v>
      </c>
      <c r="AA586" s="50">
        <f t="shared" si="153"/>
        <v>-2.8534473656424808</v>
      </c>
      <c r="AB586" s="50">
        <f t="shared" si="154"/>
        <v>-2.8534473656424808</v>
      </c>
      <c r="AC586" s="50">
        <f t="shared" si="155"/>
        <v>-2.853447365642495</v>
      </c>
      <c r="AF586">
        <v>1.81</v>
      </c>
      <c r="AG586">
        <v>2.08</v>
      </c>
      <c r="AH586" s="66"/>
      <c r="AJ586" t="s">
        <v>442</v>
      </c>
    </row>
    <row r="587" spans="1:36" ht="15" x14ac:dyDescent="0.25">
      <c r="A587">
        <v>1.41</v>
      </c>
      <c r="B587">
        <v>5.05</v>
      </c>
      <c r="C587">
        <v>8.56</v>
      </c>
      <c r="D587" s="43">
        <f t="shared" si="156"/>
        <v>2.4062090042768602E-2</v>
      </c>
      <c r="E587" s="44">
        <f>IF(OR($A587="",$B587="",$C587=""),"",A587*'MPTO_working_3-way'!$I586)</f>
        <v>1.4439275469603037</v>
      </c>
      <c r="F587" s="45">
        <f>IF(OR($A587="",$B587="",$C587=""),"",B587*'MPTO_working_3-way'!$I586)</f>
        <v>5.1715135547159816</v>
      </c>
      <c r="G587" s="46">
        <f>IF(OR($A587="",$B587="",$C587=""),"",C587*'MPTO_working_3-way'!$I586)</f>
        <v>8.7659714907661002</v>
      </c>
      <c r="H587" s="44">
        <f>IF(OR($A587="",$B587="",$C587=""),"",'MPTO_working_3-way'!E586)</f>
        <v>1.4261283454707934</v>
      </c>
      <c r="I587" s="45">
        <f>IF(OR($A587="",$B587="",$C587=""),"",'MPTO_working_3-way'!F586)</f>
        <v>5.2631826788071452</v>
      </c>
      <c r="J587" s="46">
        <f>IF(OR($A587="",$B587="",$C587=""),"",'MPTO_working_3-way'!G586)</f>
        <v>9.1910300539636367</v>
      </c>
      <c r="K587" s="44">
        <f>IF(OR($A587="",$B587="",$C587=""),"",'OddsRatio_working_3-way'!H586)</f>
        <v>1.4317305009842924</v>
      </c>
      <c r="L587" s="45">
        <f>IF(OR($A587="",$B587="",$C587=""),"",'OddsRatio_working_3-way'!I586)</f>
        <v>5.2646549487472782</v>
      </c>
      <c r="M587" s="46">
        <f>IF(OR($A587="",$B587="",$C587=""),"",'OddsRatio_working_3-way'!J586)</f>
        <v>8.9606892376615903</v>
      </c>
      <c r="N587" s="47">
        <f t="shared" si="144"/>
        <v>69.255552475964492</v>
      </c>
      <c r="O587" s="48">
        <f t="shared" si="145"/>
        <v>19.33669881012078</v>
      </c>
      <c r="P587" s="48">
        <f t="shared" si="146"/>
        <v>11.407748713914712</v>
      </c>
      <c r="Q587" t="s">
        <v>270</v>
      </c>
      <c r="R587" t="s">
        <v>389</v>
      </c>
      <c r="S587" t="s">
        <v>515</v>
      </c>
      <c r="T587" s="50">
        <v>100</v>
      </c>
      <c r="U587" s="50">
        <f t="shared" si="147"/>
        <v>29.078014184397166</v>
      </c>
      <c r="V587" s="50">
        <f t="shared" si="148"/>
        <v>80.198019801980209</v>
      </c>
      <c r="W587" s="50">
        <f t="shared" si="149"/>
        <v>88.317757009345797</v>
      </c>
      <c r="X587" s="50">
        <f t="shared" si="150"/>
        <v>31.484223188674008</v>
      </c>
      <c r="Y587" s="50">
        <f t="shared" si="151"/>
        <v>82.604228806257041</v>
      </c>
      <c r="Z587" s="50">
        <f t="shared" si="152"/>
        <v>90.723966013622643</v>
      </c>
      <c r="AA587" s="50">
        <f t="shared" si="153"/>
        <v>-2.4062090042768425</v>
      </c>
      <c r="AB587" s="50">
        <f t="shared" si="154"/>
        <v>-2.4062090042768318</v>
      </c>
      <c r="AC587" s="50">
        <f t="shared" si="155"/>
        <v>-2.406209004276846</v>
      </c>
      <c r="AF587">
        <v>1.66</v>
      </c>
      <c r="AG587">
        <v>2.34</v>
      </c>
      <c r="AH587" s="66"/>
      <c r="AJ587" t="s">
        <v>230</v>
      </c>
    </row>
    <row r="588" spans="1:36" ht="15" x14ac:dyDescent="0.25">
      <c r="A588">
        <v>1.84</v>
      </c>
      <c r="B588">
        <v>3.89</v>
      </c>
      <c r="C588">
        <v>4.46</v>
      </c>
      <c r="D588" s="43">
        <f t="shared" si="156"/>
        <v>2.4762916246696465E-2</v>
      </c>
      <c r="E588" s="44">
        <f>IF(OR($A588="",$B588="",$C588=""),"",A588*'MPTO_working_3-way'!$I587)</f>
        <v>1.8855637658939215</v>
      </c>
      <c r="F588" s="45">
        <f>IF(OR($A588="",$B588="",$C588=""),"",B588*'MPTO_working_3-way'!$I587)</f>
        <v>3.9863277441996492</v>
      </c>
      <c r="G588" s="46">
        <f>IF(OR($A588="",$B588="",$C588=""),"",C588*'MPTO_working_3-way'!$I587)</f>
        <v>4.5704426064602659</v>
      </c>
      <c r="H588" s="44">
        <f>IF(OR($A588="",$B588="",$C588=""),"",'MPTO_working_3-way'!E587)</f>
        <v>1.8683767604380817</v>
      </c>
      <c r="I588" s="45">
        <f>IF(OR($A588="",$B588="",$C588=""),"",'MPTO_working_3-way'!F587)</f>
        <v>4.0190486294340237</v>
      </c>
      <c r="J588" s="46">
        <f>IF(OR($A588="",$B588="",$C588=""),"",'MPTO_working_3-way'!G587)</f>
        <v>4.6304669462229917</v>
      </c>
      <c r="K588" s="44">
        <f>IF(OR($A588="",$B588="",$C588=""),"",'OddsRatio_working_3-way'!H587)</f>
        <v>1.874824690245753</v>
      </c>
      <c r="L588" s="45">
        <f>IF(OR($A588="",$B588="",$C588=""),"",'OddsRatio_working_3-way'!I587)</f>
        <v>4.0098135176312217</v>
      </c>
      <c r="M588" s="46">
        <f>IF(OR($A588="",$B588="",$C588=""),"",'OddsRatio_working_3-way'!J587)</f>
        <v>4.6034445574408407</v>
      </c>
      <c r="N588" s="47">
        <f t="shared" si="144"/>
        <v>53.034536306223131</v>
      </c>
      <c r="O588" s="48">
        <f t="shared" si="145"/>
        <v>25.085744679550277</v>
      </c>
      <c r="P588" s="48">
        <f t="shared" si="146"/>
        <v>21.879719014226588</v>
      </c>
      <c r="Q588" t="s">
        <v>269</v>
      </c>
      <c r="R588" t="s">
        <v>263</v>
      </c>
      <c r="S588" t="s">
        <v>515</v>
      </c>
      <c r="T588" s="50">
        <v>100</v>
      </c>
      <c r="U588" s="50">
        <f t="shared" si="147"/>
        <v>45.652173913043477</v>
      </c>
      <c r="V588" s="50">
        <f t="shared" si="148"/>
        <v>74.293059125964007</v>
      </c>
      <c r="W588" s="50">
        <f t="shared" si="149"/>
        <v>77.578475336322867</v>
      </c>
      <c r="X588" s="50">
        <f t="shared" si="150"/>
        <v>48.128465537713119</v>
      </c>
      <c r="Y588" s="50">
        <f t="shared" si="151"/>
        <v>76.769350750633649</v>
      </c>
      <c r="Z588" s="50">
        <f t="shared" si="152"/>
        <v>80.054766960992509</v>
      </c>
      <c r="AA588" s="50">
        <f t="shared" si="153"/>
        <v>-2.476291624669642</v>
      </c>
      <c r="AB588" s="50">
        <f t="shared" si="154"/>
        <v>-2.476291624669642</v>
      </c>
      <c r="AC588" s="50">
        <f t="shared" si="155"/>
        <v>-2.476291624669642</v>
      </c>
      <c r="AF588">
        <v>1.62</v>
      </c>
      <c r="AG588">
        <v>2.4300000000000002</v>
      </c>
      <c r="AH588" s="66"/>
      <c r="AJ588" t="s">
        <v>230</v>
      </c>
    </row>
    <row r="589" spans="1:36" ht="15" x14ac:dyDescent="0.25">
      <c r="A589">
        <v>2.5299999999999998</v>
      </c>
      <c r="B589">
        <v>3.86</v>
      </c>
      <c r="C589">
        <v>2.71</v>
      </c>
      <c r="D589" s="43">
        <f t="shared" si="156"/>
        <v>2.3327964545901247E-2</v>
      </c>
      <c r="E589" s="44">
        <f>IF(OR($A589="",$B589="",$C589=""),"",A589*'MPTO_working_3-way'!$I588)</f>
        <v>2.5890197503011301</v>
      </c>
      <c r="F589" s="45">
        <f>IF(OR($A589="",$B589="",$C589=""),"",B589*'MPTO_working_3-way'!$I588)</f>
        <v>3.9500459431471788</v>
      </c>
      <c r="G589" s="46">
        <f>IF(OR($A589="",$B589="",$C589=""),"",C589*'MPTO_working_3-way'!$I588)</f>
        <v>2.7732187839193925</v>
      </c>
      <c r="H589" s="44">
        <f>IF(OR($A589="",$B589="",$C589=""),"",'MPTO_working_3-way'!E588)</f>
        <v>2.5807721764799845</v>
      </c>
      <c r="I589" s="45">
        <f>IF(OR($A589="",$B589="",$C589=""),"",'MPTO_working_3-way'!F588)</f>
        <v>3.9794442708569853</v>
      </c>
      <c r="J589" s="46">
        <f>IF(OR($A589="",$B589="",$C589=""),"",'MPTO_working_3-way'!G588)</f>
        <v>2.7683369654788921</v>
      </c>
      <c r="K589" s="44">
        <f>IF(OR($A589="",$B589="",$C589=""),"",'OddsRatio_working_3-way'!H588)</f>
        <v>2.585030486098447</v>
      </c>
      <c r="L589" s="45">
        <f>IF(OR($A589="",$B589="",$C589=""),"",'OddsRatio_working_3-way'!I588)</f>
        <v>3.9628674446023266</v>
      </c>
      <c r="M589" s="46">
        <f>IF(OR($A589="",$B589="",$C589=""),"",'OddsRatio_working_3-way'!J588)</f>
        <v>2.7715046609335587</v>
      </c>
      <c r="N589" s="47">
        <f t="shared" si="144"/>
        <v>38.624657068903758</v>
      </c>
      <c r="O589" s="48">
        <f t="shared" si="145"/>
        <v>25.316161239462829</v>
      </c>
      <c r="P589" s="48">
        <f t="shared" si="146"/>
        <v>36.059181691633398</v>
      </c>
      <c r="Q589" t="s">
        <v>240</v>
      </c>
      <c r="R589" t="s">
        <v>260</v>
      </c>
      <c r="S589" t="s">
        <v>515</v>
      </c>
      <c r="T589" s="50">
        <v>100</v>
      </c>
      <c r="U589" s="50">
        <f t="shared" si="147"/>
        <v>60.474308300395251</v>
      </c>
      <c r="V589" s="50">
        <f t="shared" si="148"/>
        <v>74.093264248704671</v>
      </c>
      <c r="W589" s="50">
        <f t="shared" si="149"/>
        <v>63.099630996309962</v>
      </c>
      <c r="X589" s="50">
        <f t="shared" si="150"/>
        <v>62.807104754985374</v>
      </c>
      <c r="Y589" s="50">
        <f t="shared" si="151"/>
        <v>76.42606070329478</v>
      </c>
      <c r="Z589" s="50">
        <f t="shared" si="152"/>
        <v>65.432427450900093</v>
      </c>
      <c r="AA589" s="50">
        <f t="shared" si="153"/>
        <v>-2.3327964545901239</v>
      </c>
      <c r="AB589" s="50">
        <f t="shared" si="154"/>
        <v>-2.3327964545901096</v>
      </c>
      <c r="AC589" s="50">
        <f t="shared" si="155"/>
        <v>-2.332796454590131</v>
      </c>
      <c r="AF589">
        <v>1.51</v>
      </c>
      <c r="AG589">
        <v>2.7</v>
      </c>
      <c r="AH589" s="66"/>
      <c r="AJ589" t="s">
        <v>230</v>
      </c>
    </row>
    <row r="590" spans="1:36" ht="15" x14ac:dyDescent="0.25">
      <c r="A590">
        <v>1.69</v>
      </c>
      <c r="B590">
        <v>4.12</v>
      </c>
      <c r="C590">
        <v>5.03</v>
      </c>
      <c r="D590" s="43">
        <f t="shared" si="156"/>
        <v>3.3241579990956893E-2</v>
      </c>
      <c r="E590" s="44">
        <f>IF(OR($A590="",$B590="",$C590=""),"",A590*'MPTO_working_3-way'!$I589)</f>
        <v>1.7461782701847171</v>
      </c>
      <c r="F590" s="45">
        <f>IF(OR($A590="",$B590="",$C590=""),"",B590*'MPTO_working_3-way'!$I589)</f>
        <v>4.2569553095627422</v>
      </c>
      <c r="G590" s="46">
        <f>IF(OR($A590="",$B590="",$C590=""),"",C590*'MPTO_working_3-way'!$I589)</f>
        <v>5.1972051473545138</v>
      </c>
      <c r="H590" s="44">
        <f>IF(OR($A590="",$B590="",$C590=""),"",'MPTO_working_3-way'!E589)</f>
        <v>1.7222510278562724</v>
      </c>
      <c r="I590" s="45">
        <f>IF(OR($A590="",$B590="",$C590=""),"",'MPTO_working_3-way'!F589)</f>
        <v>4.3170824546620414</v>
      </c>
      <c r="J590" s="46">
        <f>IF(OR($A590="",$B590="",$C590=""),"",'MPTO_working_3-way'!G589)</f>
        <v>5.3268947399801192</v>
      </c>
      <c r="K590" s="44">
        <f>IF(OR($A590="",$B590="",$C590=""),"",'OddsRatio_working_3-way'!H589)</f>
        <v>1.7306705410122263</v>
      </c>
      <c r="L590" s="45">
        <f>IF(OR($A590="",$B590="",$C590=""),"",'OddsRatio_working_3-way'!I589)</f>
        <v>4.3039015767509365</v>
      </c>
      <c r="M590" s="46">
        <f>IF(OR($A590="",$B590="",$C590=""),"",'OddsRatio_working_3-way'!J589)</f>
        <v>5.267539536636626</v>
      </c>
      <c r="N590" s="47">
        <f t="shared" si="144"/>
        <v>57.267921441618697</v>
      </c>
      <c r="O590" s="48">
        <f t="shared" si="145"/>
        <v>23.490967775809608</v>
      </c>
      <c r="P590" s="48">
        <f t="shared" si="146"/>
        <v>19.241110782571685</v>
      </c>
      <c r="Q590" t="s">
        <v>232</v>
      </c>
      <c r="R590" t="s">
        <v>243</v>
      </c>
      <c r="S590" t="s">
        <v>515</v>
      </c>
      <c r="T590" s="50">
        <v>100</v>
      </c>
      <c r="U590" s="50">
        <f t="shared" si="147"/>
        <v>40.828402366863905</v>
      </c>
      <c r="V590" s="50">
        <f t="shared" si="148"/>
        <v>75.728155339805824</v>
      </c>
      <c r="W590" s="50">
        <f t="shared" si="149"/>
        <v>80.119284294234589</v>
      </c>
      <c r="X590" s="50">
        <f t="shared" si="150"/>
        <v>44.15256036595958</v>
      </c>
      <c r="Y590" s="50">
        <f t="shared" si="151"/>
        <v>79.052313338901499</v>
      </c>
      <c r="Z590" s="50">
        <f t="shared" si="152"/>
        <v>83.443442293330278</v>
      </c>
      <c r="AA590" s="50">
        <f t="shared" si="153"/>
        <v>-3.3241579990956751</v>
      </c>
      <c r="AB590" s="50">
        <f t="shared" si="154"/>
        <v>-3.3241579990956751</v>
      </c>
      <c r="AC590" s="50">
        <f t="shared" si="155"/>
        <v>-3.3241579990956893</v>
      </c>
      <c r="AF590">
        <v>1.71</v>
      </c>
      <c r="AG590">
        <v>2.23</v>
      </c>
      <c r="AH590" s="66"/>
      <c r="AJ590" t="s">
        <v>231</v>
      </c>
    </row>
    <row r="591" spans="1:36" ht="15" x14ac:dyDescent="0.25">
      <c r="A591">
        <v>1.97</v>
      </c>
      <c r="B591">
        <v>3.71</v>
      </c>
      <c r="C591">
        <v>3.97</v>
      </c>
      <c r="D591" s="43">
        <f t="shared" si="156"/>
        <v>2.9045160939453751E-2</v>
      </c>
      <c r="E591" s="44">
        <f>IF(OR($A591="",$B591="",$C591=""),"",A591*'MPTO_working_3-way'!$I590)</f>
        <v>2.0272189670507239</v>
      </c>
      <c r="F591" s="45">
        <f>IF(OR($A591="",$B591="",$C591=""),"",B591*'MPTO_working_3-way'!$I590)</f>
        <v>3.8177575470853733</v>
      </c>
      <c r="G591" s="46">
        <f>IF(OR($A591="",$B591="",$C591=""),"",C591*'MPTO_working_3-way'!$I590)</f>
        <v>4.0853092889296319</v>
      </c>
      <c r="H591" s="44">
        <f>IF(OR($A591="",$B591="",$C591=""),"",'MPTO_working_3-way'!E590)</f>
        <v>2.0083043671370127</v>
      </c>
      <c r="I591" s="45">
        <f>IF(OR($A591="",$B591="",$C591=""),"",'MPTO_working_3-way'!F590)</f>
        <v>3.8482250991039355</v>
      </c>
      <c r="J591" s="46">
        <f>IF(OR($A591="",$B591="",$C591=""),"",'MPTO_working_3-way'!G590)</f>
        <v>4.1286921867546686</v>
      </c>
      <c r="K591" s="44">
        <f>IF(OR($A591="",$B591="",$C591=""),"",'OddsRatio_working_3-way'!H590)</f>
        <v>2.0156889574395453</v>
      </c>
      <c r="L591" s="45">
        <f>IF(OR($A591="",$B591="",$C591=""),"",'OddsRatio_working_3-way'!I590)</f>
        <v>3.8376464687228529</v>
      </c>
      <c r="M591" s="46">
        <f>IF(OR($A591="",$B591="",$C591=""),"",'OddsRatio_working_3-way'!J590)</f>
        <v>4.1098929933973691</v>
      </c>
      <c r="N591" s="47">
        <f t="shared" si="144"/>
        <v>49.328662381984245</v>
      </c>
      <c r="O591" s="48">
        <f t="shared" si="145"/>
        <v>26.193386763479502</v>
      </c>
      <c r="P591" s="48">
        <f t="shared" si="146"/>
        <v>24.47795085453626</v>
      </c>
      <c r="Q591" t="s">
        <v>226</v>
      </c>
      <c r="R591" t="s">
        <v>274</v>
      </c>
      <c r="S591" t="s">
        <v>515</v>
      </c>
      <c r="T591" s="50">
        <v>100</v>
      </c>
      <c r="U591" s="50">
        <f t="shared" si="147"/>
        <v>49.238578680203041</v>
      </c>
      <c r="V591" s="50">
        <f t="shared" si="148"/>
        <v>73.045822102425873</v>
      </c>
      <c r="W591" s="50">
        <f t="shared" si="149"/>
        <v>74.811083123425689</v>
      </c>
      <c r="X591" s="50">
        <f t="shared" si="150"/>
        <v>52.143094774148423</v>
      </c>
      <c r="Y591" s="50">
        <f t="shared" si="151"/>
        <v>75.950338196371263</v>
      </c>
      <c r="Z591" s="50">
        <f t="shared" si="152"/>
        <v>77.715599217371079</v>
      </c>
      <c r="AA591" s="50">
        <f t="shared" si="153"/>
        <v>-2.9045160939453822</v>
      </c>
      <c r="AB591" s="50">
        <f t="shared" si="154"/>
        <v>-2.9045160939453893</v>
      </c>
      <c r="AC591" s="50">
        <f t="shared" si="155"/>
        <v>-2.9045160939453893</v>
      </c>
      <c r="AF591">
        <v>1.91</v>
      </c>
      <c r="AG591">
        <v>1.98</v>
      </c>
      <c r="AH591" s="66"/>
      <c r="AJ591" t="s">
        <v>231</v>
      </c>
    </row>
    <row r="592" spans="1:36" ht="15" x14ac:dyDescent="0.25">
      <c r="A592">
        <v>1.92</v>
      </c>
      <c r="B592">
        <v>3.46</v>
      </c>
      <c r="C592">
        <v>4.55</v>
      </c>
      <c r="D592" s="43">
        <f t="shared" si="156"/>
        <v>2.9630894154015763E-2</v>
      </c>
      <c r="E592" s="44">
        <f>IF(OR($A592="",$B592="",$C592=""),"",A592*'MPTO_working_3-way'!$I591)</f>
        <v>1.9768913167757103</v>
      </c>
      <c r="F592" s="45">
        <f>IF(OR($A592="",$B592="",$C592=""),"",B592*'MPTO_working_3-way'!$I591)</f>
        <v>3.5625228937728943</v>
      </c>
      <c r="G592" s="46">
        <f>IF(OR($A592="",$B592="",$C592=""),"",C592*'MPTO_working_3-way'!$I591)</f>
        <v>4.6848205684007711</v>
      </c>
      <c r="H592" s="44">
        <f>IF(OR($A592="",$B592="",$C592=""),"",'MPTO_working_3-way'!E591)</f>
        <v>1.9571142692867518</v>
      </c>
      <c r="I592" s="45">
        <f>IF(OR($A592="",$B592="",$C592=""),"",'MPTO_working_3-way'!F591)</f>
        <v>3.5824269250279315</v>
      </c>
      <c r="J592" s="46">
        <f>IF(OR($A592="",$B592="",$C592=""),"",'MPTO_working_3-way'!G591)</f>
        <v>4.764099535777107</v>
      </c>
      <c r="K592" s="44">
        <f>IF(OR($A592="",$B592="",$C592=""),"",'OddsRatio_working_3-way'!H591)</f>
        <v>1.9648612309961062</v>
      </c>
      <c r="L592" s="45">
        <f>IF(OR($A592="",$B592="",$C592=""),"",'OddsRatio_working_3-way'!I591)</f>
        <v>3.5799550307069783</v>
      </c>
      <c r="M592" s="46">
        <f>IF(OR($A592="",$B592="",$C592=""),"",'OddsRatio_working_3-way'!J591)</f>
        <v>4.7231058369958445</v>
      </c>
      <c r="N592" s="47">
        <f t="shared" si="144"/>
        <v>50.584470249532473</v>
      </c>
      <c r="O592" s="48">
        <f t="shared" si="145"/>
        <v>28.069995051763691</v>
      </c>
      <c r="P592" s="48">
        <f t="shared" si="146"/>
        <v>21.345534698703815</v>
      </c>
      <c r="Q592" t="s">
        <v>394</v>
      </c>
      <c r="R592" t="s">
        <v>233</v>
      </c>
      <c r="S592" t="s">
        <v>515</v>
      </c>
      <c r="T592" s="50">
        <v>100</v>
      </c>
      <c r="U592" s="50">
        <f t="shared" si="147"/>
        <v>47.916666666666671</v>
      </c>
      <c r="V592" s="50">
        <f t="shared" si="148"/>
        <v>71.098265895953759</v>
      </c>
      <c r="W592" s="50">
        <f t="shared" si="149"/>
        <v>78.021978021978015</v>
      </c>
      <c r="X592" s="50">
        <f t="shared" si="150"/>
        <v>50.879756082068226</v>
      </c>
      <c r="Y592" s="50">
        <f t="shared" si="151"/>
        <v>74.061355311355314</v>
      </c>
      <c r="Z592" s="50">
        <f t="shared" si="152"/>
        <v>80.985067437379584</v>
      </c>
      <c r="AA592" s="50">
        <f t="shared" si="153"/>
        <v>-2.963089415401555</v>
      </c>
      <c r="AB592" s="50">
        <f t="shared" si="154"/>
        <v>-2.963089415401555</v>
      </c>
      <c r="AC592" s="50">
        <f t="shared" si="155"/>
        <v>-2.9630894154015692</v>
      </c>
      <c r="AF592">
        <v>2.09</v>
      </c>
      <c r="AG592">
        <v>1.82</v>
      </c>
      <c r="AH592" s="66"/>
      <c r="AJ592" t="s">
        <v>231</v>
      </c>
    </row>
    <row r="593" spans="1:36" ht="15" x14ac:dyDescent="0.25">
      <c r="A593">
        <v>3.03</v>
      </c>
      <c r="B593">
        <v>3.14</v>
      </c>
      <c r="C593">
        <v>2.68</v>
      </c>
      <c r="D593" s="43">
        <f t="shared" si="156"/>
        <v>2.1638669238156716E-2</v>
      </c>
      <c r="E593" s="44">
        <f>IF(OR($A593="",$B593="",$C593=""),"",A593*'MPTO_working_3-way'!$I592)</f>
        <v>3.0955651677916145</v>
      </c>
      <c r="F593" s="45">
        <f>IF(OR($A593="",$B593="",$C593=""),"",B593*'MPTO_working_3-way'!$I592)</f>
        <v>3.2079454214078122</v>
      </c>
      <c r="G593" s="46">
        <f>IF(OR($A593="",$B593="",$C593=""),"",C593*'MPTO_working_3-way'!$I592)</f>
        <v>2.7379916335582601</v>
      </c>
      <c r="H593" s="44">
        <f>IF(OR($A593="",$B593="",$C593=""),"",'MPTO_working_3-way'!E592)</f>
        <v>3.0977004158443293</v>
      </c>
      <c r="I593" s="45">
        <f>IF(OR($A593="",$B593="",$C593=""),"",'MPTO_working_3-way'!F592)</f>
        <v>3.2127642059524582</v>
      </c>
      <c r="J593" s="46">
        <f>IF(OR($A593="",$B593="",$C593=""),"",'MPTO_working_3-way'!G592)</f>
        <v>2.7328270346573182</v>
      </c>
      <c r="K593" s="44">
        <f>IF(OR($A593="",$B593="",$C593=""),"",'OddsRatio_working_3-way'!H592)</f>
        <v>3.0967768107904456</v>
      </c>
      <c r="L593" s="45">
        <f>IF(OR($A593="",$B593="",$C593=""),"",'OddsRatio_working_3-way'!I592)</f>
        <v>3.2103952586657898</v>
      </c>
      <c r="M593" s="46">
        <f>IF(OR($A593="",$B593="",$C593=""),"",'OddsRatio_working_3-way'!J592)</f>
        <v>2.7352635675507142</v>
      </c>
      <c r="N593" s="47">
        <f t="shared" si="144"/>
        <v>32.304278727667786</v>
      </c>
      <c r="O593" s="48">
        <f t="shared" si="145"/>
        <v>31.172600173513811</v>
      </c>
      <c r="P593" s="48">
        <f t="shared" si="146"/>
        <v>36.523121098818415</v>
      </c>
      <c r="Q593" t="s">
        <v>135</v>
      </c>
      <c r="R593" t="s">
        <v>74</v>
      </c>
      <c r="S593" t="s">
        <v>515</v>
      </c>
      <c r="T593" s="50">
        <v>100</v>
      </c>
      <c r="U593" s="50">
        <f t="shared" si="147"/>
        <v>66.996699669967001</v>
      </c>
      <c r="V593" s="50">
        <f t="shared" si="148"/>
        <v>68.152866242038215</v>
      </c>
      <c r="W593" s="50">
        <f t="shared" si="149"/>
        <v>62.686567164179095</v>
      </c>
      <c r="X593" s="50">
        <f t="shared" si="150"/>
        <v>69.160566593782676</v>
      </c>
      <c r="Y593" s="50">
        <f t="shared" si="151"/>
        <v>70.31673316585389</v>
      </c>
      <c r="Z593" s="50">
        <f t="shared" si="152"/>
        <v>64.850434087994785</v>
      </c>
      <c r="AA593" s="50">
        <f t="shared" si="153"/>
        <v>-2.1638669238156751</v>
      </c>
      <c r="AB593" s="50">
        <f t="shared" si="154"/>
        <v>-2.1638669238156751</v>
      </c>
      <c r="AC593" s="50">
        <f t="shared" si="155"/>
        <v>-2.1638669238156893</v>
      </c>
      <c r="AF593">
        <v>2.4500000000000002</v>
      </c>
      <c r="AG593">
        <v>1.61</v>
      </c>
      <c r="AH593" s="66"/>
      <c r="AJ593" t="s">
        <v>443</v>
      </c>
    </row>
    <row r="594" spans="1:36" ht="15" x14ac:dyDescent="0.25">
      <c r="A594">
        <v>1.56</v>
      </c>
      <c r="B594">
        <v>4.16</v>
      </c>
      <c r="C594">
        <v>6.87</v>
      </c>
      <c r="D594" s="43">
        <f t="shared" si="156"/>
        <v>2.6970663979397624E-2</v>
      </c>
      <c r="E594" s="44">
        <f>IF(OR($A594="",$B594="",$C594=""),"",A594*'MPTO_working_3-way'!$I593)</f>
        <v>1.6020742358078603</v>
      </c>
      <c r="F594" s="45">
        <f>IF(OR($A594="",$B594="",$C594=""),"",B594*'MPTO_working_3-way'!$I593)</f>
        <v>4.2721979621542943</v>
      </c>
      <c r="G594" s="46">
        <f>IF(OR($A594="",$B594="",$C594=""),"",C594*'MPTO_working_3-way'!$I593)</f>
        <v>7.0552884615384617</v>
      </c>
      <c r="H594" s="44">
        <f>IF(OR($A594="",$B594="",$C594=""),"",'MPTO_working_3-way'!E593)</f>
        <v>1.5821898090394395</v>
      </c>
      <c r="I594" s="45">
        <f>IF(OR($A594="",$B594="",$C594=""),"",'MPTO_working_3-way'!F593)</f>
        <v>4.3216258720109684</v>
      </c>
      <c r="J594" s="46">
        <f>IF(OR($A594="",$B594="",$C594=""),"",'MPTO_working_3-way'!G593)</f>
        <v>7.3222423393570866</v>
      </c>
      <c r="K594" s="44">
        <f>IF(OR($A594="",$B594="",$C594=""),"",'OddsRatio_working_3-way'!H593)</f>
        <v>1.5890062840636572</v>
      </c>
      <c r="L594" s="45">
        <f>IF(OR($A594="",$B594="",$C594=""),"",'OddsRatio_working_3-way'!I593)</f>
        <v>4.3236783172163529</v>
      </c>
      <c r="M594" s="46">
        <f>IF(OR($A594="",$B594="",$C594=""),"",'OddsRatio_working_3-way'!J593)</f>
        <v>7.1740480133101228</v>
      </c>
      <c r="N594" s="47">
        <f t="shared" si="144"/>
        <v>62.419080068143096</v>
      </c>
      <c r="O594" s="48">
        <f t="shared" si="145"/>
        <v>23.40715502555366</v>
      </c>
      <c r="P594" s="48">
        <f t="shared" si="146"/>
        <v>14.173764906303237</v>
      </c>
      <c r="Q594" t="s">
        <v>39</v>
      </c>
      <c r="R594" t="s">
        <v>70</v>
      </c>
      <c r="S594" t="s">
        <v>515</v>
      </c>
      <c r="T594" s="50">
        <v>100</v>
      </c>
      <c r="U594" s="50">
        <f t="shared" si="147"/>
        <v>35.897435897435898</v>
      </c>
      <c r="V594" s="50">
        <f t="shared" si="148"/>
        <v>75.961538461538453</v>
      </c>
      <c r="W594" s="50">
        <f t="shared" si="149"/>
        <v>85.443959243085871</v>
      </c>
      <c r="X594" s="50">
        <f t="shared" si="150"/>
        <v>38.594502295375655</v>
      </c>
      <c r="Y594" s="50">
        <f t="shared" si="151"/>
        <v>78.658604859478217</v>
      </c>
      <c r="Z594" s="50">
        <f t="shared" si="152"/>
        <v>88.141025641025635</v>
      </c>
      <c r="AA594" s="50">
        <f t="shared" si="153"/>
        <v>-2.6970663979397571</v>
      </c>
      <c r="AB594" s="50">
        <f t="shared" si="154"/>
        <v>-2.6970663979397642</v>
      </c>
      <c r="AC594" s="50">
        <f t="shared" si="155"/>
        <v>-2.6970663979397642</v>
      </c>
      <c r="AF594">
        <v>2.1</v>
      </c>
      <c r="AG594">
        <v>1.81</v>
      </c>
      <c r="AH594" s="66"/>
      <c r="AJ594" t="s">
        <v>443</v>
      </c>
    </row>
    <row r="595" spans="1:36" ht="15" x14ac:dyDescent="0.25">
      <c r="A595">
        <v>2.65</v>
      </c>
      <c r="B595">
        <v>3.38</v>
      </c>
      <c r="C595">
        <v>2.87</v>
      </c>
      <c r="D595" s="43">
        <f t="shared" si="156"/>
        <v>2.1648534480847248E-2</v>
      </c>
      <c r="E595" s="44">
        <f>IF(OR($A595="",$B595="",$C595=""),"",A595*'MPTO_working_3-way'!$I594)</f>
        <v>2.7073686163742452</v>
      </c>
      <c r="F595" s="45">
        <f>IF(OR($A595="",$B595="",$C595=""),"",B595*'MPTO_working_3-way'!$I594)</f>
        <v>3.4531720465452636</v>
      </c>
      <c r="G595" s="46">
        <f>IF(OR($A595="",$B595="",$C595=""),"",C595*'MPTO_working_3-way'!$I594)</f>
        <v>2.9321312939600319</v>
      </c>
      <c r="H595" s="44">
        <f>IF(OR($A595="",$B595="",$C595=""),"",'MPTO_working_3-way'!E594)</f>
        <v>2.7016635669141915</v>
      </c>
      <c r="I595" s="45">
        <f>IF(OR($A595="",$B595="",$C595=""),"",'MPTO_working_3-way'!F594)</f>
        <v>3.4645015563798554</v>
      </c>
      <c r="J595" s="46">
        <f>IF(OR($A595="",$B595="",$C595=""),"",'MPTO_working_3-way'!G594)</f>
        <v>2.9306959777673827</v>
      </c>
      <c r="K595" s="44">
        <f>IF(OR($A595="",$B595="",$C595=""),"",'OddsRatio_working_3-way'!H594)</f>
        <v>2.7044452589992605</v>
      </c>
      <c r="L595" s="45">
        <f>IF(OR($A595="",$B595="",$C595=""),"",'OddsRatio_working_3-way'!I594)</f>
        <v>3.4585331614656005</v>
      </c>
      <c r="M595" s="46">
        <f>IF(OR($A595="",$B595="",$C595=""),"",'OddsRatio_working_3-way'!J594)</f>
        <v>2.9317046268658298</v>
      </c>
      <c r="N595" s="47">
        <f t="shared" si="144"/>
        <v>36.936233727168535</v>
      </c>
      <c r="O595" s="48">
        <f t="shared" si="145"/>
        <v>28.958881472484205</v>
      </c>
      <c r="P595" s="48">
        <f t="shared" si="146"/>
        <v>34.104884800347243</v>
      </c>
      <c r="Q595" t="s">
        <v>38</v>
      </c>
      <c r="R595" t="s">
        <v>133</v>
      </c>
      <c r="S595" t="s">
        <v>515</v>
      </c>
      <c r="T595" s="50">
        <v>100</v>
      </c>
      <c r="U595" s="50">
        <f t="shared" si="147"/>
        <v>62.264150943396231</v>
      </c>
      <c r="V595" s="50">
        <f t="shared" si="148"/>
        <v>70.414201183431956</v>
      </c>
      <c r="W595" s="50">
        <f t="shared" si="149"/>
        <v>65.156794425087099</v>
      </c>
      <c r="X595" s="50">
        <f t="shared" si="150"/>
        <v>64.42900439148093</v>
      </c>
      <c r="Y595" s="50">
        <f t="shared" si="151"/>
        <v>72.579054631516655</v>
      </c>
      <c r="Z595" s="50">
        <f t="shared" si="152"/>
        <v>67.321647873171827</v>
      </c>
      <c r="AA595" s="50">
        <f t="shared" si="153"/>
        <v>-2.164853448084699</v>
      </c>
      <c r="AB595" s="50">
        <f t="shared" si="154"/>
        <v>-2.164853448084699</v>
      </c>
      <c r="AC595" s="50">
        <f t="shared" si="155"/>
        <v>-2.1648534480847275</v>
      </c>
      <c r="AF595">
        <v>1.94</v>
      </c>
      <c r="AG595">
        <v>1.96</v>
      </c>
      <c r="AH595" s="66"/>
      <c r="AJ595" t="s">
        <v>443</v>
      </c>
    </row>
    <row r="596" spans="1:36" ht="15" x14ac:dyDescent="0.25">
      <c r="A596">
        <v>1.88</v>
      </c>
      <c r="B596">
        <v>3.63</v>
      </c>
      <c r="C596">
        <v>4.59</v>
      </c>
      <c r="D596" s="43">
        <f t="shared" si="156"/>
        <v>2.5261911028209738E-2</v>
      </c>
      <c r="E596" s="44">
        <f>IF(OR($A596="",$B596="",$C596=""),"",A596*'MPTO_working_3-way'!$I595)</f>
        <v>1.9274923927330343</v>
      </c>
      <c r="F596" s="45">
        <f>IF(OR($A596="",$B596="",$C596=""),"",B596*'MPTO_working_3-way'!$I595)</f>
        <v>3.7217007370324011</v>
      </c>
      <c r="G596" s="46">
        <f>IF(OR($A596="",$B596="",$C596=""),"",C596*'MPTO_working_3-way'!$I595)</f>
        <v>4.705952171619483</v>
      </c>
      <c r="H596" s="44">
        <f>IF(OR($A596="",$B596="",$C596=""),"",'MPTO_working_3-way'!E595)</f>
        <v>1.910240632782231</v>
      </c>
      <c r="I596" s="45">
        <f>IF(OR($A596="",$B596="",$C596=""),"",'MPTO_working_3-way'!F595)</f>
        <v>3.7444564727798872</v>
      </c>
      <c r="J596" s="46">
        <f>IF(OR($A596="",$B596="",$C596=""),"",'MPTO_working_3-way'!G595)</f>
        <v>4.7745394041305769</v>
      </c>
      <c r="K596" s="44">
        <f>IF(OR($A596="",$B596="",$C596=""),"",'OddsRatio_working_3-way'!H595)</f>
        <v>1.9168728481044439</v>
      </c>
      <c r="L596" s="45">
        <f>IF(OR($A596="",$B596="",$C596=""),"",'OddsRatio_working_3-way'!I595)</f>
        <v>3.7401995346757806</v>
      </c>
      <c r="M596" s="46">
        <f>IF(OR($A596="",$B596="",$C596=""),"",'OddsRatio_working_3-way'!J595)</f>
        <v>4.7404244598806287</v>
      </c>
      <c r="N596" s="47">
        <f t="shared" si="144"/>
        <v>51.880879207106901</v>
      </c>
      <c r="O596" s="48">
        <f t="shared" si="145"/>
        <v>26.869436063184843</v>
      </c>
      <c r="P596" s="48">
        <f t="shared" si="146"/>
        <v>21.249684729708271</v>
      </c>
      <c r="Q596" t="s">
        <v>137</v>
      </c>
      <c r="R596" t="s">
        <v>72</v>
      </c>
      <c r="S596" t="s">
        <v>515</v>
      </c>
      <c r="T596" s="50">
        <v>100</v>
      </c>
      <c r="U596" s="50">
        <f t="shared" si="147"/>
        <v>46.808510638297875</v>
      </c>
      <c r="V596" s="50">
        <f t="shared" si="148"/>
        <v>72.451790633608823</v>
      </c>
      <c r="W596" s="50">
        <f t="shared" si="149"/>
        <v>78.213507625272342</v>
      </c>
      <c r="X596" s="50">
        <f t="shared" si="150"/>
        <v>49.334701741118856</v>
      </c>
      <c r="Y596" s="50">
        <f t="shared" si="151"/>
        <v>74.977981736429797</v>
      </c>
      <c r="Z596" s="50">
        <f t="shared" si="152"/>
        <v>80.739698728093316</v>
      </c>
      <c r="AA596" s="50">
        <f t="shared" si="153"/>
        <v>-2.5261911028209809</v>
      </c>
      <c r="AB596" s="50">
        <f t="shared" si="154"/>
        <v>-2.5261911028209738</v>
      </c>
      <c r="AC596" s="50">
        <f t="shared" si="155"/>
        <v>-2.5261911028209738</v>
      </c>
      <c r="AF596">
        <v>1.93</v>
      </c>
      <c r="AG596">
        <v>1.97</v>
      </c>
      <c r="AH596" s="66"/>
      <c r="AJ596" t="s">
        <v>443</v>
      </c>
    </row>
    <row r="597" spans="1:36" ht="15" x14ac:dyDescent="0.25">
      <c r="A597">
        <v>6.63</v>
      </c>
      <c r="B597">
        <v>3.86</v>
      </c>
      <c r="C597">
        <v>1.61</v>
      </c>
      <c r="D597" s="43">
        <f t="shared" si="156"/>
        <v>3.1014932529582095E-2</v>
      </c>
      <c r="E597" s="44">
        <f>IF(OR($A597="",$B597="",$C597=""),"",A597*'MPTO_working_3-way'!$I596)</f>
        <v>6.8356290026711291</v>
      </c>
      <c r="F597" s="45">
        <f>IF(OR($A597="",$B597="",$C597=""),"",B597*'MPTO_working_3-way'!$I596)</f>
        <v>3.9797176395641869</v>
      </c>
      <c r="G597" s="46">
        <f>IF(OR($A597="",$B597="",$C597=""),"",C597*'MPTO_working_3-way'!$I596)</f>
        <v>1.6599340413726273</v>
      </c>
      <c r="H597" s="44">
        <f>IF(OR($A597="",$B597="",$C597=""),"",'MPTO_working_3-way'!E596)</f>
        <v>7.1178809181074305</v>
      </c>
      <c r="I597" s="45">
        <f>IF(OR($A597="",$B597="",$C597=""),"",'MPTO_working_3-way'!F596)</f>
        <v>4.0204391621687536</v>
      </c>
      <c r="J597" s="46">
        <f>IF(OR($A597="",$B597="",$C597=""),"",'MPTO_working_3-way'!G596)</f>
        <v>1.6372515285208524</v>
      </c>
      <c r="K597" s="44">
        <f>IF(OR($A597="",$B597="",$C597=""),"",'OddsRatio_working_3-way'!H596)</f>
        <v>6.9555063053905837</v>
      </c>
      <c r="L597" s="45">
        <f>IF(OR($A597="",$B597="",$C597=""),"",'OddsRatio_working_3-way'!I596)</f>
        <v>4.0253548904826042</v>
      </c>
      <c r="M597" s="46">
        <f>IF(OR($A597="",$B597="",$C597=""),"",'OddsRatio_working_3-way'!J596)</f>
        <v>1.645268001116919</v>
      </c>
      <c r="N597" s="47">
        <f t="shared" si="144"/>
        <v>14.629231627539093</v>
      </c>
      <c r="O597" s="48">
        <f t="shared" si="145"/>
        <v>25.12741080066948</v>
      </c>
      <c r="P597" s="48">
        <f t="shared" si="146"/>
        <v>60.243357571791421</v>
      </c>
      <c r="Q597" t="s">
        <v>86</v>
      </c>
      <c r="R597" t="s">
        <v>37</v>
      </c>
      <c r="S597" t="s">
        <v>515</v>
      </c>
      <c r="T597" s="50">
        <v>100</v>
      </c>
      <c r="U597" s="50">
        <f t="shared" si="147"/>
        <v>84.917043740573149</v>
      </c>
      <c r="V597" s="50">
        <f t="shared" si="148"/>
        <v>74.093264248704671</v>
      </c>
      <c r="W597" s="50">
        <f t="shared" si="149"/>
        <v>37.888198757763973</v>
      </c>
      <c r="X597" s="50">
        <f t="shared" si="150"/>
        <v>88.018536993531356</v>
      </c>
      <c r="Y597" s="50">
        <f t="shared" si="151"/>
        <v>77.194757501662863</v>
      </c>
      <c r="Z597" s="50">
        <f t="shared" si="152"/>
        <v>40.989692010722187</v>
      </c>
      <c r="AA597" s="50">
        <f t="shared" si="153"/>
        <v>-3.1014932529582069</v>
      </c>
      <c r="AB597" s="50">
        <f t="shared" si="154"/>
        <v>-3.1014932529581927</v>
      </c>
      <c r="AC597" s="50">
        <f t="shared" si="155"/>
        <v>-3.101493252958214</v>
      </c>
      <c r="AF597">
        <v>1.99</v>
      </c>
      <c r="AG597">
        <v>1.9</v>
      </c>
      <c r="AH597" s="66"/>
      <c r="AJ597" t="s">
        <v>433</v>
      </c>
    </row>
    <row r="598" spans="1:36" ht="15" x14ac:dyDescent="0.25">
      <c r="A598">
        <v>3.39</v>
      </c>
      <c r="B598">
        <v>3.74</v>
      </c>
      <c r="C598">
        <v>2.17</v>
      </c>
      <c r="D598" s="43">
        <f t="shared" si="156"/>
        <v>2.3194422969405659E-2</v>
      </c>
      <c r="E598" s="44">
        <f>IF(OR($A598="",$B598="",$C598=""),"",A598*'MPTO_working_3-way'!$I597)</f>
        <v>3.4686290938662854</v>
      </c>
      <c r="F598" s="45">
        <f>IF(OR($A598="",$B598="",$C598=""),"",B598*'MPTO_working_3-way'!$I597)</f>
        <v>3.8267471419055772</v>
      </c>
      <c r="G598" s="46">
        <f>IF(OR($A598="",$B598="",$C598=""),"",C598*'MPTO_working_3-way'!$I597)</f>
        <v>2.2203318978436104</v>
      </c>
      <c r="H598" s="44">
        <f>IF(OR($A598="",$B598="",$C598=""),"",'MPTO_working_3-way'!E597)</f>
        <v>3.4812423094400824</v>
      </c>
      <c r="I598" s="45">
        <f>IF(OR($A598="",$B598="",$C598=""),"",'MPTO_working_3-way'!F597)</f>
        <v>3.8513649677972248</v>
      </c>
      <c r="J598" s="46">
        <f>IF(OR($A598="",$B598="",$C598=""),"",'MPTO_working_3-way'!G597)</f>
        <v>2.2070279687537684</v>
      </c>
      <c r="K598" s="44">
        <f>IF(OR($A598="",$B598="",$C598=""),"",'OddsRatio_working_3-way'!H597)</f>
        <v>3.4769905631226852</v>
      </c>
      <c r="L598" s="45">
        <f>IF(OR($A598="",$B598="",$C598=""),"",'OddsRatio_working_3-way'!I597)</f>
        <v>3.8397297669272636</v>
      </c>
      <c r="M598" s="46">
        <f>IF(OR($A598="",$B598="",$C598=""),"",'OddsRatio_working_3-way'!J597)</f>
        <v>2.2125853384324445</v>
      </c>
      <c r="N598" s="47">
        <f t="shared" si="144"/>
        <v>28.829833716390713</v>
      </c>
      <c r="O598" s="48">
        <f t="shared" si="145"/>
        <v>26.131854625284628</v>
      </c>
      <c r="P598" s="48">
        <f t="shared" si="146"/>
        <v>45.038311658324659</v>
      </c>
      <c r="Q598" t="s">
        <v>398</v>
      </c>
      <c r="R598" t="s">
        <v>319</v>
      </c>
      <c r="S598" t="s">
        <v>515</v>
      </c>
      <c r="T598" s="50">
        <v>100</v>
      </c>
      <c r="U598" s="50">
        <f t="shared" si="147"/>
        <v>70.501474926253692</v>
      </c>
      <c r="V598" s="50">
        <f t="shared" si="148"/>
        <v>73.262032085561486</v>
      </c>
      <c r="W598" s="50">
        <f t="shared" si="149"/>
        <v>53.917050691244242</v>
      </c>
      <c r="X598" s="50">
        <f t="shared" si="150"/>
        <v>72.820917223194257</v>
      </c>
      <c r="Y598" s="50">
        <f t="shared" si="151"/>
        <v>75.581474382502066</v>
      </c>
      <c r="Z598" s="50">
        <f t="shared" si="152"/>
        <v>56.236492988184807</v>
      </c>
      <c r="AA598" s="50">
        <f t="shared" si="153"/>
        <v>-2.319442296940565</v>
      </c>
      <c r="AB598" s="50">
        <f t="shared" si="154"/>
        <v>-2.3194422969405792</v>
      </c>
      <c r="AC598" s="50">
        <f t="shared" si="155"/>
        <v>-2.319442296940565</v>
      </c>
      <c r="AF598">
        <v>1.81</v>
      </c>
      <c r="AG598">
        <v>2.1</v>
      </c>
      <c r="AH598" s="66"/>
      <c r="AJ598" t="s">
        <v>440</v>
      </c>
    </row>
    <row r="599" spans="1:36" ht="15" x14ac:dyDescent="0.25">
      <c r="A599">
        <v>3.64</v>
      </c>
      <c r="B599">
        <v>3.5</v>
      </c>
      <c r="C599">
        <v>2.16</v>
      </c>
      <c r="D599" s="43">
        <f t="shared" si="156"/>
        <v>2.3402523402523467E-2</v>
      </c>
      <c r="E599" s="44">
        <f>IF(OR($A599="",$B599="",$C599=""),"",A599*'MPTO_working_3-way'!$I598)</f>
        <v>3.7251851851851856</v>
      </c>
      <c r="F599" s="45">
        <f>IF(OR($A599="",$B599="",$C599=""),"",B599*'MPTO_working_3-way'!$I598)</f>
        <v>3.5819088319088319</v>
      </c>
      <c r="G599" s="46">
        <f>IF(OR($A599="",$B599="",$C599=""),"",C599*'MPTO_working_3-way'!$I598)</f>
        <v>2.210549450549451</v>
      </c>
      <c r="H599" s="44">
        <f>IF(OR($A599="",$B599="",$C599=""),"",'MPTO_working_3-way'!E598)</f>
        <v>3.746378653113088</v>
      </c>
      <c r="I599" s="45">
        <f>IF(OR($A599="",$B599="",$C599=""),"",'MPTO_working_3-way'!F598)</f>
        <v>3.5982426165486943</v>
      </c>
      <c r="J599" s="46">
        <f>IF(OR($A599="",$B599="",$C599=""),"",'MPTO_working_3-way'!G598)</f>
        <v>2.1970193740685549</v>
      </c>
      <c r="K599" s="44">
        <f>IF(OR($A599="",$B599="",$C599=""),"",'OddsRatio_working_3-way'!H598)</f>
        <v>3.7370273639564471</v>
      </c>
      <c r="L599" s="45">
        <f>IF(OR($A599="",$B599="",$C599=""),"",'OddsRatio_working_3-way'!I598)</f>
        <v>3.5918819734436043</v>
      </c>
      <c r="M599" s="46">
        <f>IF(OR($A599="",$B599="",$C599=""),"",'OddsRatio_working_3-way'!J598)</f>
        <v>2.2026332356778324</v>
      </c>
      <c r="N599" s="47">
        <f t="shared" si="144"/>
        <v>26.844303042354341</v>
      </c>
      <c r="O599" s="48">
        <f t="shared" si="145"/>
        <v>27.918075164048517</v>
      </c>
      <c r="P599" s="48">
        <f t="shared" si="146"/>
        <v>45.237621793597128</v>
      </c>
      <c r="Q599" t="s">
        <v>406</v>
      </c>
      <c r="R599" t="s">
        <v>248</v>
      </c>
      <c r="S599" t="s">
        <v>515</v>
      </c>
      <c r="T599" s="50">
        <v>100</v>
      </c>
      <c r="U599" s="50">
        <f t="shared" si="147"/>
        <v>72.527472527472526</v>
      </c>
      <c r="V599" s="50">
        <f t="shared" si="148"/>
        <v>71.428571428571431</v>
      </c>
      <c r="W599" s="50">
        <f t="shared" si="149"/>
        <v>53.703703703703695</v>
      </c>
      <c r="X599" s="50">
        <f t="shared" si="150"/>
        <v>74.86772486772486</v>
      </c>
      <c r="Y599" s="50">
        <f t="shared" si="151"/>
        <v>73.768823768823765</v>
      </c>
      <c r="Z599" s="50">
        <f t="shared" si="152"/>
        <v>56.043956043956044</v>
      </c>
      <c r="AA599" s="50">
        <f t="shared" si="153"/>
        <v>-2.3402523402523343</v>
      </c>
      <c r="AB599" s="50">
        <f t="shared" si="154"/>
        <v>-2.3402523402523343</v>
      </c>
      <c r="AC599" s="50">
        <f t="shared" si="155"/>
        <v>-2.3402523402523485</v>
      </c>
      <c r="AF599">
        <v>2.1</v>
      </c>
      <c r="AG599">
        <v>1.81</v>
      </c>
      <c r="AH599" s="66"/>
      <c r="AJ599" t="s">
        <v>440</v>
      </c>
    </row>
    <row r="600" spans="1:36" ht="15" x14ac:dyDescent="0.25">
      <c r="A600">
        <v>1.93</v>
      </c>
      <c r="B600">
        <v>3.47</v>
      </c>
      <c r="C600">
        <v>4.62</v>
      </c>
      <c r="D600" s="43">
        <f t="shared" si="156"/>
        <v>2.2769369516469018E-2</v>
      </c>
      <c r="E600" s="44">
        <f>IF(OR($A600="",$B600="",$C600=""),"",A600*'MPTO_working_3-way'!$I599)</f>
        <v>1.9739448831667852</v>
      </c>
      <c r="F600" s="45">
        <f>IF(OR($A600="",$B600="",$C600=""),"",B600*'MPTO_working_3-way'!$I599)</f>
        <v>3.5490097122221478</v>
      </c>
      <c r="G600" s="46">
        <f>IF(OR($A600="",$B600="",$C600=""),"",C600*'MPTO_working_3-way'!$I599)</f>
        <v>4.7251944871660871</v>
      </c>
      <c r="H600" s="44">
        <f>IF(OR($A600="",$B600="",$C600=""),"",'MPTO_working_3-way'!E599)</f>
        <v>1.9586914895561065</v>
      </c>
      <c r="I600" s="45">
        <f>IF(OR($A600="",$B600="",$C600=""),"",'MPTO_working_3-way'!F599)</f>
        <v>3.5638598469697147</v>
      </c>
      <c r="J600" s="46">
        <f>IF(OR($A600="",$B600="",$C600=""),"",'MPTO_working_3-way'!G599)</f>
        <v>4.7878864188121382</v>
      </c>
      <c r="K600" s="44">
        <f>IF(OR($A600="",$B600="",$C600=""),"",'OddsRatio_working_3-way'!H599)</f>
        <v>1.964721838907713</v>
      </c>
      <c r="L600" s="45">
        <f>IF(OR($A600="",$B600="",$C600=""),"",'OddsRatio_working_3-way'!I599)</f>
        <v>3.5622182173140349</v>
      </c>
      <c r="M600" s="46">
        <f>IF(OR($A600="",$B600="",$C600=""),"",'OddsRatio_working_3-way'!J599)</f>
        <v>4.7551538245655092</v>
      </c>
      <c r="N600" s="47">
        <f t="shared" si="144"/>
        <v>50.659975794040776</v>
      </c>
      <c r="O600" s="48">
        <f t="shared" si="145"/>
        <v>28.176874144812309</v>
      </c>
      <c r="P600" s="48">
        <f t="shared" si="146"/>
        <v>21.163150061146908</v>
      </c>
      <c r="Q600" t="s">
        <v>320</v>
      </c>
      <c r="R600" t="s">
        <v>400</v>
      </c>
      <c r="S600" t="s">
        <v>515</v>
      </c>
      <c r="T600" s="50">
        <v>100</v>
      </c>
      <c r="U600" s="50">
        <f t="shared" si="147"/>
        <v>48.186528497409334</v>
      </c>
      <c r="V600" s="50">
        <f t="shared" si="148"/>
        <v>71.181556195965413</v>
      </c>
      <c r="W600" s="50">
        <f t="shared" si="149"/>
        <v>78.354978354978357</v>
      </c>
      <c r="X600" s="50">
        <f t="shared" si="150"/>
        <v>50.463465449056223</v>
      </c>
      <c r="Y600" s="50">
        <f t="shared" si="151"/>
        <v>73.45849314761233</v>
      </c>
      <c r="Z600" s="50">
        <f t="shared" si="152"/>
        <v>80.63191530662526</v>
      </c>
      <c r="AA600" s="50">
        <f t="shared" si="153"/>
        <v>-2.2769369516468885</v>
      </c>
      <c r="AB600" s="50">
        <f t="shared" si="154"/>
        <v>-2.2769369516469169</v>
      </c>
      <c r="AC600" s="50">
        <f t="shared" si="155"/>
        <v>-2.2769369516469027</v>
      </c>
      <c r="AF600">
        <v>2.31</v>
      </c>
      <c r="AG600">
        <v>1.68</v>
      </c>
      <c r="AH600" s="66"/>
      <c r="AJ600" t="s">
        <v>440</v>
      </c>
    </row>
    <row r="601" spans="1:36" ht="15" x14ac:dyDescent="0.25">
      <c r="A601">
        <v>2.62</v>
      </c>
      <c r="B601">
        <v>3.46</v>
      </c>
      <c r="C601">
        <v>2.85</v>
      </c>
      <c r="D601" s="43">
        <f t="shared" si="156"/>
        <v>2.1573923335895584E-2</v>
      </c>
      <c r="E601" s="44">
        <f>IF(OR($A601="",$B601="",$C601=""),"",A601*'MPTO_working_3-way'!$I600)</f>
        <v>2.6765236791400464</v>
      </c>
      <c r="F601" s="45">
        <f>IF(OR($A601="",$B601="",$C601=""),"",B601*'MPTO_working_3-way'!$I600)</f>
        <v>3.5346457747421987</v>
      </c>
      <c r="G601" s="46">
        <f>IF(OR($A601="",$B601="",$C601=""),"",C601*'MPTO_working_3-way'!$I600)</f>
        <v>2.9114856815073025</v>
      </c>
      <c r="H601" s="44">
        <f>IF(OR($A601="",$B601="",$C601=""),"",'MPTO_working_3-way'!E600)</f>
        <v>2.6703119519927565</v>
      </c>
      <c r="I601" s="45">
        <f>IF(OR($A601="",$B601="",$C601=""),"",'MPTO_working_3-way'!F600)</f>
        <v>3.5482882416009791</v>
      </c>
      <c r="J601" s="46">
        <f>IF(OR($A601="",$B601="",$C601=""),"",'MPTO_working_3-way'!G600)</f>
        <v>2.9096336016445541</v>
      </c>
      <c r="K601" s="44">
        <f>IF(OR($A601="",$B601="",$C601=""),"",'OddsRatio_working_3-way'!H600)</f>
        <v>2.6733526724442558</v>
      </c>
      <c r="L601" s="45">
        <f>IF(OR($A601="",$B601="",$C601=""),"",'OddsRatio_working_3-way'!I600)</f>
        <v>3.5410170211190537</v>
      </c>
      <c r="M601" s="46">
        <f>IF(OR($A601="",$B601="",$C601=""),"",'OddsRatio_working_3-way'!J600)</f>
        <v>2.9109274345814029</v>
      </c>
      <c r="N601" s="47">
        <f t="shared" si="144"/>
        <v>37.361896246002765</v>
      </c>
      <c r="O601" s="48">
        <f t="shared" si="145"/>
        <v>28.291378082233305</v>
      </c>
      <c r="P601" s="48">
        <f t="shared" si="146"/>
        <v>34.346725671763942</v>
      </c>
      <c r="Q601" t="s">
        <v>401</v>
      </c>
      <c r="R601" t="s">
        <v>395</v>
      </c>
      <c r="S601" t="s">
        <v>515</v>
      </c>
      <c r="T601" s="50">
        <v>100</v>
      </c>
      <c r="U601" s="50">
        <f t="shared" si="147"/>
        <v>61.832061068702288</v>
      </c>
      <c r="V601" s="50">
        <f t="shared" si="148"/>
        <v>71.098265895953759</v>
      </c>
      <c r="W601" s="50">
        <f t="shared" si="149"/>
        <v>64.912280701754383</v>
      </c>
      <c r="X601" s="50">
        <f t="shared" si="150"/>
        <v>63.989453402291851</v>
      </c>
      <c r="Y601" s="50">
        <f t="shared" si="151"/>
        <v>73.255658229543315</v>
      </c>
      <c r="Z601" s="50">
        <f t="shared" si="152"/>
        <v>67.069673035343953</v>
      </c>
      <c r="AA601" s="50">
        <f t="shared" si="153"/>
        <v>-2.1573923335895628</v>
      </c>
      <c r="AB601" s="50">
        <f t="shared" si="154"/>
        <v>-2.1573923335895557</v>
      </c>
      <c r="AC601" s="50">
        <f t="shared" si="155"/>
        <v>-2.1573923335895699</v>
      </c>
      <c r="AF601">
        <v>2.09</v>
      </c>
      <c r="AG601">
        <v>1.83</v>
      </c>
      <c r="AH601" s="66"/>
      <c r="AJ601" t="s">
        <v>440</v>
      </c>
    </row>
    <row r="602" spans="1:36" s="73" customFormat="1" ht="15" x14ac:dyDescent="0.25">
      <c r="A602">
        <v>2.19</v>
      </c>
      <c r="B602">
        <v>3.4</v>
      </c>
      <c r="C602">
        <v>3.68</v>
      </c>
      <c r="D602" s="43">
        <f t="shared" si="156"/>
        <v>2.247778205981632E-2</v>
      </c>
      <c r="E602" s="44">
        <f>IF(OR($A602="",$B602="",$C602=""),"",A602*'MPTO_working_3-way'!$I601)</f>
        <v>2.2392263427109977</v>
      </c>
      <c r="F602" s="45">
        <f>IF(OR($A602="",$B602="",$C602=""),"",B602*'MPTO_working_3-way'!$I601)</f>
        <v>3.4764244590033755</v>
      </c>
      <c r="G602" s="46">
        <f>IF(OR($A602="",$B602="",$C602=""),"",C602*'MPTO_working_3-way'!$I601)</f>
        <v>3.7627182379801241</v>
      </c>
      <c r="H602" s="44">
        <f>IF(OR($A602="",$B602="",$C602=""),"",'MPTO_working_3-way'!E601)</f>
        <v>2.2265347204014732</v>
      </c>
      <c r="I602" s="45">
        <f>IF(OR($A602="",$B602="",$C602=""),"",'MPTO_working_3-way'!F601)</f>
        <v>3.4888785519538508</v>
      </c>
      <c r="J602" s="46">
        <f>IF(OR($A602="",$B602="",$C602=""),"",'MPTO_working_3-way'!G601)</f>
        <v>3.7843447772957295</v>
      </c>
      <c r="K602" s="44">
        <f>IF(OR($A602="",$B602="",$C602=""),"",'OddsRatio_working_3-way'!H601)</f>
        <v>2.2318599768085821</v>
      </c>
      <c r="L602" s="45">
        <f>IF(OR($A602="",$B602="",$C602=""),"",'OddsRatio_working_3-way'!I601)</f>
        <v>3.4844234826391589</v>
      </c>
      <c r="M602" s="46">
        <f>IF(OR($A602="",$B602="",$C602=""),"",'OddsRatio_working_3-way'!J601)</f>
        <v>3.7742728889470603</v>
      </c>
      <c r="N602" s="47">
        <f t="shared" si="144"/>
        <v>44.658281341461667</v>
      </c>
      <c r="O602" s="48">
        <f t="shared" si="145"/>
        <v>28.765187099353252</v>
      </c>
      <c r="P602" s="48">
        <f t="shared" si="146"/>
        <v>26.576531559185067</v>
      </c>
      <c r="Q602" t="s">
        <v>322</v>
      </c>
      <c r="R602" t="s">
        <v>403</v>
      </c>
      <c r="S602" t="s">
        <v>515</v>
      </c>
      <c r="T602" s="50">
        <v>100</v>
      </c>
      <c r="U602" s="50">
        <f t="shared" si="147"/>
        <v>54.337899543379002</v>
      </c>
      <c r="V602" s="50">
        <f t="shared" si="148"/>
        <v>70.588235294117652</v>
      </c>
      <c r="W602" s="50">
        <f t="shared" si="149"/>
        <v>72.826086956521735</v>
      </c>
      <c r="X602" s="50">
        <f t="shared" si="150"/>
        <v>56.585677749360606</v>
      </c>
      <c r="Y602" s="50">
        <f t="shared" si="151"/>
        <v>72.83601350009927</v>
      </c>
      <c r="Z602" s="50">
        <f t="shared" si="152"/>
        <v>75.073865162503367</v>
      </c>
      <c r="AA602" s="50">
        <f t="shared" si="153"/>
        <v>-2.2477782059816036</v>
      </c>
      <c r="AB602" s="50">
        <f t="shared" si="154"/>
        <v>-2.2477782059816178</v>
      </c>
      <c r="AC602" s="50">
        <f t="shared" si="155"/>
        <v>-2.247778205981632</v>
      </c>
      <c r="AD602" s="74"/>
      <c r="AE602" s="74"/>
      <c r="AF602">
        <v>2.3199999999999998</v>
      </c>
      <c r="AG602">
        <v>1.67</v>
      </c>
      <c r="AH602" s="66"/>
      <c r="AI602" s="74"/>
      <c r="AJ602" t="s">
        <v>440</v>
      </c>
    </row>
    <row r="603" spans="1:36" ht="15" x14ac:dyDescent="0.25">
      <c r="A603">
        <v>2.52</v>
      </c>
      <c r="B603">
        <v>3.13</v>
      </c>
      <c r="C603">
        <v>3.28</v>
      </c>
      <c r="D603" s="43">
        <f t="shared" si="156"/>
        <v>2.1192263497258335E-2</v>
      </c>
      <c r="E603" s="44">
        <f>IF(OR($A603="",$B603="",$C603=""),"",A603*'MPTO_working_3-way'!$I602)</f>
        <v>2.5734045040130908</v>
      </c>
      <c r="F603" s="45">
        <f>IF(OR($A603="",$B603="",$C603=""),"",B603*'MPTO_working_3-way'!$I602)</f>
        <v>3.1963317847464183</v>
      </c>
      <c r="G603" s="46">
        <f>IF(OR($A603="",$B603="",$C603=""),"",C603*'MPTO_working_3-way'!$I602)</f>
        <v>3.3495106242710073</v>
      </c>
      <c r="H603" s="44">
        <f>IF(OR($A603="",$B603="",$C603=""),"",'MPTO_working_3-way'!E602)</f>
        <v>2.5656728282848049</v>
      </c>
      <c r="I603" s="45">
        <f>IF(OR($A603="",$B603="",$C603=""),"",'MPTO_working_3-way'!F602)</f>
        <v>3.2007709498902361</v>
      </c>
      <c r="J603" s="46">
        <f>IF(OR($A603="",$B603="",$C603=""),"",'MPTO_working_3-way'!G602)</f>
        <v>3.3578009466600398</v>
      </c>
      <c r="K603" s="44">
        <f>IF(OR($A603="",$B603="",$C603=""),"",'OddsRatio_working_3-way'!H602)</f>
        <v>2.5691965532272696</v>
      </c>
      <c r="L603" s="45">
        <f>IF(OR($A603="",$B603="",$C603=""),"",'OddsRatio_working_3-way'!I602)</f>
        <v>3.1989399068250552</v>
      </c>
      <c r="M603" s="46">
        <f>IF(OR($A603="",$B603="",$C603=""),"",'OddsRatio_working_3-way'!J602)</f>
        <v>3.3537948298409046</v>
      </c>
      <c r="N603" s="47">
        <f t="shared" si="144"/>
        <v>38.859028902784303</v>
      </c>
      <c r="O603" s="48">
        <f t="shared" si="145"/>
        <v>31.285863525564363</v>
      </c>
      <c r="P603" s="48">
        <f t="shared" si="146"/>
        <v>29.855107571651352</v>
      </c>
      <c r="Q603" t="s">
        <v>408</v>
      </c>
      <c r="R603" t="s">
        <v>405</v>
      </c>
      <c r="S603" t="s">
        <v>515</v>
      </c>
      <c r="T603" s="50">
        <v>100</v>
      </c>
      <c r="U603" s="50">
        <f t="shared" si="147"/>
        <v>60.317460317460316</v>
      </c>
      <c r="V603" s="50">
        <f t="shared" si="148"/>
        <v>68.051118210862612</v>
      </c>
      <c r="W603" s="50">
        <f t="shared" si="149"/>
        <v>69.512195121951223</v>
      </c>
      <c r="X603" s="50">
        <f t="shared" si="150"/>
        <v>62.436686667186159</v>
      </c>
      <c r="Y603" s="50">
        <f t="shared" si="151"/>
        <v>70.170344560588461</v>
      </c>
      <c r="Z603" s="50">
        <f t="shared" si="152"/>
        <v>71.631421471677058</v>
      </c>
      <c r="AA603" s="50">
        <f t="shared" si="153"/>
        <v>-2.1192263497258423</v>
      </c>
      <c r="AB603" s="50">
        <f t="shared" si="154"/>
        <v>-2.1192263497258494</v>
      </c>
      <c r="AC603" s="50">
        <f t="shared" si="155"/>
        <v>-2.1192263497258352</v>
      </c>
      <c r="AF603">
        <v>2.25</v>
      </c>
      <c r="AG603">
        <v>1.71</v>
      </c>
      <c r="AH603" s="66"/>
      <c r="AJ603" t="s">
        <v>440</v>
      </c>
    </row>
    <row r="604" spans="1:36" ht="15" x14ac:dyDescent="0.25">
      <c r="A604">
        <v>1.18</v>
      </c>
      <c r="B604">
        <v>7.68</v>
      </c>
      <c r="C604">
        <v>18.23</v>
      </c>
      <c r="D604" s="43">
        <f t="shared" si="156"/>
        <v>3.2520595668653396E-2</v>
      </c>
      <c r="E604" s="44">
        <f>IF(OR($A604="",$B604="",$C604=""),"",A604*'MPTO_working_3-way'!$I603)</f>
        <v>1.2183743028890111</v>
      </c>
      <c r="F604" s="45">
        <f>IF(OR($A604="",$B604="",$C604=""),"",B604*'MPTO_working_3-way'!$I603)</f>
        <v>7.9297581747352579</v>
      </c>
      <c r="G604" s="46">
        <f>IF(OR($A604="",$B604="",$C604=""),"",C604*'MPTO_working_3-way'!$I603)</f>
        <v>18.82285045903955</v>
      </c>
      <c r="H604" s="44">
        <f>IF(OR($A604="",$B604="",$C604=""),"",'MPTO_working_3-way'!E603)</f>
        <v>1.1952894666781169</v>
      </c>
      <c r="I604" s="45">
        <f>IF(OR($A604="",$B604="",$C604=""),"",'MPTO_working_3-way'!F603)</f>
        <v>8.3774451353135611</v>
      </c>
      <c r="J604" s="46">
        <f>IF(OR($A604="",$B604="",$C604=""),"",'MPTO_working_3-way'!G603)</f>
        <v>22.719818220424639</v>
      </c>
      <c r="K604" s="44">
        <f>IF(OR($A604="",$B604="",$C604=""),"",'OddsRatio_working_3-way'!H603)</f>
        <v>1.2011791202727515</v>
      </c>
      <c r="L604" s="45">
        <f>IF(OR($A604="",$B604="",$C604=""),"",'OddsRatio_working_3-way'!I603)</f>
        <v>8.4659806856776711</v>
      </c>
      <c r="M604" s="46">
        <f>IF(OR($A604="",$B604="",$C604=""),"",'OddsRatio_working_3-way'!J603)</f>
        <v>20.257312457219509</v>
      </c>
      <c r="N604" s="47">
        <f t="shared" si="144"/>
        <v>82.076583331476911</v>
      </c>
      <c r="O604" s="48">
        <f t="shared" si="145"/>
        <v>12.610725043117545</v>
      </c>
      <c r="P604" s="48">
        <f t="shared" si="146"/>
        <v>5.3126916254055274</v>
      </c>
      <c r="Q604" t="s">
        <v>402</v>
      </c>
      <c r="R604" t="s">
        <v>407</v>
      </c>
      <c r="S604" t="s">
        <v>515</v>
      </c>
      <c r="T604" s="50">
        <v>100</v>
      </c>
      <c r="U604" s="50">
        <f t="shared" si="147"/>
        <v>15.254237288135595</v>
      </c>
      <c r="V604" s="50">
        <f t="shared" si="148"/>
        <v>86.979166666666671</v>
      </c>
      <c r="W604" s="50">
        <f t="shared" si="149"/>
        <v>94.514536478332417</v>
      </c>
      <c r="X604" s="50">
        <f t="shared" si="150"/>
        <v>18.506296855000915</v>
      </c>
      <c r="Y604" s="50">
        <f t="shared" si="151"/>
        <v>90.231226233531999</v>
      </c>
      <c r="Z604" s="50">
        <f t="shared" si="152"/>
        <v>97.766596045197758</v>
      </c>
      <c r="AA604" s="50">
        <f t="shared" si="153"/>
        <v>-3.2520595668653201</v>
      </c>
      <c r="AB604" s="50">
        <f t="shared" si="154"/>
        <v>-3.2520595668653272</v>
      </c>
      <c r="AC604" s="50">
        <f t="shared" si="155"/>
        <v>-3.2520595668653414</v>
      </c>
      <c r="AF604">
        <v>1.61</v>
      </c>
      <c r="AG604">
        <v>2.4300000000000002</v>
      </c>
      <c r="AH604" s="66"/>
      <c r="AJ604" t="s">
        <v>440</v>
      </c>
    </row>
    <row r="605" spans="1:36" ht="15" x14ac:dyDescent="0.25">
      <c r="A605">
        <v>2.13</v>
      </c>
      <c r="B605">
        <v>2.89</v>
      </c>
      <c r="C605">
        <v>4.24</v>
      </c>
      <c r="D605" s="43">
        <f t="shared" si="156"/>
        <v>5.135338592456562E-2</v>
      </c>
      <c r="E605" s="44">
        <f>IF(OR($A605="",$B605="",$C605=""),"",A605*'MPTO_working_3-way'!$I604)</f>
        <v>2.2393827120193248</v>
      </c>
      <c r="F605" s="45">
        <f>IF(OR($A605="",$B605="",$C605=""),"",B605*'MPTO_working_3-way'!$I604)</f>
        <v>3.0384112853219949</v>
      </c>
      <c r="G605" s="46">
        <f>IF(OR($A605="",$B605="",$C605=""),"",C605*'MPTO_working_3-way'!$I604)</f>
        <v>4.4577383563201582</v>
      </c>
      <c r="H605" s="44">
        <f>IF(OR($A605="",$B605="",$C605=""),"",'MPTO_working_3-way'!E604)</f>
        <v>2.2106004923480964</v>
      </c>
      <c r="I605" s="45">
        <f>IF(OR($A605="",$B605="",$C605=""),"",'MPTO_working_3-way'!F604)</f>
        <v>3.0404104053901042</v>
      </c>
      <c r="J605" s="46">
        <f>IF(OR($A605="",$B605="",$C605=""),"",'MPTO_working_3-way'!G604)</f>
        <v>4.5718202056570156</v>
      </c>
      <c r="K605" s="44">
        <f>IF(OR($A605="",$B605="",$C605=""),"",'OddsRatio_working_3-way'!H604)</f>
        <v>2.2231616759941999</v>
      </c>
      <c r="L605" s="45">
        <f>IF(OR($A605="",$B605="",$C605=""),"",'OddsRatio_working_3-way'!I604)</f>
        <v>3.0458190863973789</v>
      </c>
      <c r="M605" s="46">
        <f>IF(OR($A605="",$B605="",$C605=""),"",'OddsRatio_working_3-way'!J604)</f>
        <v>4.5071184338240791</v>
      </c>
      <c r="N605" s="47">
        <f t="shared" si="144"/>
        <v>44.655162989012595</v>
      </c>
      <c r="O605" s="48">
        <f t="shared" si="145"/>
        <v>32.911936735846645</v>
      </c>
      <c r="P605" s="48">
        <f t="shared" si="146"/>
        <v>22.43290027514076</v>
      </c>
      <c r="Q605" t="s">
        <v>412</v>
      </c>
      <c r="R605" t="s">
        <v>411</v>
      </c>
      <c r="S605" t="s">
        <v>515</v>
      </c>
      <c r="T605" s="50">
        <v>100</v>
      </c>
      <c r="U605" s="50">
        <f t="shared" si="147"/>
        <v>53.051643192488264</v>
      </c>
      <c r="V605" s="50">
        <f t="shared" si="148"/>
        <v>65.397923875432525</v>
      </c>
      <c r="W605" s="50">
        <f t="shared" si="149"/>
        <v>76.415094339622627</v>
      </c>
      <c r="X605" s="50">
        <f t="shared" si="150"/>
        <v>58.186981784944827</v>
      </c>
      <c r="Y605" s="50">
        <f t="shared" si="151"/>
        <v>70.533262467889088</v>
      </c>
      <c r="Z605" s="50">
        <f t="shared" si="152"/>
        <v>81.550432932079204</v>
      </c>
      <c r="AA605" s="50">
        <f t="shared" si="153"/>
        <v>-5.1353385924565629</v>
      </c>
      <c r="AB605" s="50">
        <f t="shared" si="154"/>
        <v>-5.1353385924565629</v>
      </c>
      <c r="AC605" s="50">
        <f t="shared" si="155"/>
        <v>-5.1353385924565771</v>
      </c>
      <c r="AF605">
        <v>2.62</v>
      </c>
      <c r="AG605">
        <v>1.49</v>
      </c>
      <c r="AH605" s="66"/>
      <c r="AJ605" t="s">
        <v>447</v>
      </c>
    </row>
    <row r="606" spans="1:36" ht="15" x14ac:dyDescent="0.25">
      <c r="A606">
        <v>1.34</v>
      </c>
      <c r="B606">
        <v>4.9000000000000004</v>
      </c>
      <c r="C606">
        <v>9.31</v>
      </c>
      <c r="D606" s="43">
        <f t="shared" si="156"/>
        <v>5.7761674976353428E-2</v>
      </c>
      <c r="E606" s="44">
        <f>IF(OR($A606="",$B606="",$C606=""),"",A606*'MPTO_working_3-way'!$I605)</f>
        <v>1.4174006444683136</v>
      </c>
      <c r="F606" s="45">
        <f>IF(OR($A606="",$B606="",$C606=""),"",B606*'MPTO_working_3-way'!$I605)</f>
        <v>5.183032207384132</v>
      </c>
      <c r="G606" s="46">
        <f>IF(OR($A606="",$B606="",$C606=""),"",C606*'MPTO_working_3-way'!$I605)</f>
        <v>9.8477611940298502</v>
      </c>
      <c r="H606" s="44">
        <f>IF(OR($A606="",$B606="",$C606=""),"",'MPTO_working_3-way'!E605)</f>
        <v>1.3754878828640105</v>
      </c>
      <c r="I606" s="45">
        <f>IF(OR($A606="",$B606="",$C606=""),"",'MPTO_working_3-way'!F605)</f>
        <v>5.4104432301153613</v>
      </c>
      <c r="J606" s="46">
        <f>IF(OR($A606="",$B606="",$C606=""),"",'MPTO_working_3-way'!G605)</f>
        <v>11.343335151845789</v>
      </c>
      <c r="K606" s="44">
        <f>IF(OR($A606="",$B606="",$C606=""),"",'OddsRatio_working_3-way'!H605)</f>
        <v>1.3873961217508239</v>
      </c>
      <c r="L606" s="45">
        <f>IF(OR($A606="",$B606="",$C606=""),"",'OddsRatio_working_3-way'!I605)</f>
        <v>5.4436613965535692</v>
      </c>
      <c r="M606" s="46">
        <f>IF(OR($A606="",$B606="",$C606=""),"",'OddsRatio_working_3-way'!J605)</f>
        <v>10.468416975733373</v>
      </c>
      <c r="N606" s="47">
        <f t="shared" si="144"/>
        <v>70.551682327978185</v>
      </c>
      <c r="O606" s="48">
        <f t="shared" si="145"/>
        <v>19.293725371324644</v>
      </c>
      <c r="P606" s="48">
        <f t="shared" si="146"/>
        <v>10.154592300697182</v>
      </c>
      <c r="Q606" t="s">
        <v>88</v>
      </c>
      <c r="R606" t="s">
        <v>93</v>
      </c>
      <c r="S606" t="s">
        <v>515</v>
      </c>
      <c r="T606" s="50">
        <v>100</v>
      </c>
      <c r="U606" s="50">
        <f t="shared" si="147"/>
        <v>25.373134328358205</v>
      </c>
      <c r="V606" s="50">
        <f t="shared" si="148"/>
        <v>79.591836734693885</v>
      </c>
      <c r="W606" s="50">
        <f t="shared" si="149"/>
        <v>89.258861439312568</v>
      </c>
      <c r="X606" s="50">
        <f t="shared" si="150"/>
        <v>31.149301825993554</v>
      </c>
      <c r="Y606" s="50">
        <f t="shared" si="151"/>
        <v>85.368004232329213</v>
      </c>
      <c r="Z606" s="50">
        <f t="shared" si="152"/>
        <v>95.03502893694791</v>
      </c>
      <c r="AA606" s="50">
        <f t="shared" si="153"/>
        <v>-5.776167497635349</v>
      </c>
      <c r="AB606" s="50">
        <f t="shared" si="154"/>
        <v>-5.7761674976353277</v>
      </c>
      <c r="AC606" s="50">
        <f t="shared" si="155"/>
        <v>-5.7761674976353419</v>
      </c>
      <c r="AF606">
        <v>1.92</v>
      </c>
      <c r="AG606">
        <v>1.9</v>
      </c>
      <c r="AH606" s="66"/>
      <c r="AJ606" t="s">
        <v>447</v>
      </c>
    </row>
    <row r="607" spans="1:36" ht="15" x14ac:dyDescent="0.25">
      <c r="A607">
        <v>2.14</v>
      </c>
      <c r="B607">
        <v>2.81</v>
      </c>
      <c r="C607">
        <v>4.3899999999999997</v>
      </c>
      <c r="D607" s="43">
        <f t="shared" si="156"/>
        <v>5.0952038548987E-2</v>
      </c>
      <c r="E607" s="44">
        <f>IF(OR($A607="",$B607="",$C607=""),"",A607*'MPTO_working_3-way'!$I606)</f>
        <v>2.2490373624948323</v>
      </c>
      <c r="F607" s="45">
        <f>IF(OR($A607="",$B607="",$C607=""),"",B607*'MPTO_working_3-way'!$I606)</f>
        <v>2.9531752283226536</v>
      </c>
      <c r="G607" s="46">
        <f>IF(OR($A607="",$B607="",$C607=""),"",C607*'MPTO_working_3-way'!$I606)</f>
        <v>4.6136794492300526</v>
      </c>
      <c r="H607" s="44">
        <f>IF(OR($A607="",$B607="",$C607=""),"",'MPTO_working_3-way'!E606)</f>
        <v>2.2207135840193035</v>
      </c>
      <c r="I607" s="45">
        <f>IF(OR($A607="",$B607="",$C607=""),"",'MPTO_working_3-way'!F606)</f>
        <v>2.950828515481696</v>
      </c>
      <c r="J607" s="46">
        <f>IF(OR($A607="",$B607="",$C607=""),"",'MPTO_working_3-way'!G606)</f>
        <v>4.7436885471843695</v>
      </c>
      <c r="K607" s="44">
        <f>IF(OR($A607="",$B607="",$C607=""),"",'OddsRatio_working_3-way'!H606)</f>
        <v>2.2334327009880837</v>
      </c>
      <c r="L607" s="45">
        <f>IF(OR($A607="",$B607="",$C607=""),"",'OddsRatio_working_3-way'!I606)</f>
        <v>2.958344902445992</v>
      </c>
      <c r="M607" s="46">
        <f>IF(OR($A607="",$B607="",$C607=""),"",'OddsRatio_working_3-way'!J606)</f>
        <v>4.6678393476750895</v>
      </c>
      <c r="N607" s="47">
        <f t="shared" si="144"/>
        <v>44.463467645140007</v>
      </c>
      <c r="O607" s="48">
        <f t="shared" si="145"/>
        <v>33.861857921921576</v>
      </c>
      <c r="P607" s="48">
        <f t="shared" si="146"/>
        <v>21.674674432938414</v>
      </c>
      <c r="Q607" t="s">
        <v>345</v>
      </c>
      <c r="R607" t="s">
        <v>409</v>
      </c>
      <c r="S607" t="s">
        <v>515</v>
      </c>
      <c r="T607" s="50">
        <v>100</v>
      </c>
      <c r="U607" s="50">
        <f t="shared" si="147"/>
        <v>53.271028037383175</v>
      </c>
      <c r="V607" s="50">
        <f t="shared" si="148"/>
        <v>64.412811387900362</v>
      </c>
      <c r="W607" s="50">
        <f t="shared" si="149"/>
        <v>77.220956719817764</v>
      </c>
      <c r="X607" s="50">
        <f t="shared" si="150"/>
        <v>58.366231892281881</v>
      </c>
      <c r="Y607" s="50">
        <f t="shared" si="151"/>
        <v>69.508015242799061</v>
      </c>
      <c r="Z607" s="50">
        <f t="shared" si="152"/>
        <v>82.316160574716463</v>
      </c>
      <c r="AA607" s="50">
        <f t="shared" si="153"/>
        <v>-5.0952038548987062</v>
      </c>
      <c r="AB607" s="50">
        <f t="shared" si="154"/>
        <v>-5.0952038548986991</v>
      </c>
      <c r="AC607" s="50">
        <f t="shared" si="155"/>
        <v>-5.0952038548986991</v>
      </c>
      <c r="AF607">
        <v>2.75</v>
      </c>
      <c r="AG607">
        <v>1.45</v>
      </c>
      <c r="AH607" s="66"/>
      <c r="AJ607" t="s">
        <v>447</v>
      </c>
    </row>
    <row r="608" spans="1:36" ht="15" x14ac:dyDescent="0.25">
      <c r="A608">
        <v>2.68</v>
      </c>
      <c r="B608">
        <v>2.5499999999999998</v>
      </c>
      <c r="C608">
        <v>3.51</v>
      </c>
      <c r="D608" s="43">
        <f t="shared" si="156"/>
        <v>5.0191476003591973E-2</v>
      </c>
      <c r="E608" s="44">
        <f>IF(OR($A608="",$B608="",$C608=""),"",A608*'MPTO_working_3-way'!$I607)</f>
        <v>2.8145131556896268</v>
      </c>
      <c r="F608" s="45">
        <f>IF(OR($A608="",$B608="",$C608=""),"",B608*'MPTO_working_3-way'!$I607)</f>
        <v>2.6779882638091594</v>
      </c>
      <c r="G608" s="46">
        <f>IF(OR($A608="",$B608="",$C608=""),"",C608*'MPTO_working_3-way'!$I607)</f>
        <v>3.6861720807726077</v>
      </c>
      <c r="H608" s="44">
        <f>IF(OR($A608="",$B608="",$C608=""),"",'MPTO_working_3-way'!E607)</f>
        <v>2.8058059369436608</v>
      </c>
      <c r="I608" s="45">
        <f>IF(OR($A608="",$B608="",$C608=""),"",'MPTO_working_3-way'!F607)</f>
        <v>2.6636381403323313</v>
      </c>
      <c r="J608" s="46">
        <f>IF(OR($A608="",$B608="",$C608=""),"",'MPTO_working_3-way'!G607)</f>
        <v>3.7289807669587174</v>
      </c>
      <c r="K608" s="44">
        <f>IF(OR($A608="",$B608="",$C608=""),"",'OddsRatio_working_3-way'!H607)</f>
        <v>2.8110251324938424</v>
      </c>
      <c r="L608" s="45">
        <f>IF(OR($A608="",$B608="",$C608=""),"",'OddsRatio_working_3-way'!I607)</f>
        <v>2.6708862829556277</v>
      </c>
      <c r="M608" s="46">
        <f>IF(OR($A608="",$B608="",$C608=""),"",'OddsRatio_working_3-way'!J607)</f>
        <v>3.7057577872378236</v>
      </c>
      <c r="N608" s="47">
        <f t="shared" si="144"/>
        <v>35.530123495016127</v>
      </c>
      <c r="O608" s="48">
        <f t="shared" si="145"/>
        <v>37.341463124173821</v>
      </c>
      <c r="P608" s="48">
        <f t="shared" si="146"/>
        <v>27.128413380810041</v>
      </c>
      <c r="Q608" t="s">
        <v>346</v>
      </c>
      <c r="R608" t="s">
        <v>410</v>
      </c>
      <c r="S608" t="s">
        <v>515</v>
      </c>
      <c r="T608" s="50">
        <v>100</v>
      </c>
      <c r="U608" s="50">
        <f t="shared" si="147"/>
        <v>62.686567164179095</v>
      </c>
      <c r="V608" s="50">
        <f t="shared" si="148"/>
        <v>60.784313725490193</v>
      </c>
      <c r="W608" s="50">
        <f t="shared" si="149"/>
        <v>71.509971509971507</v>
      </c>
      <c r="X608" s="50">
        <f t="shared" si="150"/>
        <v>67.7057147645383</v>
      </c>
      <c r="Y608" s="50">
        <f t="shared" si="151"/>
        <v>65.803461325849383</v>
      </c>
      <c r="Z608" s="50">
        <f t="shared" si="152"/>
        <v>76.529119110330697</v>
      </c>
      <c r="AA608" s="50">
        <f t="shared" si="153"/>
        <v>-5.0191476003592044</v>
      </c>
      <c r="AB608" s="50">
        <f t="shared" si="154"/>
        <v>-5.0191476003591902</v>
      </c>
      <c r="AC608" s="50">
        <f t="shared" si="155"/>
        <v>-5.0191476003591902</v>
      </c>
      <c r="AF608">
        <v>2.81</v>
      </c>
      <c r="AG608">
        <v>1.44</v>
      </c>
      <c r="AH608" s="66"/>
      <c r="AJ608" t="s">
        <v>447</v>
      </c>
    </row>
    <row r="609" spans="1:36" ht="15" x14ac:dyDescent="0.25">
      <c r="A609">
        <v>5.86</v>
      </c>
      <c r="B609">
        <v>4.08</v>
      </c>
      <c r="C609">
        <v>1.56</v>
      </c>
      <c r="D609" s="43">
        <f t="shared" si="156"/>
        <v>5.677214440514966E-2</v>
      </c>
      <c r="E609" s="44">
        <f>IF(OR($A609="",$B609="",$C609=""),"",A609*'MPTO_working_3-way'!$I608)</f>
        <v>6.1926847662141773</v>
      </c>
      <c r="F609" s="45">
        <f>IF(OR($A609="",$B609="",$C609=""),"",B609*'MPTO_working_3-way'!$I608)</f>
        <v>4.3116303491730106</v>
      </c>
      <c r="G609" s="46">
        <f>IF(OR($A609="",$B609="",$C609=""),"",C609*'MPTO_working_3-way'!$I608)</f>
        <v>1.6485645452720334</v>
      </c>
      <c r="H609" s="44">
        <f>IF(OR($A609="",$B609="",$C609=""),"",'MPTO_working_3-way'!E608)</f>
        <v>6.5908970103425055</v>
      </c>
      <c r="I609" s="45">
        <f>IF(OR($A609="",$B609="",$C609=""),"",'MPTO_working_3-way'!F608)</f>
        <v>4.4213748681804717</v>
      </c>
      <c r="J609" s="46">
        <f>IF(OR($A609="",$B609="",$C609=""),"",'MPTO_working_3-way'!G608)</f>
        <v>1.6074544920444687</v>
      </c>
      <c r="K609" s="44">
        <f>IF(OR($A609="",$B609="",$C609=""),"",'OddsRatio_working_3-way'!H608)</f>
        <v>6.3882770845714454</v>
      </c>
      <c r="L609" s="45">
        <f>IF(OR($A609="",$B609="",$C609=""),"",'OddsRatio_working_3-way'!I608)</f>
        <v>4.4147928848724387</v>
      </c>
      <c r="M609" s="46">
        <f>IF(OR($A609="",$B609="",$C609=""),"",'OddsRatio_working_3-way'!J608)</f>
        <v>1.6208714336131707</v>
      </c>
      <c r="N609" s="47">
        <f t="shared" si="144"/>
        <v>16.148085002740061</v>
      </c>
      <c r="O609" s="48">
        <f t="shared" si="145"/>
        <v>23.19308287158254</v>
      </c>
      <c r="P609" s="48">
        <f t="shared" si="146"/>
        <v>60.658832125677407</v>
      </c>
      <c r="Q609" t="s">
        <v>343</v>
      </c>
      <c r="R609" t="s">
        <v>89</v>
      </c>
      <c r="S609" t="s">
        <v>515</v>
      </c>
      <c r="T609" s="50">
        <v>100</v>
      </c>
      <c r="U609" s="50">
        <f t="shared" si="147"/>
        <v>82.935153583617733</v>
      </c>
      <c r="V609" s="50">
        <f t="shared" si="148"/>
        <v>75.490196078431367</v>
      </c>
      <c r="W609" s="50">
        <f t="shared" si="149"/>
        <v>35.897435897435898</v>
      </c>
      <c r="X609" s="50">
        <f t="shared" si="150"/>
        <v>88.612368024132721</v>
      </c>
      <c r="Y609" s="50">
        <f t="shared" si="151"/>
        <v>81.167410518946355</v>
      </c>
      <c r="Z609" s="50">
        <f t="shared" si="152"/>
        <v>41.574650337950878</v>
      </c>
      <c r="AA609" s="50">
        <f t="shared" si="153"/>
        <v>-5.6772144405149874</v>
      </c>
      <c r="AB609" s="50">
        <f t="shared" si="154"/>
        <v>-5.6772144405149874</v>
      </c>
      <c r="AC609" s="50">
        <f t="shared" si="155"/>
        <v>-5.6772144405149803</v>
      </c>
      <c r="AF609">
        <v>1.96</v>
      </c>
      <c r="AG609">
        <v>1.85</v>
      </c>
      <c r="AH609" s="66"/>
      <c r="AJ609" t="s">
        <v>447</v>
      </c>
    </row>
    <row r="610" spans="1:36" ht="15" x14ac:dyDescent="0.25">
      <c r="A610">
        <v>3.8</v>
      </c>
      <c r="B610">
        <v>3.1</v>
      </c>
      <c r="C610">
        <v>2.15</v>
      </c>
      <c r="D610" s="43">
        <f t="shared" si="156"/>
        <v>5.0854818967899895E-2</v>
      </c>
      <c r="E610" s="44">
        <f>IF(OR($A610="",$B610="",$C610=""),"",A610*'MPTO_working_3-way'!$I609)</f>
        <v>3.9932483120780193</v>
      </c>
      <c r="F610" s="45">
        <f>IF(OR($A610="",$B610="",$C610=""),"",B610*'MPTO_working_3-way'!$I609)</f>
        <v>3.2576499388004896</v>
      </c>
      <c r="G610" s="46">
        <f>IF(OR($A610="",$B610="",$C610=""),"",C610*'MPTO_working_3-way'!$I609)</f>
        <v>2.2593378607809846</v>
      </c>
      <c r="H610" s="44">
        <f>IF(OR($A610="",$B610="",$C610=""),"",'MPTO_working_3-way'!E609)</f>
        <v>4.061634682204522</v>
      </c>
      <c r="I610" s="45">
        <f>IF(OR($A610="",$B610="",$C610=""),"",'MPTO_working_3-way'!F609)</f>
        <v>3.2719404013435538</v>
      </c>
      <c r="J610" s="46">
        <f>IF(OR($A610="",$B610="",$C610=""),"",'MPTO_working_3-way'!G609)</f>
        <v>2.2313226829554798</v>
      </c>
      <c r="K610" s="44">
        <f>IF(OR($A610="",$B610="",$C610=""),"",'OddsRatio_working_3-way'!H609)</f>
        <v>4.0265135395048048</v>
      </c>
      <c r="L610" s="45">
        <f>IF(OR($A610="",$B610="",$C610=""),"",'OddsRatio_working_3-way'!I609)</f>
        <v>3.2698851546286045</v>
      </c>
      <c r="M610" s="46">
        <f>IF(OR($A610="",$B610="",$C610=""),"",'OddsRatio_working_3-way'!J609)</f>
        <v>2.2430323465823312</v>
      </c>
      <c r="N610" s="47">
        <f t="shared" si="144"/>
        <v>25.042269396956605</v>
      </c>
      <c r="O610" s="48">
        <f t="shared" si="145"/>
        <v>30.696975389817773</v>
      </c>
      <c r="P610" s="48">
        <f t="shared" si="146"/>
        <v>44.260755213225629</v>
      </c>
      <c r="Q610" t="s">
        <v>91</v>
      </c>
      <c r="R610" t="s">
        <v>90</v>
      </c>
      <c r="S610" t="s">
        <v>515</v>
      </c>
      <c r="T610" s="50">
        <v>100</v>
      </c>
      <c r="U610" s="50">
        <f t="shared" si="147"/>
        <v>73.68421052631578</v>
      </c>
      <c r="V610" s="50">
        <f t="shared" si="148"/>
        <v>67.741935483870961</v>
      </c>
      <c r="W610" s="50">
        <f t="shared" si="149"/>
        <v>53.488372093023258</v>
      </c>
      <c r="X610" s="50">
        <f t="shared" si="150"/>
        <v>78.769692423105781</v>
      </c>
      <c r="Y610" s="50">
        <f t="shared" si="151"/>
        <v>72.827417380660947</v>
      </c>
      <c r="Z610" s="50">
        <f t="shared" si="152"/>
        <v>58.573853989813237</v>
      </c>
      <c r="AA610" s="50">
        <f t="shared" si="153"/>
        <v>-5.0854818967900002</v>
      </c>
      <c r="AB610" s="50">
        <f t="shared" si="154"/>
        <v>-5.085481896789986</v>
      </c>
      <c r="AC610" s="50">
        <f t="shared" si="155"/>
        <v>-5.0854818967899789</v>
      </c>
      <c r="AF610">
        <v>2.6</v>
      </c>
      <c r="AG610">
        <v>1.5</v>
      </c>
      <c r="AH610" s="66"/>
      <c r="AJ610" t="s">
        <v>447</v>
      </c>
    </row>
    <row r="611" spans="1:36" ht="15" x14ac:dyDescent="0.25">
      <c r="A611">
        <v>4.93</v>
      </c>
      <c r="B611">
        <v>3.37</v>
      </c>
      <c r="C611">
        <v>1.81</v>
      </c>
      <c r="D611" s="43">
        <f t="shared" si="156"/>
        <v>5.2061849482106348E-2</v>
      </c>
      <c r="E611" s="44">
        <f>IF(OR($A611="",$B611="",$C611=""),"",A611*'MPTO_working_3-way'!$I610)</f>
        <v>5.1866649179467839</v>
      </c>
      <c r="F611" s="45">
        <f>IF(OR($A611="",$B611="",$C611=""),"",B611*'MPTO_working_3-way'!$I610)</f>
        <v>3.5454484327546987</v>
      </c>
      <c r="G611" s="46">
        <f>IF(OR($A611="",$B611="",$C611=""),"",C611*'MPTO_working_3-way'!$I610)</f>
        <v>1.9042319475626126</v>
      </c>
      <c r="H611" s="44">
        <f>IF(OR($A611="",$B611="",$C611=""),"",'MPTO_working_3-way'!E610)</f>
        <v>5.3912480822177224</v>
      </c>
      <c r="I611" s="45">
        <f>IF(OR($A611="",$B611="",$C611=""),"",'MPTO_working_3-way'!F610)</f>
        <v>3.579329234856198</v>
      </c>
      <c r="J611" s="46">
        <f>IF(OR($A611="",$B611="",$C611=""),"",'MPTO_working_3-way'!G610)</f>
        <v>1.8686969854477067</v>
      </c>
      <c r="K611" s="44">
        <f>IF(OR($A611="",$B611="",$C611=""),"",'OddsRatio_working_3-way'!H610)</f>
        <v>5.2796528667911016</v>
      </c>
      <c r="L611" s="45">
        <f>IF(OR($A611="",$B611="",$C611=""),"",'OddsRatio_working_3-way'!I610)</f>
        <v>3.580859362416009</v>
      </c>
      <c r="M611" s="46">
        <f>IF(OR($A611="",$B611="",$C611=""),"",'OddsRatio_working_3-way'!J610)</f>
        <v>1.8820658580409142</v>
      </c>
      <c r="N611" s="47">
        <f t="shared" si="144"/>
        <v>19.280212155981427</v>
      </c>
      <c r="O611" s="48">
        <f t="shared" si="145"/>
        <v>28.205176833527723</v>
      </c>
      <c r="P611" s="48">
        <f t="shared" si="146"/>
        <v>52.514611010490839</v>
      </c>
      <c r="Q611" t="s">
        <v>344</v>
      </c>
      <c r="R611" t="s">
        <v>92</v>
      </c>
      <c r="S611" t="s">
        <v>515</v>
      </c>
      <c r="T611" s="50">
        <v>100</v>
      </c>
      <c r="U611" s="50">
        <f t="shared" si="147"/>
        <v>79.716024340770801</v>
      </c>
      <c r="V611" s="50">
        <f t="shared" si="148"/>
        <v>70.326409495548958</v>
      </c>
      <c r="W611" s="50">
        <f t="shared" si="149"/>
        <v>44.751381215469614</v>
      </c>
      <c r="X611" s="50">
        <f t="shared" si="150"/>
        <v>84.922209288981421</v>
      </c>
      <c r="Y611" s="50">
        <f t="shared" si="151"/>
        <v>75.532594443759606</v>
      </c>
      <c r="Z611" s="50">
        <f t="shared" si="152"/>
        <v>49.957566163680248</v>
      </c>
      <c r="AA611" s="50">
        <f t="shared" si="153"/>
        <v>-5.2061849482106197</v>
      </c>
      <c r="AB611" s="50">
        <f t="shared" si="154"/>
        <v>-5.2061849482106481</v>
      </c>
      <c r="AC611" s="50">
        <f t="shared" si="155"/>
        <v>-5.2061849482106339</v>
      </c>
      <c r="AF611">
        <v>2.13</v>
      </c>
      <c r="AG611">
        <v>1.72</v>
      </c>
      <c r="AH611" s="66"/>
      <c r="AJ611" t="s">
        <v>447</v>
      </c>
    </row>
    <row r="612" spans="1:36" ht="15" x14ac:dyDescent="0.25">
      <c r="A612">
        <v>2.3199999999999998</v>
      </c>
      <c r="B612">
        <v>3.32</v>
      </c>
      <c r="C612">
        <v>3.44</v>
      </c>
      <c r="D612" s="43">
        <f t="shared" si="156"/>
        <v>2.2936976454333902E-2</v>
      </c>
      <c r="E612" s="44">
        <f>IF(OR($A612="",$B612="",$C612=""),"",A612*'MPTO_working_3-way'!$I611)</f>
        <v>2.3732137853740545</v>
      </c>
      <c r="F612" s="45">
        <f>IF(OR($A612="",$B612="",$C612=""),"",B612*'MPTO_working_3-way'!$I611)</f>
        <v>3.3961507618283884</v>
      </c>
      <c r="G612" s="46">
        <f>IF(OR($A612="",$B612="",$C612=""),"",C612*'MPTO_working_3-way'!$I611)</f>
        <v>3.5189031990029087</v>
      </c>
      <c r="H612" s="44">
        <f>IF(OR($A612="",$B612="",$C612=""),"",'MPTO_working_3-way'!E611)</f>
        <v>2.3618951267842405</v>
      </c>
      <c r="I612" s="45">
        <f>IF(OR($A612="",$B612="",$C612=""),"",'MPTO_working_3-way'!F611)</f>
        <v>3.4064683876205417</v>
      </c>
      <c r="J612" s="46">
        <f>IF(OR($A612="",$B612="",$C612=""),"",'MPTO_working_3-way'!G611)</f>
        <v>3.5329195514771565</v>
      </c>
      <c r="K612" s="44">
        <f>IF(OR($A612="",$B612="",$C612=""),"",'OddsRatio_working_3-way'!H611)</f>
        <v>2.3668014604823582</v>
      </c>
      <c r="L612" s="45">
        <f>IF(OR($A612="",$B612="",$C612=""),"",'OddsRatio_working_3-way'!I611)</f>
        <v>3.4022571123629328</v>
      </c>
      <c r="M612" s="46">
        <f>IF(OR($A612="",$B612="",$C612=""),"",'OddsRatio_working_3-way'!J611)</f>
        <v>3.5265117905886019</v>
      </c>
      <c r="N612" s="47">
        <f t="shared" si="144"/>
        <v>42.136953955135766</v>
      </c>
      <c r="O612" s="48">
        <f t="shared" si="145"/>
        <v>29.445100354191261</v>
      </c>
      <c r="P612" s="48">
        <f t="shared" si="146"/>
        <v>28.417945690672958</v>
      </c>
      <c r="Q612" t="s">
        <v>100</v>
      </c>
      <c r="R612" t="s">
        <v>99</v>
      </c>
      <c r="S612" t="s">
        <v>515</v>
      </c>
      <c r="T612" s="50">
        <v>100</v>
      </c>
      <c r="U612" s="50">
        <f t="shared" si="147"/>
        <v>56.896551724137922</v>
      </c>
      <c r="V612" s="50">
        <f t="shared" si="148"/>
        <v>69.879518072289159</v>
      </c>
      <c r="W612" s="50">
        <f t="shared" si="149"/>
        <v>70.930232558139537</v>
      </c>
      <c r="X612" s="50">
        <f t="shared" si="150"/>
        <v>59.190249369571312</v>
      </c>
      <c r="Y612" s="50">
        <f t="shared" si="151"/>
        <v>72.173215717722542</v>
      </c>
      <c r="Z612" s="50">
        <f t="shared" si="152"/>
        <v>73.22393020357292</v>
      </c>
      <c r="AA612" s="50">
        <f t="shared" si="153"/>
        <v>-2.2936976454333902</v>
      </c>
      <c r="AB612" s="50">
        <f t="shared" si="154"/>
        <v>-2.2936976454333831</v>
      </c>
      <c r="AC612" s="50">
        <f t="shared" si="155"/>
        <v>-2.2936976454333831</v>
      </c>
      <c r="AF612">
        <v>1.87</v>
      </c>
      <c r="AG612">
        <v>2.0499999999999998</v>
      </c>
      <c r="AH612" s="66"/>
      <c r="AJ612" t="s">
        <v>441</v>
      </c>
    </row>
    <row r="613" spans="1:36" ht="15" x14ac:dyDescent="0.25">
      <c r="A613">
        <v>5.52</v>
      </c>
      <c r="B613">
        <v>3.99</v>
      </c>
      <c r="C613">
        <v>1.68</v>
      </c>
      <c r="D613" s="43">
        <f t="shared" si="156"/>
        <v>2.7024081943990419E-2</v>
      </c>
      <c r="E613" s="44">
        <f>IF(OR($A613="",$B613="",$C613=""),"",A613*'MPTO_working_3-way'!$I612)</f>
        <v>5.6691729323308264</v>
      </c>
      <c r="F613" s="45">
        <f>IF(OR($A613="",$B613="",$C613=""),"",B613*'MPTO_working_3-way'!$I612)</f>
        <v>4.0978260869565224</v>
      </c>
      <c r="G613" s="46">
        <f>IF(OR($A613="",$B613="",$C613=""),"",C613*'MPTO_working_3-way'!$I612)</f>
        <v>1.7254004576659039</v>
      </c>
      <c r="H613" s="44">
        <f>IF(OR($A613="",$B613="",$C613=""),"",'MPTO_working_3-way'!E612)</f>
        <v>5.8088405949994728</v>
      </c>
      <c r="I613" s="45">
        <f>IF(OR($A613="",$B613="",$C613=""),"",'MPTO_working_3-way'!F612)</f>
        <v>4.1387552615754659</v>
      </c>
      <c r="J613" s="46">
        <f>IF(OR($A613="",$B613="",$C613=""),"",'MPTO_working_3-way'!G612)</f>
        <v>1.7058149261129527</v>
      </c>
      <c r="K613" s="44">
        <f>IF(OR($A613="",$B613="",$C613=""),"",'OddsRatio_working_3-way'!H612)</f>
        <v>5.7380131743148874</v>
      </c>
      <c r="L613" s="45">
        <f>IF(OR($A613="",$B613="",$C613=""),"",'OddsRatio_working_3-way'!I612)</f>
        <v>4.1342166794693629</v>
      </c>
      <c r="M613" s="46">
        <f>IF(OR($A613="",$B613="",$C613=""),"",'OddsRatio_working_3-way'!J612)</f>
        <v>1.7127984421535674</v>
      </c>
      <c r="N613" s="47">
        <f t="shared" si="144"/>
        <v>17.639257294429711</v>
      </c>
      <c r="O613" s="48">
        <f t="shared" si="145"/>
        <v>24.403183023872675</v>
      </c>
      <c r="P613" s="48">
        <f t="shared" si="146"/>
        <v>57.95755968169761</v>
      </c>
      <c r="Q613" t="s">
        <v>103</v>
      </c>
      <c r="R613" t="s">
        <v>102</v>
      </c>
      <c r="S613" t="s">
        <v>515</v>
      </c>
      <c r="T613" s="50">
        <v>100</v>
      </c>
      <c r="U613" s="50">
        <f t="shared" si="147"/>
        <v>81.884057971014499</v>
      </c>
      <c r="V613" s="50">
        <f t="shared" si="148"/>
        <v>74.937343358395992</v>
      </c>
      <c r="W613" s="50">
        <f t="shared" si="149"/>
        <v>40.476190476190474</v>
      </c>
      <c r="X613" s="50">
        <f t="shared" si="150"/>
        <v>84.586466165413526</v>
      </c>
      <c r="Y613" s="50">
        <f t="shared" si="151"/>
        <v>77.639751552795033</v>
      </c>
      <c r="Z613" s="50">
        <f t="shared" si="152"/>
        <v>43.178598670589516</v>
      </c>
      <c r="AA613" s="50">
        <f t="shared" si="153"/>
        <v>-2.7024081943990268</v>
      </c>
      <c r="AB613" s="50">
        <f t="shared" si="154"/>
        <v>-2.702408194399041</v>
      </c>
      <c r="AC613" s="50">
        <f t="shared" si="155"/>
        <v>-2.702408194399041</v>
      </c>
      <c r="AF613">
        <v>1.71</v>
      </c>
      <c r="AG613">
        <v>2.25</v>
      </c>
      <c r="AH613" s="66"/>
      <c r="AJ613" t="s">
        <v>441</v>
      </c>
    </row>
    <row r="614" spans="1:36" ht="15" x14ac:dyDescent="0.25">
      <c r="A614">
        <v>8.9499999999999993</v>
      </c>
      <c r="B614">
        <v>4.93</v>
      </c>
      <c r="C614">
        <v>1.41</v>
      </c>
      <c r="D614" s="43">
        <f t="shared" si="156"/>
        <v>2.3791458323739523E-2</v>
      </c>
      <c r="E614" s="44">
        <f>IF(OR($A614="",$B614="",$C614=""),"",A614*'MPTO_working_3-way'!$I613)</f>
        <v>9.1629335519974688</v>
      </c>
      <c r="F614" s="45">
        <f>IF(OR($A614="",$B614="",$C614=""),"",B614*'MPTO_working_3-way'!$I613)</f>
        <v>5.0472918895360355</v>
      </c>
      <c r="G614" s="46">
        <f>IF(OR($A614="",$B614="",$C614=""),"",C614*'MPTO_working_3-way'!$I613)</f>
        <v>1.4435459562364727</v>
      </c>
      <c r="H614" s="44">
        <f>IF(OR($A614="",$B614="",$C614=""),"",'MPTO_working_3-way'!E613)</f>
        <v>9.6337853800519113</v>
      </c>
      <c r="I614" s="45">
        <f>IF(OR($A614="",$B614="",$C614=""),"",'MPTO_working_3-way'!F613)</f>
        <v>5.1305922879648014</v>
      </c>
      <c r="J614" s="46">
        <f>IF(OR($A614="",$B614="",$C614=""),"",'MPTO_working_3-way'!G613)</f>
        <v>1.4259448950145936</v>
      </c>
      <c r="K614" s="44">
        <f>IF(OR($A614="",$B614="",$C614=""),"",'OddsRatio_working_3-way'!H613)</f>
        <v>9.3673923387327509</v>
      </c>
      <c r="L614" s="45">
        <f>IF(OR($A614="",$B614="",$C614=""),"",'OddsRatio_working_3-way'!I613)</f>
        <v>5.1363335712226039</v>
      </c>
      <c r="M614" s="46">
        <f>IF(OR($A614="",$B614="",$C614=""),"",'OddsRatio_working_3-way'!J613)</f>
        <v>1.4315258941987961</v>
      </c>
      <c r="N614" s="47">
        <f t="shared" si="144"/>
        <v>10.913535434096927</v>
      </c>
      <c r="O614" s="48">
        <f t="shared" si="145"/>
        <v>19.812604895571504</v>
      </c>
      <c r="P614" s="48">
        <f t="shared" si="146"/>
        <v>69.273859670331561</v>
      </c>
      <c r="Q614" t="s">
        <v>104</v>
      </c>
      <c r="R614" t="s">
        <v>143</v>
      </c>
      <c r="S614" t="s">
        <v>515</v>
      </c>
      <c r="T614" s="50">
        <v>100</v>
      </c>
      <c r="U614" s="50">
        <f t="shared" si="147"/>
        <v>88.826815642458087</v>
      </c>
      <c r="V614" s="50">
        <f t="shared" si="148"/>
        <v>79.716024340770801</v>
      </c>
      <c r="W614" s="50">
        <f t="shared" si="149"/>
        <v>29.078014184397166</v>
      </c>
      <c r="X614" s="50">
        <f t="shared" si="150"/>
        <v>91.205961474832051</v>
      </c>
      <c r="Y614" s="50">
        <f t="shared" si="151"/>
        <v>82.095170173144737</v>
      </c>
      <c r="Z614" s="50">
        <f t="shared" si="152"/>
        <v>31.457160016771113</v>
      </c>
      <c r="AA614" s="50">
        <f t="shared" si="153"/>
        <v>-2.3791458323739647</v>
      </c>
      <c r="AB614" s="50">
        <f t="shared" si="154"/>
        <v>-2.3791458323739363</v>
      </c>
      <c r="AC614" s="50">
        <f t="shared" si="155"/>
        <v>-2.3791458323739469</v>
      </c>
      <c r="AF614">
        <v>1.68</v>
      </c>
      <c r="AG614">
        <v>2.2999999999999998</v>
      </c>
      <c r="AH614" s="66"/>
      <c r="AJ614" t="s">
        <v>441</v>
      </c>
    </row>
    <row r="615" spans="1:36" ht="15" x14ac:dyDescent="0.25">
      <c r="A615">
        <v>6.39</v>
      </c>
      <c r="B615">
        <v>4.41</v>
      </c>
      <c r="C615">
        <v>1.56</v>
      </c>
      <c r="D615" s="43">
        <f t="shared" si="156"/>
        <v>2.4277533331859225E-2</v>
      </c>
      <c r="E615" s="44">
        <f>IF(OR($A615="",$B615="",$C615=""),"",A615*'MPTO_working_3-way'!$I614)</f>
        <v>6.5451334379905806</v>
      </c>
      <c r="F615" s="45">
        <f>IF(OR($A615="",$B615="",$C615=""),"",B615*'MPTO_working_3-way'!$I614)</f>
        <v>4.5170639219934996</v>
      </c>
      <c r="G615" s="46">
        <f>IF(OR($A615="",$B615="",$C615=""),"",C615*'MPTO_working_3-way'!$I614)</f>
        <v>1.5978729519977004</v>
      </c>
      <c r="H615" s="44">
        <f>IF(OR($A615="",$B615="",$C615=""),"",'MPTO_working_3-way'!E614)</f>
        <v>6.7384531337946543</v>
      </c>
      <c r="I615" s="45">
        <f>IF(OR($A615="",$B615="",$C615=""),"",'MPTO_working_3-way'!F614)</f>
        <v>4.5732085477383544</v>
      </c>
      <c r="J615" s="46">
        <f>IF(OR($A615="",$B615="",$C615=""),"",'MPTO_working_3-way'!G614)</f>
        <v>1.5799457363438405</v>
      </c>
      <c r="K615" s="44">
        <f>IF(OR($A615="",$B615="",$C615=""),"",'OddsRatio_working_3-way'!H614)</f>
        <v>6.6403830513692661</v>
      </c>
      <c r="L615" s="45">
        <f>IF(OR($A615="",$B615="",$C615=""),"",'OddsRatio_working_3-way'!I614)</f>
        <v>4.568405603927495</v>
      </c>
      <c r="M615" s="46">
        <f>IF(OR($A615="",$B615="",$C615=""),"",'OddsRatio_working_3-way'!J614)</f>
        <v>1.5860138235188848</v>
      </c>
      <c r="N615" s="47">
        <f t="shared" si="144"/>
        <v>15.278527313065901</v>
      </c>
      <c r="O615" s="48">
        <f t="shared" si="145"/>
        <v>22.138274269952628</v>
      </c>
      <c r="P615" s="48">
        <f t="shared" si="146"/>
        <v>62.583198416981475</v>
      </c>
      <c r="Q615" t="s">
        <v>95</v>
      </c>
      <c r="R615" t="s">
        <v>53</v>
      </c>
      <c r="S615" t="s">
        <v>515</v>
      </c>
      <c r="T615" s="50">
        <v>100</v>
      </c>
      <c r="U615" s="50">
        <f t="shared" si="147"/>
        <v>84.350547730829433</v>
      </c>
      <c r="V615" s="50">
        <f t="shared" si="148"/>
        <v>77.32426303854875</v>
      </c>
      <c r="W615" s="50">
        <f t="shared" si="149"/>
        <v>35.897435897435898</v>
      </c>
      <c r="X615" s="50">
        <f t="shared" si="150"/>
        <v>86.778301064015338</v>
      </c>
      <c r="Y615" s="50">
        <f t="shared" si="151"/>
        <v>79.752016371734683</v>
      </c>
      <c r="Z615" s="50">
        <f t="shared" si="152"/>
        <v>38.325189230621824</v>
      </c>
      <c r="AA615" s="50">
        <f t="shared" si="153"/>
        <v>-2.4277533331859047</v>
      </c>
      <c r="AB615" s="50">
        <f t="shared" si="154"/>
        <v>-2.4277533331859331</v>
      </c>
      <c r="AC615" s="50">
        <f t="shared" si="155"/>
        <v>-2.427753333185926</v>
      </c>
      <c r="AF615">
        <v>1.72</v>
      </c>
      <c r="AG615">
        <v>2.23</v>
      </c>
      <c r="AH615" s="66"/>
      <c r="AJ615" t="s">
        <v>441</v>
      </c>
    </row>
    <row r="616" spans="1:36" ht="15" x14ac:dyDescent="0.25">
      <c r="A616">
        <v>2.72</v>
      </c>
      <c r="B616">
        <v>3.28</v>
      </c>
      <c r="C616">
        <v>2.86</v>
      </c>
      <c r="D616" s="43">
        <f t="shared" si="156"/>
        <v>2.217545725436687E-2</v>
      </c>
      <c r="E616" s="44">
        <f>IF(OR($A616="",$B616="",$C616=""),"",A616*'MPTO_working_3-way'!$I615)</f>
        <v>2.7803172437318779</v>
      </c>
      <c r="F616" s="45">
        <f>IF(OR($A616="",$B616="",$C616=""),"",B616*'MPTO_working_3-way'!$I615)</f>
        <v>3.3527354997943233</v>
      </c>
      <c r="G616" s="46">
        <f>IF(OR($A616="",$B616="",$C616=""),"",C616*'MPTO_working_3-way'!$I615)</f>
        <v>2.9234218077474892</v>
      </c>
      <c r="H616" s="44">
        <f>IF(OR($A616="",$B616="",$C616=""),"",'MPTO_working_3-way'!E615)</f>
        <v>2.7758097306931795</v>
      </c>
      <c r="I616" s="45">
        <f>IF(OR($A616="",$B616="",$C616=""),"",'MPTO_working_3-way'!F615)</f>
        <v>3.3615001306880941</v>
      </c>
      <c r="J616" s="46">
        <f>IF(OR($A616="",$B616="",$C616=""),"",'MPTO_working_3-way'!G615)</f>
        <v>2.9217679347467627</v>
      </c>
      <c r="K616" s="44">
        <f>IF(OR($A616="",$B616="",$C616=""),"",'OddsRatio_working_3-way'!H615)</f>
        <v>2.7780360334003387</v>
      </c>
      <c r="L616" s="45">
        <f>IF(OR($A616="",$B616="",$C616=""),"",'OddsRatio_working_3-way'!I615)</f>
        <v>3.3569314861353314</v>
      </c>
      <c r="M616" s="46">
        <f>IF(OR($A616="",$B616="",$C616=""),"",'OddsRatio_working_3-way'!J615)</f>
        <v>2.9227598965840857</v>
      </c>
      <c r="N616" s="47">
        <f t="shared" si="144"/>
        <v>35.967118581682108</v>
      </c>
      <c r="O616" s="48">
        <f t="shared" si="145"/>
        <v>29.826391018955896</v>
      </c>
      <c r="P616" s="48">
        <f t="shared" si="146"/>
        <v>34.206490399362004</v>
      </c>
      <c r="Q616" t="s">
        <v>52</v>
      </c>
      <c r="R616" t="s">
        <v>97</v>
      </c>
      <c r="S616" t="s">
        <v>515</v>
      </c>
      <c r="T616" s="50">
        <v>100</v>
      </c>
      <c r="U616" s="50">
        <f t="shared" si="147"/>
        <v>63.235294117647051</v>
      </c>
      <c r="V616" s="50">
        <f t="shared" si="148"/>
        <v>69.512195121951223</v>
      </c>
      <c r="W616" s="50">
        <f t="shared" si="149"/>
        <v>65.03496503496504</v>
      </c>
      <c r="X616" s="50">
        <f t="shared" si="150"/>
        <v>65.452839843083737</v>
      </c>
      <c r="Y616" s="50">
        <f t="shared" si="151"/>
        <v>71.729740847387902</v>
      </c>
      <c r="Z616" s="50">
        <f t="shared" si="152"/>
        <v>67.252510760401719</v>
      </c>
      <c r="AA616" s="50">
        <f t="shared" si="153"/>
        <v>-2.2175457254366862</v>
      </c>
      <c r="AB616" s="50">
        <f t="shared" si="154"/>
        <v>-2.217545725436679</v>
      </c>
      <c r="AC616" s="50">
        <f t="shared" si="155"/>
        <v>-2.217545725436679</v>
      </c>
      <c r="AF616">
        <v>1.9</v>
      </c>
      <c r="AG616">
        <v>2</v>
      </c>
      <c r="AH616" s="66"/>
      <c r="AJ616" t="s">
        <v>441</v>
      </c>
    </row>
    <row r="617" spans="1:36" ht="15" x14ac:dyDescent="0.25">
      <c r="A617">
        <v>3.4</v>
      </c>
      <c r="B617">
        <v>4.1500000000000004</v>
      </c>
      <c r="C617">
        <v>2.02</v>
      </c>
      <c r="D617" s="43">
        <f t="shared" si="156"/>
        <v>3.0131007431005274E-2</v>
      </c>
      <c r="E617" s="44">
        <f>IF(OR($A617="",$B617="",$C617=""),"",A617*'MPTO_working_3-way'!$I616)</f>
        <v>3.5024454252654178</v>
      </c>
      <c r="F617" s="45">
        <f>IF(OR($A617="",$B617="",$C617=""),"",B617*'MPTO_working_3-way'!$I616)</f>
        <v>4.2750436808386718</v>
      </c>
      <c r="G617" s="46">
        <f>IF(OR($A617="",$B617="",$C617=""),"",C617*'MPTO_working_3-way'!$I616)</f>
        <v>2.0808646350106308</v>
      </c>
      <c r="H617" s="44">
        <f>IF(OR($A617="",$B617="",$C617=""),"",'MPTO_working_3-way'!E616)</f>
        <v>3.5202097965434613</v>
      </c>
      <c r="I617" s="45">
        <f>IF(OR($A617="",$B617="",$C617=""),"",'MPTO_working_3-way'!F616)</f>
        <v>4.330500577355509</v>
      </c>
      <c r="J617" s="46">
        <f>IF(OR($A617="",$B617="",$C617=""),"",'MPTO_working_3-way'!G616)</f>
        <v>2.0618308609348177</v>
      </c>
      <c r="K617" s="44">
        <f>IF(OR($A617="",$B617="",$C617=""),"",'OddsRatio_working_3-way'!H616)</f>
        <v>3.5164215878047873</v>
      </c>
      <c r="L617" s="45">
        <f>IF(OR($A617="",$B617="",$C617=""),"",'OddsRatio_working_3-way'!I616)</f>
        <v>4.3028033339937828</v>
      </c>
      <c r="M617" s="46">
        <f>IF(OR($A617="",$B617="",$C617=""),"",'OddsRatio_working_3-way'!J616)</f>
        <v>2.069479174817034</v>
      </c>
      <c r="N617" s="47">
        <f t="shared" si="144"/>
        <v>28.551479854228401</v>
      </c>
      <c r="O617" s="48">
        <f t="shared" si="145"/>
        <v>23.391573856476281</v>
      </c>
      <c r="P617" s="48">
        <f t="shared" si="146"/>
        <v>48.056946289295318</v>
      </c>
      <c r="Q617" t="s">
        <v>361</v>
      </c>
      <c r="R617" t="s">
        <v>360</v>
      </c>
      <c r="S617" t="s">
        <v>515</v>
      </c>
      <c r="T617" s="50">
        <v>100</v>
      </c>
      <c r="U617" s="50">
        <f t="shared" si="147"/>
        <v>70.588235294117652</v>
      </c>
      <c r="V617" s="50">
        <f t="shared" si="148"/>
        <v>75.903614457831324</v>
      </c>
      <c r="W617" s="50">
        <f t="shared" si="149"/>
        <v>50.495049504950494</v>
      </c>
      <c r="X617" s="50">
        <f t="shared" si="150"/>
        <v>73.601336037218175</v>
      </c>
      <c r="Y617" s="50">
        <f t="shared" si="151"/>
        <v>78.916715200931861</v>
      </c>
      <c r="Z617" s="50">
        <f t="shared" si="152"/>
        <v>53.508150248051024</v>
      </c>
      <c r="AA617" s="50">
        <f t="shared" si="153"/>
        <v>-3.013100743100523</v>
      </c>
      <c r="AB617" s="50">
        <f t="shared" si="154"/>
        <v>-3.0131007431005372</v>
      </c>
      <c r="AC617" s="50">
        <f t="shared" si="155"/>
        <v>-3.0131007431005301</v>
      </c>
      <c r="AF617">
        <v>1.65</v>
      </c>
      <c r="AG617">
        <v>2.34</v>
      </c>
      <c r="AH617" s="66"/>
      <c r="AJ617" t="s">
        <v>448</v>
      </c>
    </row>
    <row r="618" spans="1:36" ht="15" x14ac:dyDescent="0.25">
      <c r="A618">
        <v>1.86</v>
      </c>
      <c r="B618">
        <v>4.1100000000000003</v>
      </c>
      <c r="C618">
        <v>4</v>
      </c>
      <c r="D618" s="43">
        <f t="shared" si="156"/>
        <v>3.0943411035240453E-2</v>
      </c>
      <c r="E618" s="44">
        <f>IF(OR($A618="",$B618="",$C618=""),"",A618*'MPTO_working_3-way'!$I617)</f>
        <v>1.9175547445255474</v>
      </c>
      <c r="F618" s="45">
        <f>IF(OR($A618="",$B618="",$C618=""),"",B618*'MPTO_working_3-way'!$I617)</f>
        <v>4.2371774193548388</v>
      </c>
      <c r="G618" s="46">
        <f>IF(OR($A618="",$B618="",$C618=""),"",C618*'MPTO_working_3-way'!$I617)</f>
        <v>4.1237736441409618</v>
      </c>
      <c r="H618" s="44">
        <f>IF(OR($A618="",$B618="",$C618=""),"",'MPTO_working_3-way'!E617)</f>
        <v>1.8963819257531969</v>
      </c>
      <c r="I618" s="45">
        <f>IF(OR($A618="",$B618="",$C618=""),"",'MPTO_working_3-way'!F617)</f>
        <v>4.2919462145243248</v>
      </c>
      <c r="J618" s="46">
        <f>IF(OR($A618="",$B618="",$C618=""),"",'MPTO_working_3-way'!G617)</f>
        <v>4.1721333842711337</v>
      </c>
      <c r="K618" s="44">
        <f>IF(OR($A618="",$B618="",$C618=""),"",'OddsRatio_working_3-way'!H617)</f>
        <v>1.9043135758415792</v>
      </c>
      <c r="L618" s="45">
        <f>IF(OR($A618="",$B618="",$C618=""),"",'OddsRatio_working_3-way'!I617)</f>
        <v>4.270250256822453</v>
      </c>
      <c r="M618" s="46">
        <f>IF(OR($A618="",$B618="",$C618=""),"",'OddsRatio_working_3-way'!J617)</f>
        <v>4.1545822413078328</v>
      </c>
      <c r="N618" s="47">
        <f t="shared" si="144"/>
        <v>52.149749719266858</v>
      </c>
      <c r="O618" s="48">
        <f t="shared" si="145"/>
        <v>23.600616661274053</v>
      </c>
      <c r="P618" s="48">
        <f t="shared" si="146"/>
        <v>24.24963361945909</v>
      </c>
      <c r="Q618" t="s">
        <v>423</v>
      </c>
      <c r="R618" t="s">
        <v>422</v>
      </c>
      <c r="S618" t="s">
        <v>515</v>
      </c>
      <c r="T618" s="50">
        <v>100</v>
      </c>
      <c r="U618" s="50">
        <f t="shared" si="147"/>
        <v>46.236559139784944</v>
      </c>
      <c r="V618" s="50">
        <f t="shared" si="148"/>
        <v>75.669099756691011</v>
      </c>
      <c r="W618" s="50">
        <f t="shared" si="149"/>
        <v>75</v>
      </c>
      <c r="X618" s="50">
        <f t="shared" si="150"/>
        <v>49.330900243309003</v>
      </c>
      <c r="Y618" s="50">
        <f t="shared" si="151"/>
        <v>78.763440860215056</v>
      </c>
      <c r="Z618" s="50">
        <f t="shared" si="152"/>
        <v>78.094341103524044</v>
      </c>
      <c r="AA618" s="50">
        <f t="shared" si="153"/>
        <v>-3.0943411035240587</v>
      </c>
      <c r="AB618" s="50">
        <f t="shared" si="154"/>
        <v>-3.0943411035240445</v>
      </c>
      <c r="AC618" s="50">
        <f t="shared" si="155"/>
        <v>-3.0943411035240445</v>
      </c>
      <c r="AF618">
        <v>1.53</v>
      </c>
      <c r="AG618">
        <v>2.63</v>
      </c>
      <c r="AH618" s="66"/>
      <c r="AJ618" t="s">
        <v>448</v>
      </c>
    </row>
    <row r="619" spans="1:36" ht="15" x14ac:dyDescent="0.25">
      <c r="A619">
        <v>2.0099999999999998</v>
      </c>
      <c r="B619">
        <v>3.87</v>
      </c>
      <c r="C619">
        <v>3.66</v>
      </c>
      <c r="D619" s="43">
        <f t="shared" si="156"/>
        <v>2.9134414343329862E-2</v>
      </c>
      <c r="E619" s="44">
        <f>IF(OR($A619="",$B619="",$C619=""),"",A619*'MPTO_working_3-way'!$I618)</f>
        <v>2.0685601728300926</v>
      </c>
      <c r="F619" s="45">
        <f>IF(OR($A619="",$B619="",$C619=""),"",B619*'MPTO_working_3-way'!$I618)</f>
        <v>3.9827501835086867</v>
      </c>
      <c r="G619" s="46">
        <f>IF(OR($A619="",$B619="",$C619=""),"",C619*'MPTO_working_3-way'!$I618)</f>
        <v>3.7666319564965876</v>
      </c>
      <c r="H619" s="44">
        <f>IF(OR($A619="",$B619="",$C619=""),"",'MPTO_working_3-way'!E618)</f>
        <v>2.0500164389906068</v>
      </c>
      <c r="I619" s="45">
        <f>IF(OR($A619="",$B619="",$C619=""),"",'MPTO_working_3-way'!F618)</f>
        <v>4.0211276259111086</v>
      </c>
      <c r="J619" s="46">
        <f>IF(OR($A619="",$B619="",$C619=""),"",'MPTO_working_3-way'!G618)</f>
        <v>3.7948853498447268</v>
      </c>
      <c r="K619" s="44">
        <f>IF(OR($A619="",$B619="",$C619=""),"",'OddsRatio_working_3-way'!H618)</f>
        <v>2.0573493899270168</v>
      </c>
      <c r="L619" s="45">
        <f>IF(OR($A619="",$B619="",$C619=""),"",'OddsRatio_working_3-way'!I618)</f>
        <v>4.0045472763272674</v>
      </c>
      <c r="M619" s="46">
        <f>IF(OR($A619="",$B619="",$C619=""),"",'OddsRatio_working_3-way'!J618)</f>
        <v>3.7847023536691742</v>
      </c>
      <c r="N619" s="47">
        <f t="shared" si="144"/>
        <v>48.342804484718172</v>
      </c>
      <c r="O619" s="48">
        <f t="shared" si="145"/>
        <v>25.108278298264469</v>
      </c>
      <c r="P619" s="48">
        <f t="shared" si="146"/>
        <v>26.548917217017348</v>
      </c>
      <c r="Q619" t="s">
        <v>358</v>
      </c>
      <c r="R619" t="s">
        <v>362</v>
      </c>
      <c r="S619" t="s">
        <v>515</v>
      </c>
      <c r="T619" s="50">
        <v>100</v>
      </c>
      <c r="U619" s="50">
        <f t="shared" si="147"/>
        <v>50.248756218905463</v>
      </c>
      <c r="V619" s="50">
        <f t="shared" si="148"/>
        <v>74.160206718346245</v>
      </c>
      <c r="W619" s="50">
        <f t="shared" si="149"/>
        <v>72.67759562841529</v>
      </c>
      <c r="X619" s="50">
        <f t="shared" si="150"/>
        <v>53.162197653238444</v>
      </c>
      <c r="Y619" s="50">
        <f t="shared" si="151"/>
        <v>77.073648152679226</v>
      </c>
      <c r="Z619" s="50">
        <f t="shared" si="152"/>
        <v>75.591037062748285</v>
      </c>
      <c r="AA619" s="50">
        <f t="shared" si="153"/>
        <v>-2.9134414343329809</v>
      </c>
      <c r="AB619" s="50">
        <f t="shared" si="154"/>
        <v>-2.9134414343329809</v>
      </c>
      <c r="AC619" s="50">
        <f t="shared" si="155"/>
        <v>-2.9134414343329951</v>
      </c>
      <c r="AF619">
        <v>1.79</v>
      </c>
      <c r="AG619">
        <v>2.1</v>
      </c>
      <c r="AH619" s="66"/>
      <c r="AJ619" t="s">
        <v>448</v>
      </c>
    </row>
    <row r="620" spans="1:36" ht="15" x14ac:dyDescent="0.25">
      <c r="A620">
        <v>10.95</v>
      </c>
      <c r="B620">
        <v>6.62</v>
      </c>
      <c r="C620">
        <v>1.27</v>
      </c>
      <c r="D620" s="43">
        <f t="shared" si="156"/>
        <v>2.978317752908044E-2</v>
      </c>
      <c r="E620" s="44">
        <f>IF(OR($A620="",$B620="",$C620=""),"",A620*'MPTO_working_3-way'!$I619)</f>
        <v>11.276125793943431</v>
      </c>
      <c r="F620" s="45">
        <f>IF(OR($A620="",$B620="",$C620=""),"",B620*'MPTO_working_3-way'!$I619)</f>
        <v>6.8171646352425128</v>
      </c>
      <c r="G620" s="46">
        <f>IF(OR($A620="",$B620="",$C620=""),"",C620*'MPTO_working_3-way'!$I619)</f>
        <v>1.3078246354619323</v>
      </c>
      <c r="H620" s="44">
        <f>IF(OR($A620="",$B620="",$C620=""),"",'MPTO_working_3-way'!E619)</f>
        <v>12.285544295835512</v>
      </c>
      <c r="I620" s="45">
        <f>IF(OR($A620="",$B620="",$C620=""),"",'MPTO_working_3-way'!F619)</f>
        <v>7.0856819668101938</v>
      </c>
      <c r="J620" s="46">
        <f>IF(OR($A620="",$B620="",$C620=""),"",'MPTO_working_3-way'!G619)</f>
        <v>1.2862168950602102</v>
      </c>
      <c r="K620" s="44">
        <f>IF(OR($A620="",$B620="",$C620=""),"",'OddsRatio_working_3-way'!H619)</f>
        <v>11.769570789364019</v>
      </c>
      <c r="L620" s="45">
        <f>IF(OR($A620="",$B620="",$C620=""),"",'OddsRatio_working_3-way'!I619)</f>
        <v>7.0829133503744517</v>
      </c>
      <c r="M620" s="46">
        <f>IF(OR($A620="",$B620="",$C620=""),"",'OddsRatio_working_3-way'!J619)</f>
        <v>1.2922396093596269</v>
      </c>
      <c r="N620" s="47">
        <f t="shared" si="144"/>
        <v>8.8682941133657316</v>
      </c>
      <c r="O620" s="48">
        <f t="shared" si="145"/>
        <v>14.6688550666699</v>
      </c>
      <c r="P620" s="48">
        <f t="shared" si="146"/>
        <v>76.462850819964359</v>
      </c>
      <c r="Q620" t="s">
        <v>359</v>
      </c>
      <c r="R620" t="s">
        <v>427</v>
      </c>
      <c r="S620" t="s">
        <v>515</v>
      </c>
      <c r="T620" s="50">
        <v>100</v>
      </c>
      <c r="U620" s="50">
        <f t="shared" si="147"/>
        <v>90.867579908675808</v>
      </c>
      <c r="V620" s="50">
        <f t="shared" si="148"/>
        <v>84.894259818731115</v>
      </c>
      <c r="W620" s="50">
        <f t="shared" si="149"/>
        <v>21.259842519685037</v>
      </c>
      <c r="X620" s="50">
        <f t="shared" si="150"/>
        <v>93.845897661583834</v>
      </c>
      <c r="Y620" s="50">
        <f t="shared" si="151"/>
        <v>87.872577571639155</v>
      </c>
      <c r="Z620" s="50">
        <f t="shared" si="152"/>
        <v>24.238160272593085</v>
      </c>
      <c r="AA620" s="50">
        <f t="shared" si="153"/>
        <v>-2.9783177529080263</v>
      </c>
      <c r="AB620" s="50">
        <f t="shared" si="154"/>
        <v>-2.9783177529080405</v>
      </c>
      <c r="AC620" s="50">
        <f t="shared" si="155"/>
        <v>-2.9783177529080476</v>
      </c>
      <c r="AF620">
        <v>1.33</v>
      </c>
      <c r="AG620">
        <v>3.46</v>
      </c>
      <c r="AH620" s="66"/>
      <c r="AJ620" t="s">
        <v>448</v>
      </c>
    </row>
    <row r="621" spans="1:36" ht="15" x14ac:dyDescent="0.25">
      <c r="A621">
        <v>3.16</v>
      </c>
      <c r="B621">
        <v>3.07</v>
      </c>
      <c r="C621">
        <v>2.56</v>
      </c>
      <c r="D621" s="43">
        <f t="shared" si="156"/>
        <v>3.2813595225333003E-2</v>
      </c>
      <c r="E621" s="44">
        <f>IF(OR($A621="",$B621="",$C621=""),"",A621*'MPTO_working_3-way'!$I620)</f>
        <v>3.2636909609120526</v>
      </c>
      <c r="F621" s="45">
        <f>IF(OR($A621="",$B621="",$C621=""),"",B621*'MPTO_working_3-way'!$I620)</f>
        <v>3.170737737341772</v>
      </c>
      <c r="G621" s="46">
        <f>IF(OR($A621="",$B621="",$C621=""),"",C621*'MPTO_working_3-way'!$I620)</f>
        <v>2.6440028037768526</v>
      </c>
      <c r="H621" s="44">
        <f>IF(OR($A621="",$B621="",$C621=""),"",'MPTO_working_3-way'!E620)</f>
        <v>3.273131379303801</v>
      </c>
      <c r="I621" s="45">
        <f>IF(OR($A621="",$B621="",$C621=""),"",'MPTO_working_3-way'!F620)</f>
        <v>3.1766701890417068</v>
      </c>
      <c r="J621" s="46">
        <f>IF(OR($A621="",$B621="",$C621=""),"",'MPTO_working_3-way'!G620)</f>
        <v>2.6337473883538967</v>
      </c>
      <c r="K621" s="44">
        <f>IF(OR($A621="",$B621="",$C621=""),"",'OddsRatio_working_3-way'!H620)</f>
        <v>3.2686225545067713</v>
      </c>
      <c r="L621" s="45">
        <f>IF(OR($A621="",$B621="",$C621=""),"",'OddsRatio_working_3-way'!I620)</f>
        <v>3.1740966147356549</v>
      </c>
      <c r="M621" s="46">
        <f>IF(OR($A621="",$B621="",$C621=""),"",'OddsRatio_working_3-way'!J620)</f>
        <v>2.6384496226993344</v>
      </c>
      <c r="N621" s="47">
        <f t="shared" ref="N621:N643" si="157">(1/E621)* 100</f>
        <v>30.640155945419099</v>
      </c>
      <c r="O621" s="48">
        <f t="shared" ref="O621:O643" si="158">(1/F621)* 100</f>
        <v>31.538401559454194</v>
      </c>
      <c r="P621" s="48">
        <f t="shared" ref="P621:P643" si="159">(1/G621)* 100</f>
        <v>37.821442495126703</v>
      </c>
      <c r="Q621" t="s">
        <v>182</v>
      </c>
      <c r="R621" t="s">
        <v>144</v>
      </c>
      <c r="S621" t="s">
        <v>515</v>
      </c>
      <c r="T621" s="50">
        <v>100</v>
      </c>
      <c r="U621" s="50">
        <f t="shared" ref="U621:U643" si="160">(1/A621)*((T621*A621)-T621)</f>
        <v>68.35443037974683</v>
      </c>
      <c r="V621" s="50">
        <f t="shared" ref="V621:V643" si="161">(1/B621)*((T621*B621)-T621)</f>
        <v>67.426710097719877</v>
      </c>
      <c r="W621" s="50">
        <f t="shared" ref="W621:W643" si="162">(1/C621)*((T621*C621)-T621)</f>
        <v>60.9375</v>
      </c>
      <c r="X621" s="50">
        <f t="shared" ref="X621:X643" si="163">((1/B621)+(1/C621))*T621</f>
        <v>71.635789902280138</v>
      </c>
      <c r="Y621" s="50">
        <f t="shared" ref="Y621:Y643" si="164">((1/A621)+(1/C621))*T621</f>
        <v>70.708069620253156</v>
      </c>
      <c r="Z621" s="50">
        <f t="shared" ref="Z621:Z643" si="165">((1/A621)+(1/B621))*T621</f>
        <v>64.218859522533307</v>
      </c>
      <c r="AA621" s="50">
        <f t="shared" ref="AA621:AA643" si="166">U621-X621</f>
        <v>-3.2813595225333074</v>
      </c>
      <c r="AB621" s="50">
        <f t="shared" ref="AB621:AB643" si="167">V621-Y621</f>
        <v>-3.281359522533279</v>
      </c>
      <c r="AC621" s="50">
        <f t="shared" ref="AC621:AC643" si="168">W621-Z621</f>
        <v>-3.2813595225333074</v>
      </c>
      <c r="AF621">
        <v>2.34</v>
      </c>
      <c r="AG621">
        <v>1.64</v>
      </c>
      <c r="AH621" s="66"/>
      <c r="AJ621" t="s">
        <v>435</v>
      </c>
    </row>
    <row r="622" spans="1:36" ht="15" x14ac:dyDescent="0.25">
      <c r="A622">
        <v>2.0299999999999998</v>
      </c>
      <c r="B622">
        <v>3.35</v>
      </c>
      <c r="C622">
        <v>4.2</v>
      </c>
      <c r="D622" s="43">
        <f t="shared" si="156"/>
        <v>2.9213538220228985E-2</v>
      </c>
      <c r="E622" s="44">
        <f>IF(OR($A622="",$B622="",$C622=""),"",A622*'MPTO_working_3-way'!$I621)</f>
        <v>2.0893034825870647</v>
      </c>
      <c r="F622" s="45">
        <f>IF(OR($A622="",$B622="",$C622=""),"",B622*'MPTO_working_3-way'!$I621)</f>
        <v>3.4478653530377672</v>
      </c>
      <c r="G622" s="46">
        <f>IF(OR($A622="",$B622="",$C622=""),"",C622*'MPTO_working_3-way'!$I621)</f>
        <v>4.322696860524962</v>
      </c>
      <c r="H622" s="44">
        <f>IF(OR($A622="",$B622="",$C622=""),"",'MPTO_working_3-way'!E621)</f>
        <v>2.0709379441023215</v>
      </c>
      <c r="I622" s="45">
        <f>IF(OR($A622="",$B622="",$C622=""),"",'MPTO_working_3-way'!F621)</f>
        <v>3.462968201878466</v>
      </c>
      <c r="J622" s="46">
        <f>IF(OR($A622="",$B622="",$C622=""),"",'MPTO_working_3-way'!G621)</f>
        <v>4.3791006332057396</v>
      </c>
      <c r="K622" s="44">
        <f>IF(OR($A622="",$B622="",$C622=""),"",'OddsRatio_working_3-way'!H621)</f>
        <v>2.0783770764718392</v>
      </c>
      <c r="L622" s="45">
        <f>IF(OR($A622="",$B622="",$C622=""),"",'OddsRatio_working_3-way'!I621)</f>
        <v>3.4603748832124497</v>
      </c>
      <c r="M622" s="46">
        <f>IF(OR($A622="",$B622="",$C622=""),"",'OddsRatio_working_3-way'!J621)</f>
        <v>4.3502977133105691</v>
      </c>
      <c r="N622" s="47">
        <f t="shared" si="157"/>
        <v>47.862840814382665</v>
      </c>
      <c r="O622" s="48">
        <f t="shared" si="158"/>
        <v>29.003452791999045</v>
      </c>
      <c r="P622" s="48">
        <f t="shared" si="159"/>
        <v>23.133706393618283</v>
      </c>
      <c r="Q622" t="s">
        <v>430</v>
      </c>
      <c r="R622" t="s">
        <v>171</v>
      </c>
      <c r="S622" t="s">
        <v>515</v>
      </c>
      <c r="T622" s="50">
        <v>100</v>
      </c>
      <c r="U622" s="50">
        <f t="shared" si="160"/>
        <v>50.73891625615763</v>
      </c>
      <c r="V622" s="50">
        <f t="shared" si="161"/>
        <v>70.149253731343279</v>
      </c>
      <c r="W622" s="50">
        <f t="shared" si="162"/>
        <v>76.19047619047619</v>
      </c>
      <c r="X622" s="50">
        <f t="shared" si="163"/>
        <v>53.660270078180531</v>
      </c>
      <c r="Y622" s="50">
        <f t="shared" si="164"/>
        <v>73.070607553366187</v>
      </c>
      <c r="Z622" s="50">
        <f t="shared" si="165"/>
        <v>79.111830012499084</v>
      </c>
      <c r="AA622" s="50">
        <f t="shared" si="166"/>
        <v>-2.9213538220229012</v>
      </c>
      <c r="AB622" s="50">
        <f t="shared" si="167"/>
        <v>-2.9213538220229083</v>
      </c>
      <c r="AC622" s="50">
        <f t="shared" si="168"/>
        <v>-2.9213538220228941</v>
      </c>
      <c r="AF622">
        <v>2.36</v>
      </c>
      <c r="AG622">
        <v>1.64</v>
      </c>
      <c r="AH622" s="66"/>
      <c r="AJ622" t="s">
        <v>435</v>
      </c>
    </row>
    <row r="623" spans="1:36" ht="15" x14ac:dyDescent="0.25">
      <c r="A623">
        <v>1.42</v>
      </c>
      <c r="B623">
        <v>4.75</v>
      </c>
      <c r="C623">
        <v>8.44</v>
      </c>
      <c r="D623" s="43">
        <f t="shared" si="156"/>
        <v>3.3235080224424784E-2</v>
      </c>
      <c r="E623" s="44">
        <f>IF(OR($A623="",$B623="",$C623=""),"",A623*'MPTO_working_3-way'!$I622)</f>
        <v>1.4671938139186831</v>
      </c>
      <c r="F623" s="45">
        <f>IF(OR($A623="",$B623="",$C623=""),"",B623*'MPTO_working_3-way'!$I622)</f>
        <v>4.9078666310660175</v>
      </c>
      <c r="G623" s="46">
        <f>IF(OR($A623="",$B623="",$C623=""),"",C623*'MPTO_working_3-way'!$I622)</f>
        <v>8.7205040770941444</v>
      </c>
      <c r="H623" s="44">
        <f>IF(OR($A623="",$B623="",$C623=""),"",'MPTO_working_3-way'!E622)</f>
        <v>1.4426954332730744</v>
      </c>
      <c r="I623" s="45">
        <f>IF(OR($A623="",$B623="",$C623=""),"",'MPTO_working_3-way'!F622)</f>
        <v>5.0138393066842042</v>
      </c>
      <c r="J623" s="46">
        <f>IF(OR($A623="",$B623="",$C623=""),"",'MPTO_working_3-way'!G622)</f>
        <v>9.3105489832633737</v>
      </c>
      <c r="K623" s="44">
        <f>IF(OR($A623="",$B623="",$C623=""),"",'OddsRatio_working_3-way'!H622)</f>
        <v>1.4503890315973087</v>
      </c>
      <c r="L623" s="45">
        <f>IF(OR($A623="",$B623="",$C623=""),"",'OddsRatio_working_3-way'!I622)</f>
        <v>5.021330639261687</v>
      </c>
      <c r="M623" s="46">
        <f>IF(OR($A623="",$B623="",$C623=""),"",'OddsRatio_working_3-way'!J622)</f>
        <v>8.9783199882951852</v>
      </c>
      <c r="N623" s="47">
        <f t="shared" si="157"/>
        <v>68.157321174162433</v>
      </c>
      <c r="O623" s="48">
        <f t="shared" si="158"/>
        <v>20.375451803644349</v>
      </c>
      <c r="P623" s="48">
        <f t="shared" si="159"/>
        <v>11.467227022193207</v>
      </c>
      <c r="Q623" t="s">
        <v>147</v>
      </c>
      <c r="R623" t="s">
        <v>174</v>
      </c>
      <c r="S623" t="s">
        <v>515</v>
      </c>
      <c r="T623" s="50">
        <v>100</v>
      </c>
      <c r="U623" s="50">
        <f t="shared" si="160"/>
        <v>29.577464788732396</v>
      </c>
      <c r="V623" s="50">
        <f t="shared" si="161"/>
        <v>78.94736842105263</v>
      </c>
      <c r="W623" s="50">
        <f t="shared" si="162"/>
        <v>88.151658767772517</v>
      </c>
      <c r="X623" s="50">
        <f t="shared" si="163"/>
        <v>32.900972811174853</v>
      </c>
      <c r="Y623" s="50">
        <f t="shared" si="164"/>
        <v>82.270876443495098</v>
      </c>
      <c r="Z623" s="50">
        <f t="shared" si="165"/>
        <v>91.475166790214985</v>
      </c>
      <c r="AA623" s="50">
        <f t="shared" si="166"/>
        <v>-3.3235080224424571</v>
      </c>
      <c r="AB623" s="50">
        <f t="shared" si="167"/>
        <v>-3.3235080224424678</v>
      </c>
      <c r="AC623" s="50">
        <f t="shared" si="168"/>
        <v>-3.3235080224424678</v>
      </c>
      <c r="AF623">
        <v>1.9</v>
      </c>
      <c r="AG623">
        <v>1.98</v>
      </c>
      <c r="AH623" s="66"/>
      <c r="AJ623" t="s">
        <v>435</v>
      </c>
    </row>
    <row r="624" spans="1:36" ht="15" x14ac:dyDescent="0.25">
      <c r="A624">
        <v>2.74</v>
      </c>
      <c r="B624">
        <v>3.34</v>
      </c>
      <c r="C624">
        <v>2.8</v>
      </c>
      <c r="D624" s="43">
        <f t="shared" si="156"/>
        <v>2.1507558397282578E-2</v>
      </c>
      <c r="E624" s="44">
        <f>IF(OR($A624="",$B624="",$C624=""),"",A624*'MPTO_working_3-way'!$I623)</f>
        <v>2.7989307100085545</v>
      </c>
      <c r="F624" s="45">
        <f>IF(OR($A624="",$B624="",$C624=""),"",B624*'MPTO_working_3-way'!$I623)</f>
        <v>3.4118352450469236</v>
      </c>
      <c r="G624" s="46">
        <f>IF(OR($A624="",$B624="",$C624=""),"",C624*'MPTO_working_3-way'!$I623)</f>
        <v>2.8602211635123909</v>
      </c>
      <c r="H624" s="44">
        <f>IF(OR($A624="",$B624="",$C624=""),"",'MPTO_working_3-way'!E623)</f>
        <v>2.7949018501444112</v>
      </c>
      <c r="I624" s="45">
        <f>IF(OR($A624="",$B624="",$C624=""),"",'MPTO_working_3-way'!F623)</f>
        <v>3.4219385992713955</v>
      </c>
      <c r="J624" s="46">
        <f>IF(OR($A624="",$B624="",$C624=""),"",'MPTO_working_3-way'!G623)</f>
        <v>2.857357803839474</v>
      </c>
      <c r="K624" s="44">
        <f>IF(OR($A624="",$B624="",$C624=""),"",'OddsRatio_working_3-way'!H623)</f>
        <v>2.796964010864821</v>
      </c>
      <c r="L624" s="45">
        <f>IF(OR($A624="",$B624="",$C624=""),"",'OddsRatio_working_3-way'!I623)</f>
        <v>3.4166067732320005</v>
      </c>
      <c r="M624" s="46">
        <f>IF(OR($A624="",$B624="",$C624=""),"",'OddsRatio_working_3-way'!J623)</f>
        <v>2.85892828710154</v>
      </c>
      <c r="N624" s="47">
        <f t="shared" si="157"/>
        <v>35.727929827778539</v>
      </c>
      <c r="O624" s="48">
        <f t="shared" si="158"/>
        <v>29.309738840752459</v>
      </c>
      <c r="P624" s="48">
        <f t="shared" si="159"/>
        <v>34.962331331469002</v>
      </c>
      <c r="Q624" t="s">
        <v>56</v>
      </c>
      <c r="R624" t="s">
        <v>154</v>
      </c>
      <c r="S624" t="s">
        <v>515</v>
      </c>
      <c r="T624" s="50">
        <v>100</v>
      </c>
      <c r="U624" s="50">
        <f t="shared" si="160"/>
        <v>63.503649635036496</v>
      </c>
      <c r="V624" s="50">
        <f t="shared" si="161"/>
        <v>70.059880239520965</v>
      </c>
      <c r="W624" s="50">
        <f t="shared" si="162"/>
        <v>64.285714285714292</v>
      </c>
      <c r="X624" s="50">
        <f t="shared" si="163"/>
        <v>65.654405474764758</v>
      </c>
      <c r="Y624" s="50">
        <f t="shared" si="164"/>
        <v>72.210636079249227</v>
      </c>
      <c r="Z624" s="50">
        <f t="shared" si="165"/>
        <v>66.436470125442554</v>
      </c>
      <c r="AA624" s="50">
        <f t="shared" si="166"/>
        <v>-2.1507558397282622</v>
      </c>
      <c r="AB624" s="50">
        <f t="shared" si="167"/>
        <v>-2.1507558397282622</v>
      </c>
      <c r="AC624" s="50">
        <f t="shared" si="168"/>
        <v>-2.1507558397282622</v>
      </c>
      <c r="AF624">
        <v>2.11</v>
      </c>
      <c r="AG624">
        <v>1.81</v>
      </c>
      <c r="AH624" s="66"/>
      <c r="AJ624" t="s">
        <v>436</v>
      </c>
    </row>
    <row r="625" spans="1:36" ht="15" x14ac:dyDescent="0.25">
      <c r="A625">
        <v>5.82</v>
      </c>
      <c r="B625">
        <v>4.1500000000000004</v>
      </c>
      <c r="C625">
        <v>1.63</v>
      </c>
      <c r="D625" s="43">
        <f t="shared" si="156"/>
        <v>2.6282093778948523E-2</v>
      </c>
      <c r="E625" s="44">
        <f>IF(OR($A625="",$B625="",$C625=""),"",A625*'MPTO_working_3-way'!$I624)</f>
        <v>5.9729617857934807</v>
      </c>
      <c r="F625" s="45">
        <f>IF(OR($A625="",$B625="",$C625=""),"",B625*'MPTO_working_3-way'!$I624)</f>
        <v>4.2590706891826366</v>
      </c>
      <c r="G625" s="46">
        <f>IF(OR($A625="",$B625="",$C625=""),"",C625*'MPTO_working_3-way'!$I624)</f>
        <v>1.672839812859686</v>
      </c>
      <c r="H625" s="44">
        <f>IF(OR($A625="",$B625="",$C625=""),"",'MPTO_working_3-way'!E624)</f>
        <v>6.1326890214805809</v>
      </c>
      <c r="I625" s="45">
        <f>IF(OR($A625="",$B625="",$C625=""),"",'MPTO_working_3-way'!F624)</f>
        <v>4.3065736520828191</v>
      </c>
      <c r="J625" s="46">
        <f>IF(OR($A625="",$B625="",$C625=""),"",'MPTO_working_3-way'!G624)</f>
        <v>1.6536134975930457</v>
      </c>
      <c r="K625" s="44">
        <f>IF(OR($A625="",$B625="",$C625=""),"",'OddsRatio_working_3-way'!H624)</f>
        <v>6.0519772268690639</v>
      </c>
      <c r="L625" s="45">
        <f>IF(OR($A625="",$B625="",$C625=""),"",'OddsRatio_working_3-way'!I624)</f>
        <v>4.3016033744061311</v>
      </c>
      <c r="M625" s="46">
        <f>IF(OR($A625="",$B625="",$C625=""),"",'OddsRatio_working_3-way'!J624)</f>
        <v>1.660320674881226</v>
      </c>
      <c r="N625" s="47">
        <f t="shared" si="157"/>
        <v>16.742112805383613</v>
      </c>
      <c r="O625" s="48">
        <f t="shared" si="158"/>
        <v>23.479300368031957</v>
      </c>
      <c r="P625" s="48">
        <f t="shared" si="159"/>
        <v>59.778586826584437</v>
      </c>
      <c r="Q625" t="s">
        <v>177</v>
      </c>
      <c r="R625" t="s">
        <v>176</v>
      </c>
      <c r="S625" t="s">
        <v>515</v>
      </c>
      <c r="T625" s="50">
        <v>100</v>
      </c>
      <c r="U625" s="50">
        <f t="shared" si="160"/>
        <v>82.817869415807564</v>
      </c>
      <c r="V625" s="50">
        <f t="shared" si="161"/>
        <v>75.903614457831324</v>
      </c>
      <c r="W625" s="50">
        <f t="shared" si="162"/>
        <v>38.650306748466257</v>
      </c>
      <c r="X625" s="50">
        <f t="shared" si="163"/>
        <v>85.446078793702412</v>
      </c>
      <c r="Y625" s="50">
        <f t="shared" si="164"/>
        <v>78.531823835726186</v>
      </c>
      <c r="Z625" s="50">
        <f t="shared" si="165"/>
        <v>41.278516126361112</v>
      </c>
      <c r="AA625" s="50">
        <f t="shared" si="166"/>
        <v>-2.6282093778948479</v>
      </c>
      <c r="AB625" s="50">
        <f t="shared" si="167"/>
        <v>-2.6282093778948621</v>
      </c>
      <c r="AC625" s="50">
        <f t="shared" si="168"/>
        <v>-2.628209377894855</v>
      </c>
      <c r="AF625">
        <v>2</v>
      </c>
      <c r="AG625">
        <v>1.91</v>
      </c>
      <c r="AH625" s="66"/>
      <c r="AJ625" t="s">
        <v>436</v>
      </c>
    </row>
    <row r="626" spans="1:36" ht="15" x14ac:dyDescent="0.25">
      <c r="A626">
        <v>3.08</v>
      </c>
      <c r="B626">
        <v>3.55</v>
      </c>
      <c r="C626">
        <v>2.4</v>
      </c>
      <c r="D626" s="43">
        <f t="shared" si="156"/>
        <v>2.3032132187061904E-2</v>
      </c>
      <c r="E626" s="44">
        <f>IF(OR($A626="",$B626="",$C626=""),"",A626*'MPTO_working_3-way'!$I625)</f>
        <v>3.1509389671361507</v>
      </c>
      <c r="F626" s="45">
        <f>IF(OR($A626="",$B626="",$C626=""),"",B626*'MPTO_working_3-way'!$I625)</f>
        <v>3.6317640692640696</v>
      </c>
      <c r="G626" s="46">
        <f>IF(OR($A626="",$B626="",$C626=""),"",C626*'MPTO_working_3-way'!$I625)</f>
        <v>2.4552771172489485</v>
      </c>
      <c r="H626" s="44">
        <f>IF(OR($A626="",$B626="",$C626=""),"",'MPTO_working_3-way'!E625)</f>
        <v>3.1545945599384511</v>
      </c>
      <c r="I626" s="45">
        <f>IF(OR($A626="",$B626="",$C626=""),"",'MPTO_working_3-way'!F625)</f>
        <v>3.6494650373639415</v>
      </c>
      <c r="J626" s="46">
        <f>IF(OR($A626="",$B626="",$C626=""),"",'MPTO_working_3-way'!G625)</f>
        <v>2.445051805103486</v>
      </c>
      <c r="K626" s="44">
        <f>IF(OR($A626="",$B626="",$C626=""),"",'OddsRatio_working_3-way'!H625)</f>
        <v>3.1537505411071352</v>
      </c>
      <c r="L626" s="45">
        <f>IF(OR($A626="",$B626="",$C626=""),"",'OddsRatio_working_3-way'!I625)</f>
        <v>3.6404153268380743</v>
      </c>
      <c r="M626" s="46">
        <f>IF(OR($A626="",$B626="",$C626=""),"",'OddsRatio_working_3-way'!J625)</f>
        <v>2.4496397872836488</v>
      </c>
      <c r="N626" s="47">
        <f t="shared" si="157"/>
        <v>31.736571556283987</v>
      </c>
      <c r="O626" s="48">
        <f t="shared" si="158"/>
        <v>27.534828279818218</v>
      </c>
      <c r="P626" s="48">
        <f t="shared" si="159"/>
        <v>40.728600163897781</v>
      </c>
      <c r="Q626" t="s">
        <v>150</v>
      </c>
      <c r="R626" t="s">
        <v>113</v>
      </c>
      <c r="S626" t="s">
        <v>515</v>
      </c>
      <c r="T626" s="50">
        <v>100</v>
      </c>
      <c r="U626" s="50">
        <f t="shared" si="160"/>
        <v>67.532467532467535</v>
      </c>
      <c r="V626" s="50">
        <f t="shared" si="161"/>
        <v>71.83098591549296</v>
      </c>
      <c r="W626" s="50">
        <f t="shared" si="162"/>
        <v>58.333333333333336</v>
      </c>
      <c r="X626" s="50">
        <f t="shared" si="163"/>
        <v>69.835680751173712</v>
      </c>
      <c r="Y626" s="50">
        <f t="shared" si="164"/>
        <v>74.134199134199136</v>
      </c>
      <c r="Z626" s="50">
        <f t="shared" si="165"/>
        <v>60.636546552039519</v>
      </c>
      <c r="AA626" s="50">
        <f t="shared" si="166"/>
        <v>-2.3032132187061762</v>
      </c>
      <c r="AB626" s="50">
        <f t="shared" si="167"/>
        <v>-2.3032132187061762</v>
      </c>
      <c r="AC626" s="50">
        <f t="shared" si="168"/>
        <v>-2.3032132187061833</v>
      </c>
      <c r="AF626">
        <v>2.2000000000000002</v>
      </c>
      <c r="AG626">
        <v>1.74</v>
      </c>
      <c r="AH626" s="66"/>
      <c r="AJ626" t="s">
        <v>436</v>
      </c>
    </row>
    <row r="627" spans="1:36" ht="15" x14ac:dyDescent="0.25">
      <c r="A627">
        <v>2.02</v>
      </c>
      <c r="B627">
        <v>3.61</v>
      </c>
      <c r="C627">
        <v>3.97</v>
      </c>
      <c r="D627" s="43">
        <f t="shared" si="156"/>
        <v>2.394698396554551E-2</v>
      </c>
      <c r="E627" s="44">
        <f>IF(OR($A627="",$B627="",$C627=""),"",A627*'MPTO_working_3-way'!$I626)</f>
        <v>2.068372907610402</v>
      </c>
      <c r="F627" s="45">
        <f>IF(OR($A627="",$B627="",$C627=""),"",B627*'MPTO_working_3-way'!$I626)</f>
        <v>3.6964486121156193</v>
      </c>
      <c r="G627" s="46">
        <f>IF(OR($A627="",$B627="",$C627=""),"",C627*'MPTO_working_3-way'!$I626)</f>
        <v>4.0650695263432155</v>
      </c>
      <c r="H627" s="44">
        <f>IF(OR($A627="",$B627="",$C627=""),"",'MPTO_working_3-way'!E626)</f>
        <v>2.0531048842941422</v>
      </c>
      <c r="I627" s="45">
        <f>IF(OR($A627="",$B627="",$C627=""),"",'MPTO_working_3-way'!F626)</f>
        <v>3.7171130892130915</v>
      </c>
      <c r="J627" s="46">
        <f>IF(OR($A627="",$B627="",$C627=""),"",'MPTO_working_3-way'!G626)</f>
        <v>4.0999260078701489</v>
      </c>
      <c r="K627" s="44">
        <f>IF(OR($A627="",$B627="",$C627=""),"",'OddsRatio_working_3-way'!H626)</f>
        <v>2.0591908793671818</v>
      </c>
      <c r="L627" s="45">
        <f>IF(OR($A627="",$B627="",$C627=""),"",'OddsRatio_working_3-way'!I626)</f>
        <v>3.7102825442630833</v>
      </c>
      <c r="M627" s="46">
        <f>IF(OR($A627="",$B627="",$C627=""),"",'OddsRatio_working_3-way'!J626)</f>
        <v>4.084114619333854</v>
      </c>
      <c r="N627" s="47">
        <f t="shared" si="157"/>
        <v>48.347181319218848</v>
      </c>
      <c r="O627" s="48">
        <f t="shared" si="158"/>
        <v>27.052993425158473</v>
      </c>
      <c r="P627" s="48">
        <f t="shared" si="159"/>
        <v>24.59982525562269</v>
      </c>
      <c r="Q627" t="s">
        <v>155</v>
      </c>
      <c r="R627" t="s">
        <v>110</v>
      </c>
      <c r="S627" t="s">
        <v>515</v>
      </c>
      <c r="T627" s="50">
        <v>100</v>
      </c>
      <c r="U627" s="50">
        <f t="shared" si="160"/>
        <v>50.495049504950494</v>
      </c>
      <c r="V627" s="50">
        <f t="shared" si="161"/>
        <v>72.29916897506925</v>
      </c>
      <c r="W627" s="50">
        <f t="shared" si="162"/>
        <v>74.811083123425689</v>
      </c>
      <c r="X627" s="50">
        <f t="shared" si="163"/>
        <v>52.889747901505061</v>
      </c>
      <c r="Y627" s="50">
        <f t="shared" si="164"/>
        <v>74.69386737162381</v>
      </c>
      <c r="Z627" s="50">
        <f t="shared" si="165"/>
        <v>77.205781519980249</v>
      </c>
      <c r="AA627" s="50">
        <f t="shared" si="166"/>
        <v>-2.394698396554567</v>
      </c>
      <c r="AB627" s="50">
        <f t="shared" si="167"/>
        <v>-2.3946983965545598</v>
      </c>
      <c r="AC627" s="50">
        <f t="shared" si="168"/>
        <v>-2.3946983965545598</v>
      </c>
      <c r="AF627">
        <v>2.1</v>
      </c>
      <c r="AG627">
        <v>1.81</v>
      </c>
      <c r="AH627" s="66"/>
      <c r="AJ627" t="s">
        <v>436</v>
      </c>
    </row>
    <row r="628" spans="1:36" ht="15" x14ac:dyDescent="0.25">
      <c r="A628">
        <v>3.2</v>
      </c>
      <c r="B628">
        <v>2.74</v>
      </c>
      <c r="C628">
        <v>2.81</v>
      </c>
      <c r="D628" s="43">
        <f t="shared" si="156"/>
        <v>3.3335389770631441E-2</v>
      </c>
      <c r="E628" s="44">
        <f>IF(OR($A628="",$B628="",$C628=""),"",A628*'MPTO_working_3-way'!$I627)</f>
        <v>3.306673247266021</v>
      </c>
      <c r="F628" s="45">
        <f>IF(OR($A628="",$B628="",$C628=""),"",B628*'MPTO_working_3-way'!$I627)</f>
        <v>2.8313389679715302</v>
      </c>
      <c r="G628" s="46">
        <f>IF(OR($A628="",$B628="",$C628=""),"",C628*'MPTO_working_3-way'!$I627)</f>
        <v>2.9036724452554745</v>
      </c>
      <c r="H628" s="44">
        <f>IF(OR($A628="",$B628="",$C628=""),"",'MPTO_working_3-way'!E627)</f>
        <v>3.3179798966462095</v>
      </c>
      <c r="I628" s="45">
        <f>IF(OR($A628="",$B628="",$C628=""),"",'MPTO_working_3-way'!F627)</f>
        <v>2.8260426049945937</v>
      </c>
      <c r="J628" s="46">
        <f>IF(OR($A628="",$B628="",$C628=""),"",'MPTO_working_3-way'!G627)</f>
        <v>2.9005677581792808</v>
      </c>
      <c r="K628" s="44">
        <f>IF(OR($A628="",$B628="",$C628=""),"",'OddsRatio_working_3-way'!H627)</f>
        <v>3.3121358744417972</v>
      </c>
      <c r="L628" s="45">
        <f>IF(OR($A628="",$B628="",$C628=""),"",'OddsRatio_working_3-way'!I627)</f>
        <v>2.8286892825130581</v>
      </c>
      <c r="M628" s="46">
        <f>IF(OR($A628="",$B628="",$C628=""),"",'OddsRatio_working_3-way'!J627)</f>
        <v>2.9022572421543877</v>
      </c>
      <c r="N628" s="47">
        <f t="shared" si="157"/>
        <v>30.241875299496453</v>
      </c>
      <c r="O628" s="48">
        <f t="shared" si="158"/>
        <v>35.318978451966657</v>
      </c>
      <c r="P628" s="48">
        <f t="shared" si="159"/>
        <v>34.439146248536886</v>
      </c>
      <c r="Q628" t="s">
        <v>237</v>
      </c>
      <c r="R628" t="s">
        <v>116</v>
      </c>
      <c r="S628" t="s">
        <v>515</v>
      </c>
      <c r="T628" s="50">
        <v>100</v>
      </c>
      <c r="U628" s="50">
        <f t="shared" si="160"/>
        <v>68.75</v>
      </c>
      <c r="V628" s="50">
        <f t="shared" si="161"/>
        <v>63.503649635036496</v>
      </c>
      <c r="W628" s="50">
        <f t="shared" si="162"/>
        <v>64.412811387900362</v>
      </c>
      <c r="X628" s="50">
        <f t="shared" si="163"/>
        <v>72.083538977063142</v>
      </c>
      <c r="Y628" s="50">
        <f t="shared" si="164"/>
        <v>66.837188612099638</v>
      </c>
      <c r="Z628" s="50">
        <f t="shared" si="165"/>
        <v>67.746350364963504</v>
      </c>
      <c r="AA628" s="50">
        <f t="shared" si="166"/>
        <v>-3.3335389770631423</v>
      </c>
      <c r="AB628" s="50">
        <f t="shared" si="167"/>
        <v>-3.3335389770631423</v>
      </c>
      <c r="AC628" s="50">
        <f t="shared" si="168"/>
        <v>-3.3335389770631423</v>
      </c>
      <c r="AF628">
        <v>3.11</v>
      </c>
      <c r="AG628">
        <v>1.39</v>
      </c>
      <c r="AH628" s="66"/>
      <c r="AJ628" t="s">
        <v>437</v>
      </c>
    </row>
    <row r="629" spans="1:36" ht="15" x14ac:dyDescent="0.25">
      <c r="A629">
        <v>3.16</v>
      </c>
      <c r="B629">
        <v>2.85</v>
      </c>
      <c r="C629">
        <v>2.74</v>
      </c>
      <c r="D629" s="43">
        <f t="shared" si="156"/>
        <v>3.2296392834622711E-2</v>
      </c>
      <c r="E629" s="44">
        <f>IF(OR($A629="",$B629="",$C629=""),"",A629*'MPTO_working_3-way'!$I628)</f>
        <v>3.2620566013574077</v>
      </c>
      <c r="F629" s="45">
        <f>IF(OR($A629="",$B629="",$C629=""),"",B629*'MPTO_working_3-way'!$I628)</f>
        <v>2.942044719578675</v>
      </c>
      <c r="G629" s="46">
        <f>IF(OR($A629="",$B629="",$C629=""),"",C629*'MPTO_working_3-way'!$I628)</f>
        <v>2.8284921163668666</v>
      </c>
      <c r="H629" s="44">
        <f>IF(OR($A629="",$B629="",$C629=""),"",'MPTO_working_3-way'!E628)</f>
        <v>3.271285424153028</v>
      </c>
      <c r="I629" s="45">
        <f>IF(OR($A629="",$B629="",$C629=""),"",'MPTO_working_3-way'!F628)</f>
        <v>2.9402102768104523</v>
      </c>
      <c r="J629" s="46">
        <f>IF(OR($A629="",$B629="",$C629=""),"",'MPTO_working_3-way'!G628)</f>
        <v>2.8232793207286973</v>
      </c>
      <c r="K629" s="44">
        <f>IF(OR($A629="",$B629="",$C629=""),"",'OddsRatio_working_3-way'!H628)</f>
        <v>3.2665569211540686</v>
      </c>
      <c r="L629" s="45">
        <f>IF(OR($A629="",$B629="",$C629=""),"",'OddsRatio_working_3-way'!I628)</f>
        <v>2.9412640296921424</v>
      </c>
      <c r="M629" s="46">
        <f>IF(OR($A629="",$B629="",$C629=""),"",'OddsRatio_working_3-way'!J628)</f>
        <v>2.8258375198185557</v>
      </c>
      <c r="N629" s="47">
        <f t="shared" si="157"/>
        <v>30.655507313511354</v>
      </c>
      <c r="O629" s="48">
        <f t="shared" si="158"/>
        <v>33.989966003752933</v>
      </c>
      <c r="P629" s="48">
        <f t="shared" si="159"/>
        <v>35.354526682735717</v>
      </c>
      <c r="Q629" t="s">
        <v>157</v>
      </c>
      <c r="R629" t="s">
        <v>152</v>
      </c>
      <c r="S629" t="s">
        <v>515</v>
      </c>
      <c r="T629" s="50">
        <v>100</v>
      </c>
      <c r="U629" s="50">
        <f t="shared" si="160"/>
        <v>68.35443037974683</v>
      </c>
      <c r="V629" s="50">
        <f t="shared" si="161"/>
        <v>64.912280701754383</v>
      </c>
      <c r="W629" s="50">
        <f t="shared" si="162"/>
        <v>63.503649635036496</v>
      </c>
      <c r="X629" s="50">
        <f t="shared" si="163"/>
        <v>71.584069663209121</v>
      </c>
      <c r="Y629" s="50">
        <f t="shared" si="164"/>
        <v>68.14191998521666</v>
      </c>
      <c r="Z629" s="50">
        <f t="shared" si="165"/>
        <v>66.733288918498772</v>
      </c>
      <c r="AA629" s="50">
        <f t="shared" si="166"/>
        <v>-3.2296392834622907</v>
      </c>
      <c r="AB629" s="50">
        <f t="shared" si="167"/>
        <v>-3.2296392834622765</v>
      </c>
      <c r="AC629" s="50">
        <f t="shared" si="168"/>
        <v>-3.2296392834622765</v>
      </c>
      <c r="AF629">
        <v>3.06</v>
      </c>
      <c r="AG629">
        <v>1.4</v>
      </c>
      <c r="AH629" s="66"/>
      <c r="AJ629" t="s">
        <v>437</v>
      </c>
    </row>
    <row r="630" spans="1:36" ht="15" x14ac:dyDescent="0.25">
      <c r="A630">
        <v>1.66</v>
      </c>
      <c r="B630">
        <v>3.49</v>
      </c>
      <c r="C630">
        <v>6.8</v>
      </c>
      <c r="D630" s="43">
        <f t="shared" si="156"/>
        <v>3.6001413373026869E-2</v>
      </c>
      <c r="E630" s="44">
        <f>IF(OR($A630="",$B630="",$C630=""),"",A630*'MPTO_working_3-way'!$I629)</f>
        <v>1.7197623461992244</v>
      </c>
      <c r="F630" s="45">
        <f>IF(OR($A630="",$B630="",$C630=""),"",B630*'MPTO_working_3-way'!$I629)</f>
        <v>3.6156449326718638</v>
      </c>
      <c r="G630" s="46">
        <f>IF(OR($A630="",$B630="",$C630=""),"",C630*'MPTO_working_3-way'!$I629)</f>
        <v>7.0448096109365821</v>
      </c>
      <c r="H630" s="44">
        <f>IF(OR($A630="",$B630="",$C630=""),"",'MPTO_working_3-way'!E629)</f>
        <v>1.6937406381291906</v>
      </c>
      <c r="I630" s="45">
        <f>IF(OR($A630="",$B630="",$C630=""),"",'MPTO_working_3-way'!F629)</f>
        <v>3.6425562447065434</v>
      </c>
      <c r="J630" s="46">
        <f>IF(OR($A630="",$B630="",$C630=""),"",'MPTO_working_3-way'!G629)</f>
        <v>7.4042070126902013</v>
      </c>
      <c r="K630" s="44">
        <f>IF(OR($A630="",$B630="",$C630=""),"",'OddsRatio_working_3-way'!H629)</f>
        <v>1.7034029313370069</v>
      </c>
      <c r="L630" s="45">
        <f>IF(OR($A630="",$B630="",$C630=""),"",'OddsRatio_working_3-way'!I629)</f>
        <v>3.6537474227714362</v>
      </c>
      <c r="M630" s="46">
        <f>IF(OR($A630="",$B630="",$C630=""),"",'OddsRatio_working_3-way'!J629)</f>
        <v>7.181419699628246</v>
      </c>
      <c r="N630" s="47">
        <f t="shared" si="157"/>
        <v>58.147569180710271</v>
      </c>
      <c r="O630" s="48">
        <f t="shared" si="158"/>
        <v>27.657583048704591</v>
      </c>
      <c r="P630" s="48">
        <f t="shared" si="159"/>
        <v>14.194847770585154</v>
      </c>
      <c r="Q630" t="s">
        <v>162</v>
      </c>
      <c r="R630" t="s">
        <v>156</v>
      </c>
      <c r="S630" t="s">
        <v>515</v>
      </c>
      <c r="T630" s="50">
        <v>100</v>
      </c>
      <c r="U630" s="50">
        <f t="shared" si="160"/>
        <v>39.759036144578317</v>
      </c>
      <c r="V630" s="50">
        <f t="shared" si="161"/>
        <v>71.346704871060169</v>
      </c>
      <c r="W630" s="50">
        <f t="shared" si="162"/>
        <v>85.294117647058826</v>
      </c>
      <c r="X630" s="50">
        <f t="shared" si="163"/>
        <v>43.359177481881005</v>
      </c>
      <c r="Y630" s="50">
        <f t="shared" si="164"/>
        <v>74.946846208362871</v>
      </c>
      <c r="Z630" s="50">
        <f t="shared" si="165"/>
        <v>88.894258984361514</v>
      </c>
      <c r="AA630" s="50">
        <f t="shared" si="166"/>
        <v>-3.6001413373026878</v>
      </c>
      <c r="AB630" s="50">
        <f t="shared" si="167"/>
        <v>-3.600141337302702</v>
      </c>
      <c r="AC630" s="50">
        <f t="shared" si="168"/>
        <v>-3.6001413373026878</v>
      </c>
      <c r="AF630">
        <v>2.8</v>
      </c>
      <c r="AG630">
        <v>1.46</v>
      </c>
      <c r="AH630" s="66"/>
      <c r="AJ630" t="s">
        <v>437</v>
      </c>
    </row>
    <row r="631" spans="1:36" s="50" customFormat="1" ht="15" x14ac:dyDescent="0.25">
      <c r="A631">
        <v>3.03</v>
      </c>
      <c r="B631">
        <v>2.86</v>
      </c>
      <c r="C631">
        <v>2.83</v>
      </c>
      <c r="D631" s="43">
        <f t="shared" si="156"/>
        <v>3.3040243410043635E-2</v>
      </c>
      <c r="E631" s="44">
        <f>IF(OR($A631="",$B631="",$C631=""),"",A631*'MPTO_working_3-way'!$I630)</f>
        <v>3.130111937532432</v>
      </c>
      <c r="F631" s="45">
        <f>IF(OR($A631="",$B631="",$C631=""),"",B631*'MPTO_working_3-way'!$I630)</f>
        <v>2.9544950961527245</v>
      </c>
      <c r="G631" s="46">
        <f>IF(OR($A631="",$B631="",$C631=""),"",C631*'MPTO_working_3-way'!$I630)</f>
        <v>2.9235038888504237</v>
      </c>
      <c r="H631" s="44">
        <f>IF(OR($A631="",$B631="",$C631=""),"",'MPTO_working_3-way'!E630)</f>
        <v>3.134603751658315</v>
      </c>
      <c r="I631" s="45">
        <f>IF(OR($A631="",$B631="",$C631=""),"",'MPTO_working_3-way'!F630)</f>
        <v>2.953015150185752</v>
      </c>
      <c r="J631" s="46">
        <f>IF(OR($A631="",$B631="",$C631=""),"",'MPTO_working_3-way'!G630)</f>
        <v>2.9210429587129356</v>
      </c>
      <c r="K631" s="44">
        <f>IF(OR($A631="",$B631="",$C631=""),"",'OddsRatio_working_3-way'!H630)</f>
        <v>3.1323457664905723</v>
      </c>
      <c r="L631" s="45">
        <f>IF(OR($A631="",$B631="",$C631=""),"",'OddsRatio_working_3-way'!I630)</f>
        <v>2.9537749387549082</v>
      </c>
      <c r="M631" s="46">
        <f>IF(OR($A631="",$B631="",$C631=""),"",'OddsRatio_working_3-way'!J630)</f>
        <v>2.9222624397427328</v>
      </c>
      <c r="N631" s="47">
        <f t="shared" si="157"/>
        <v>31.947739248850382</v>
      </c>
      <c r="O631" s="48">
        <f t="shared" si="158"/>
        <v>33.846730742663169</v>
      </c>
      <c r="P631" s="48">
        <f t="shared" si="159"/>
        <v>34.205530008486448</v>
      </c>
      <c r="Q631" t="s">
        <v>118</v>
      </c>
      <c r="R631" t="s">
        <v>151</v>
      </c>
      <c r="S631" t="s">
        <v>515</v>
      </c>
      <c r="T631" s="50">
        <v>100</v>
      </c>
      <c r="U631" s="50">
        <f t="shared" si="160"/>
        <v>66.996699669967001</v>
      </c>
      <c r="V631" s="50">
        <f t="shared" si="161"/>
        <v>65.03496503496504</v>
      </c>
      <c r="W631" s="50">
        <f t="shared" si="162"/>
        <v>64.664310954063609</v>
      </c>
      <c r="X631" s="50">
        <f t="shared" si="163"/>
        <v>70.300724010971365</v>
      </c>
      <c r="Y631" s="50">
        <f t="shared" si="164"/>
        <v>68.338989375969405</v>
      </c>
      <c r="Z631" s="50">
        <f t="shared" si="165"/>
        <v>67.968335295067973</v>
      </c>
      <c r="AA631" s="50">
        <f t="shared" si="166"/>
        <v>-3.3040243410043644</v>
      </c>
      <c r="AB631" s="50">
        <f t="shared" si="167"/>
        <v>-3.3040243410043644</v>
      </c>
      <c r="AC631" s="50">
        <f t="shared" si="168"/>
        <v>-3.3040243410043644</v>
      </c>
      <c r="AD631" s="51"/>
      <c r="AE631" s="51"/>
      <c r="AF631">
        <v>3.04</v>
      </c>
      <c r="AG631">
        <v>1.4</v>
      </c>
      <c r="AH631" s="66"/>
      <c r="AI631" s="51"/>
      <c r="AJ631" t="s">
        <v>437</v>
      </c>
    </row>
    <row r="632" spans="1:36" ht="15" x14ac:dyDescent="0.25">
      <c r="A632">
        <v>3</v>
      </c>
      <c r="B632">
        <v>3.59</v>
      </c>
      <c r="C632">
        <v>2.4</v>
      </c>
      <c r="D632" s="43">
        <f t="shared" si="156"/>
        <v>2.8551532033426197E-2</v>
      </c>
      <c r="E632" s="44">
        <f>IF(OR($A632="",$B632="",$C632=""),"",A632*'MPTO_working_3-way'!$I631)</f>
        <v>3.0856545961002784</v>
      </c>
      <c r="F632" s="45">
        <f>IF(OR($A632="",$B632="",$C632=""),"",B632*'MPTO_working_3-way'!$I631)</f>
        <v>3.6924999999999999</v>
      </c>
      <c r="G632" s="46">
        <f>IF(OR($A632="",$B632="",$C632=""),"",C632*'MPTO_working_3-way'!$I631)</f>
        <v>2.4685236768802228</v>
      </c>
      <c r="H632" s="44">
        <f>IF(OR($A632="",$B632="",$C632=""),"",'MPTO_working_3-way'!E631)</f>
        <v>3.0881720430107524</v>
      </c>
      <c r="I632" s="45">
        <f>IF(OR($A632="",$B632="",$C632=""),"",'MPTO_working_3-way'!F631)</f>
        <v>3.7169974115616911</v>
      </c>
      <c r="J632" s="46">
        <f>IF(OR($A632="",$B632="",$C632=""),"",'MPTO_working_3-way'!G631)</f>
        <v>2.4561003420752563</v>
      </c>
      <c r="K632" s="44">
        <f>IF(OR($A632="",$B632="",$C632=""),"",'OddsRatio_working_3-way'!H631)</f>
        <v>3.0881758714641454</v>
      </c>
      <c r="L632" s="45">
        <f>IF(OR($A632="",$B632="",$C632=""),"",'OddsRatio_working_3-way'!I631)</f>
        <v>3.7041877535460679</v>
      </c>
      <c r="M632" s="46">
        <f>IF(OR($A632="",$B632="",$C632=""),"",'OddsRatio_working_3-way'!J631)</f>
        <v>2.4617231100249017</v>
      </c>
      <c r="N632" s="47">
        <f t="shared" si="157"/>
        <v>32.4080343037689</v>
      </c>
      <c r="O632" s="48">
        <f t="shared" si="158"/>
        <v>27.08192281651997</v>
      </c>
      <c r="P632" s="48">
        <f t="shared" si="159"/>
        <v>40.510042879711129</v>
      </c>
      <c r="Q632" t="s">
        <v>131</v>
      </c>
      <c r="R632" t="s">
        <v>130</v>
      </c>
      <c r="S632" t="s">
        <v>515</v>
      </c>
      <c r="T632" s="50">
        <v>100</v>
      </c>
      <c r="U632" s="50">
        <f t="shared" si="160"/>
        <v>66.666666666666657</v>
      </c>
      <c r="V632" s="50">
        <f t="shared" si="161"/>
        <v>72.14484679665739</v>
      </c>
      <c r="W632" s="50">
        <f t="shared" si="162"/>
        <v>58.333333333333336</v>
      </c>
      <c r="X632" s="50">
        <f t="shared" si="163"/>
        <v>69.521819870009296</v>
      </c>
      <c r="Y632" s="50">
        <f t="shared" si="164"/>
        <v>75</v>
      </c>
      <c r="Z632" s="50">
        <f t="shared" si="165"/>
        <v>61.188486536675946</v>
      </c>
      <c r="AA632" s="50">
        <f t="shared" si="166"/>
        <v>-2.8551532033426383</v>
      </c>
      <c r="AB632" s="50">
        <f t="shared" si="167"/>
        <v>-2.8551532033426099</v>
      </c>
      <c r="AC632" s="50">
        <f t="shared" si="168"/>
        <v>-2.8551532033426099</v>
      </c>
      <c r="AF632">
        <v>1.88</v>
      </c>
      <c r="AG632">
        <v>2.0099999999999998</v>
      </c>
      <c r="AH632" s="66"/>
      <c r="AJ632" t="s">
        <v>442</v>
      </c>
    </row>
    <row r="633" spans="1:36" ht="15" x14ac:dyDescent="0.25">
      <c r="A633">
        <v>3.97</v>
      </c>
      <c r="B633">
        <v>3.19</v>
      </c>
      <c r="C633">
        <v>2.16</v>
      </c>
      <c r="D633" s="43">
        <f t="shared" si="156"/>
        <v>2.8331755553157478E-2</v>
      </c>
      <c r="E633" s="44">
        <f>IF(OR($A633="",$B633="",$C633=""),"",A633*'MPTO_working_3-way'!$I632)</f>
        <v>4.0824770695460355</v>
      </c>
      <c r="F633" s="45">
        <f>IF(OR($A633="",$B633="",$C633=""),"",B633*'MPTO_working_3-way'!$I632)</f>
        <v>3.2803783002145721</v>
      </c>
      <c r="G633" s="46">
        <f>IF(OR($A633="",$B633="",$C633=""),"",C633*'MPTO_working_3-way'!$I632)</f>
        <v>2.2211965919948202</v>
      </c>
      <c r="H633" s="44">
        <f>IF(OR($A633="",$B633="",$C633=""),"",'MPTO_working_3-way'!E632)</f>
        <v>4.1246425697224014</v>
      </c>
      <c r="I633" s="45">
        <f>IF(OR($A633="",$B633="",$C633=""),"",'MPTO_working_3-way'!F632)</f>
        <v>3.2890873754157619</v>
      </c>
      <c r="J633" s="46">
        <f>IF(OR($A633="",$B633="",$C633=""),"",'MPTO_working_3-way'!G632)</f>
        <v>2.2049790681298198</v>
      </c>
      <c r="K633" s="44">
        <f>IF(OR($A633="",$B633="",$C633=""),"",'OddsRatio_working_3-way'!H632)</f>
        <v>4.1027319449610742</v>
      </c>
      <c r="L633" s="45">
        <f>IF(OR($A633="",$B633="",$C633=""),"",'OddsRatio_working_3-way'!I632)</f>
        <v>3.2878730503248317</v>
      </c>
      <c r="M633" s="46">
        <f>IF(OR($A633="",$B633="",$C633=""),"",'OddsRatio_working_3-way'!J632)</f>
        <v>2.2118414330487699</v>
      </c>
      <c r="N633" s="47">
        <f t="shared" si="157"/>
        <v>24.494932438437388</v>
      </c>
      <c r="O633" s="48">
        <f t="shared" si="158"/>
        <v>30.484288959434625</v>
      </c>
      <c r="P633" s="48">
        <f t="shared" si="159"/>
        <v>45.020778602127983</v>
      </c>
      <c r="Q633" t="s">
        <v>432</v>
      </c>
      <c r="R633" t="s">
        <v>126</v>
      </c>
      <c r="S633" t="s">
        <v>515</v>
      </c>
      <c r="T633" s="50">
        <v>100</v>
      </c>
      <c r="U633" s="50">
        <f t="shared" si="160"/>
        <v>74.811083123425689</v>
      </c>
      <c r="V633" s="50">
        <f t="shared" si="161"/>
        <v>68.652037617554868</v>
      </c>
      <c r="W633" s="50">
        <f t="shared" si="162"/>
        <v>53.703703703703695</v>
      </c>
      <c r="X633" s="50">
        <f t="shared" si="163"/>
        <v>77.644258678741423</v>
      </c>
      <c r="Y633" s="50">
        <f t="shared" si="164"/>
        <v>71.485213172870601</v>
      </c>
      <c r="Z633" s="50">
        <f t="shared" si="165"/>
        <v>56.536879259019443</v>
      </c>
      <c r="AA633" s="50">
        <f t="shared" si="166"/>
        <v>-2.8331755553157336</v>
      </c>
      <c r="AB633" s="50">
        <f t="shared" si="167"/>
        <v>-2.8331755553157336</v>
      </c>
      <c r="AC633" s="50">
        <f t="shared" si="168"/>
        <v>-2.8331755553157478</v>
      </c>
      <c r="AF633">
        <v>2.29</v>
      </c>
      <c r="AG633">
        <v>1.68</v>
      </c>
      <c r="AH633" s="66"/>
      <c r="AJ633" t="s">
        <v>442</v>
      </c>
    </row>
    <row r="634" spans="1:36" ht="15" x14ac:dyDescent="0.25">
      <c r="A634">
        <v>1.86</v>
      </c>
      <c r="B634">
        <v>3.72</v>
      </c>
      <c r="C634">
        <v>4.49</v>
      </c>
      <c r="D634" s="43">
        <f t="shared" si="156"/>
        <v>2.9168762123715775E-2</v>
      </c>
      <c r="E634" s="44">
        <f>IF(OR($A634="",$B634="",$C634=""),"",A634*'MPTO_working_3-way'!$I633)</f>
        <v>1.9142538975501115</v>
      </c>
      <c r="F634" s="45">
        <f>IF(OR($A634="",$B634="",$C634=""),"",B634*'MPTO_working_3-way'!$I633)</f>
        <v>3.8285077951002231</v>
      </c>
      <c r="G634" s="46">
        <f>IF(OR($A634="",$B634="",$C634=""),"",C634*'MPTO_working_3-way'!$I633)</f>
        <v>4.620967741935484</v>
      </c>
      <c r="H634" s="44">
        <f>IF(OR($A634="",$B634="",$C634=""),"",'MPTO_working_3-way'!E633)</f>
        <v>1.8942569406641263</v>
      </c>
      <c r="I634" s="45">
        <f>IF(OR($A634="",$B634="",$C634=""),"",'MPTO_working_3-way'!F633)</f>
        <v>3.8595988538681945</v>
      </c>
      <c r="J634" s="46">
        <f>IF(OR($A634="",$B634="",$C634=""),"",'MPTO_working_3-way'!G633)</f>
        <v>4.6949628963346077</v>
      </c>
      <c r="K634" s="44">
        <f>IF(OR($A634="",$B634="",$C634=""),"",'OddsRatio_working_3-way'!H633)</f>
        <v>1.9018274323332283</v>
      </c>
      <c r="L634" s="45">
        <f>IF(OR($A634="",$B634="",$C634=""),"",'OddsRatio_working_3-way'!I633)</f>
        <v>3.8522914138911397</v>
      </c>
      <c r="M634" s="46">
        <f>IF(OR($A634="",$B634="",$C634=""),"",'OddsRatio_working_3-way'!J633)</f>
        <v>4.6597415567941471</v>
      </c>
      <c r="N634" s="47">
        <f t="shared" si="157"/>
        <v>52.239674229203018</v>
      </c>
      <c r="O634" s="48">
        <f t="shared" si="158"/>
        <v>26.119837114601509</v>
      </c>
      <c r="P634" s="48">
        <f t="shared" si="159"/>
        <v>21.640488656195462</v>
      </c>
      <c r="Q634" t="s">
        <v>168</v>
      </c>
      <c r="R634" t="s">
        <v>67</v>
      </c>
      <c r="S634" t="s">
        <v>515</v>
      </c>
      <c r="T634" s="50">
        <v>100</v>
      </c>
      <c r="U634" s="50">
        <f t="shared" si="160"/>
        <v>46.236559139784944</v>
      </c>
      <c r="V634" s="50">
        <f t="shared" si="161"/>
        <v>73.118279569892465</v>
      </c>
      <c r="W634" s="50">
        <f t="shared" si="162"/>
        <v>77.728285077951</v>
      </c>
      <c r="X634" s="50">
        <f t="shared" si="163"/>
        <v>49.153435352156521</v>
      </c>
      <c r="Y634" s="50">
        <f t="shared" si="164"/>
        <v>76.035155782264056</v>
      </c>
      <c r="Z634" s="50">
        <f t="shared" si="165"/>
        <v>80.645161290322577</v>
      </c>
      <c r="AA634" s="50">
        <f t="shared" si="166"/>
        <v>-2.9168762123715766</v>
      </c>
      <c r="AB634" s="50">
        <f t="shared" si="167"/>
        <v>-2.9168762123715908</v>
      </c>
      <c r="AC634" s="50">
        <f t="shared" si="168"/>
        <v>-2.9168762123715766</v>
      </c>
      <c r="AF634">
        <v>2.0299999999999998</v>
      </c>
      <c r="AG634">
        <v>1.86</v>
      </c>
      <c r="AH634" s="66"/>
      <c r="AJ634" t="s">
        <v>442</v>
      </c>
    </row>
    <row r="635" spans="1:36" ht="15" x14ac:dyDescent="0.25">
      <c r="A635">
        <v>1.23</v>
      </c>
      <c r="B635">
        <v>6.77</v>
      </c>
      <c r="C635">
        <v>13.82</v>
      </c>
      <c r="D635" s="43">
        <f t="shared" si="156"/>
        <v>3.3077517670627277E-2</v>
      </c>
      <c r="E635" s="44">
        <f>IF(OR($A635="",$B635="",$C635=""),"",A635*'MPTO_working_3-way'!$I634)</f>
        <v>1.2706853467348715</v>
      </c>
      <c r="F635" s="45">
        <f>IF(OR($A635="",$B635="",$C635=""),"",B635*'MPTO_working_3-way'!$I634)</f>
        <v>6.993934794630146</v>
      </c>
      <c r="G635" s="46">
        <f>IF(OR($A635="",$B635="",$C635=""),"",C635*'MPTO_working_3-way'!$I634)</f>
        <v>14.27713129420807</v>
      </c>
      <c r="H635" s="44">
        <f>IF(OR($A635="",$B635="",$C635=""),"",'MPTO_working_3-way'!E634)</f>
        <v>1.2469103263246026</v>
      </c>
      <c r="I635" s="45">
        <f>IF(OR($A635="",$B635="",$C635=""),"",'MPTO_working_3-way'!F634)</f>
        <v>7.3161105728761546</v>
      </c>
      <c r="J635" s="46">
        <f>IF(OR($A635="",$B635="",$C635=""),"",'MPTO_working_3-way'!G634)</f>
        <v>16.304420242211453</v>
      </c>
      <c r="K635" s="44">
        <f>IF(OR($A635="",$B635="",$C635=""),"",'OddsRatio_working_3-way'!H634)</f>
        <v>1.253305512811077</v>
      </c>
      <c r="L635" s="45">
        <f>IF(OR($A635="",$B635="",$C635=""),"",'OddsRatio_working_3-way'!I634)</f>
        <v>7.3546643866083237</v>
      </c>
      <c r="M635" s="46">
        <f>IF(OR($A635="",$B635="",$C635=""),"",'OddsRatio_working_3-way'!J634)</f>
        <v>15.11902901842612</v>
      </c>
      <c r="N635" s="47">
        <f t="shared" si="157"/>
        <v>78.697688815691507</v>
      </c>
      <c r="O635" s="48">
        <f t="shared" si="158"/>
        <v>14.298102990147795</v>
      </c>
      <c r="P635" s="48">
        <f t="shared" si="159"/>
        <v>7.0042081941606771</v>
      </c>
      <c r="Q635" t="s">
        <v>65</v>
      </c>
      <c r="R635" t="s">
        <v>64</v>
      </c>
      <c r="S635" t="s">
        <v>515</v>
      </c>
      <c r="T635" s="50">
        <v>100</v>
      </c>
      <c r="U635" s="50">
        <f t="shared" si="160"/>
        <v>18.699186991869919</v>
      </c>
      <c r="V635" s="50">
        <f t="shared" si="161"/>
        <v>85.228951255539144</v>
      </c>
      <c r="W635" s="50">
        <f t="shared" si="162"/>
        <v>92.764109985528222</v>
      </c>
      <c r="X635" s="50">
        <f t="shared" si="163"/>
        <v>22.006938758932638</v>
      </c>
      <c r="Y635" s="50">
        <f t="shared" si="164"/>
        <v>88.536703022601856</v>
      </c>
      <c r="Z635" s="50">
        <f t="shared" si="165"/>
        <v>96.071861752590934</v>
      </c>
      <c r="AA635" s="50">
        <f t="shared" si="166"/>
        <v>-3.3077517670627188</v>
      </c>
      <c r="AB635" s="50">
        <f t="shared" si="167"/>
        <v>-3.3077517670627117</v>
      </c>
      <c r="AC635" s="50">
        <f t="shared" si="168"/>
        <v>-3.3077517670627117</v>
      </c>
      <c r="AF635">
        <v>1.5</v>
      </c>
      <c r="AG635">
        <v>2.69</v>
      </c>
      <c r="AH635" s="66"/>
      <c r="AJ635" t="s">
        <v>442</v>
      </c>
    </row>
    <row r="636" spans="1:36" ht="15" x14ac:dyDescent="0.25">
      <c r="A636">
        <v>3.36</v>
      </c>
      <c r="B636">
        <v>3.55</v>
      </c>
      <c r="C636">
        <v>2.14</v>
      </c>
      <c r="D636" s="43">
        <f t="shared" si="156"/>
        <v>4.6598908090286217E-2</v>
      </c>
      <c r="E636" s="44">
        <f>IF(OR($A636="",$B636="",$C636=""),"",A636*'MPTO_working_3-way'!$I635)</f>
        <v>3.5165723311833617</v>
      </c>
      <c r="F636" s="45">
        <f>IF(OR($A636="",$B636="",$C636=""),"",B636*'MPTO_working_3-way'!$I635)</f>
        <v>3.7154261237205159</v>
      </c>
      <c r="G636" s="46">
        <f>IF(OR($A636="",$B636="",$C636=""),"",C636*'MPTO_working_3-way'!$I635)</f>
        <v>2.2397216633132127</v>
      </c>
      <c r="H636" s="44">
        <f>IF(OR($A636="",$B636="",$C636=""),"",'MPTO_working_3-way'!E635)</f>
        <v>3.5450172024931579</v>
      </c>
      <c r="I636" s="45">
        <f>IF(OR($A636="",$B636="",$C636=""),"",'MPTO_working_3-way'!F635)</f>
        <v>3.7571784913147659</v>
      </c>
      <c r="J636" s="46">
        <f>IF(OR($A636="",$B636="",$C636=""),"",'MPTO_working_3-way'!G635)</f>
        <v>2.2135806480332723</v>
      </c>
      <c r="K636" s="44">
        <f>IF(OR($A636="",$B636="",$C636=""),"",'OddsRatio_working_3-way'!H635)</f>
        <v>3.5344612041360879</v>
      </c>
      <c r="L636" s="45">
        <f>IF(OR($A636="",$B636="",$C636=""),"",'OddsRatio_working_3-way'!I635)</f>
        <v>3.7385068095538236</v>
      </c>
      <c r="M636" s="46">
        <f>IF(OR($A636="",$B636="",$C636=""),"",'OddsRatio_working_3-way'!J635)</f>
        <v>2.224273632506415</v>
      </c>
      <c r="N636" s="47">
        <f t="shared" si="157"/>
        <v>28.436781781294684</v>
      </c>
      <c r="O636" s="48">
        <f t="shared" si="158"/>
        <v>26.914813178915537</v>
      </c>
      <c r="P636" s="48">
        <f t="shared" si="159"/>
        <v>44.648405039789786</v>
      </c>
      <c r="Q636" t="s">
        <v>385</v>
      </c>
      <c r="R636" t="s">
        <v>380</v>
      </c>
      <c r="S636" t="s">
        <v>516</v>
      </c>
      <c r="T636" s="50">
        <v>100</v>
      </c>
      <c r="U636" s="50">
        <f t="shared" si="160"/>
        <v>70.238095238095241</v>
      </c>
      <c r="V636" s="50">
        <f t="shared" si="161"/>
        <v>71.83098591549296</v>
      </c>
      <c r="W636" s="50">
        <f t="shared" si="162"/>
        <v>53.271028037383175</v>
      </c>
      <c r="X636" s="50">
        <f t="shared" si="163"/>
        <v>74.897986047123865</v>
      </c>
      <c r="Y636" s="50">
        <f t="shared" si="164"/>
        <v>76.490876724521584</v>
      </c>
      <c r="Z636" s="50">
        <f t="shared" si="165"/>
        <v>57.930918846411807</v>
      </c>
      <c r="AA636" s="50">
        <f t="shared" si="166"/>
        <v>-4.6598908090286244</v>
      </c>
      <c r="AB636" s="50">
        <f t="shared" si="167"/>
        <v>-4.6598908090286244</v>
      </c>
      <c r="AC636" s="50">
        <f t="shared" si="168"/>
        <v>-4.6598908090286315</v>
      </c>
      <c r="AF636">
        <v>1.81</v>
      </c>
      <c r="AG636">
        <v>2.0299999999999998</v>
      </c>
      <c r="AH636" s="66"/>
      <c r="AJ636" t="s">
        <v>438</v>
      </c>
    </row>
    <row r="637" spans="1:36" ht="15" x14ac:dyDescent="0.25">
      <c r="A637">
        <v>2.5299999999999998</v>
      </c>
      <c r="B637">
        <v>3.36</v>
      </c>
      <c r="C637">
        <v>2.94</v>
      </c>
      <c r="D637" s="43">
        <f t="shared" si="156"/>
        <v>3.3012019036863682E-2</v>
      </c>
      <c r="E637" s="44">
        <f>IF(OR($A637="",$B637="",$C637=""),"",A637*'MPTO_working_3-way'!$I636)</f>
        <v>2.6135204081632648</v>
      </c>
      <c r="F637" s="45">
        <f>IF(OR($A637="",$B637="",$C637=""),"",B637*'MPTO_working_3-way'!$I636)</f>
        <v>3.470920383963862</v>
      </c>
      <c r="G637" s="46">
        <f>IF(OR($A637="",$B637="",$C637=""),"",C637*'MPTO_working_3-way'!$I636)</f>
        <v>3.037055335968379</v>
      </c>
      <c r="H637" s="44">
        <f>IF(OR($A637="",$B637="",$C637=""),"",'MPTO_working_3-way'!E636)</f>
        <v>2.6024526354460051</v>
      </c>
      <c r="I637" s="45">
        <f>IF(OR($A637="",$B637="",$C637=""),"",'MPTO_working_3-way'!F636)</f>
        <v>3.4890004221586377</v>
      </c>
      <c r="J637" s="46">
        <f>IF(OR($A637="",$B637="",$C637=""),"",'MPTO_working_3-way'!G636)</f>
        <v>3.0382942221677594</v>
      </c>
      <c r="K637" s="44">
        <f>IF(OR($A637="",$B637="",$C637=""),"",'OddsRatio_working_3-way'!H636)</f>
        <v>2.6075925283461525</v>
      </c>
      <c r="L637" s="45">
        <f>IF(OR($A637="",$B637="",$C637=""),"",'OddsRatio_working_3-way'!I636)</f>
        <v>3.4796852071221696</v>
      </c>
      <c r="M637" s="46">
        <f>IF(OR($A637="",$B637="",$C637=""),"",'OddsRatio_working_3-way'!J636)</f>
        <v>3.0383852973800889</v>
      </c>
      <c r="N637" s="47">
        <f t="shared" si="157"/>
        <v>38.262567105905326</v>
      </c>
      <c r="O637" s="48">
        <f t="shared" si="158"/>
        <v>28.810802017244185</v>
      </c>
      <c r="P637" s="48">
        <f t="shared" si="159"/>
        <v>32.926630876850496</v>
      </c>
      <c r="Q637" t="s">
        <v>393</v>
      </c>
      <c r="R637" t="s">
        <v>272</v>
      </c>
      <c r="S637" t="s">
        <v>516</v>
      </c>
      <c r="T637" s="50">
        <v>100</v>
      </c>
      <c r="U637" s="50">
        <f t="shared" si="160"/>
        <v>60.474308300395251</v>
      </c>
      <c r="V637" s="50">
        <f t="shared" si="161"/>
        <v>70.238095238095241</v>
      </c>
      <c r="W637" s="50">
        <f t="shared" si="162"/>
        <v>65.986394557823132</v>
      </c>
      <c r="X637" s="50">
        <f t="shared" si="163"/>
        <v>63.775510204081634</v>
      </c>
      <c r="Y637" s="50">
        <f t="shared" si="164"/>
        <v>73.539297141781617</v>
      </c>
      <c r="Z637" s="50">
        <f t="shared" si="165"/>
        <v>69.287596461509509</v>
      </c>
      <c r="AA637" s="50">
        <f t="shared" si="166"/>
        <v>-3.3012019036863833</v>
      </c>
      <c r="AB637" s="50">
        <f t="shared" si="167"/>
        <v>-3.3012019036863762</v>
      </c>
      <c r="AC637" s="50">
        <f t="shared" si="168"/>
        <v>-3.3012019036863762</v>
      </c>
      <c r="AF637">
        <v>1.74</v>
      </c>
      <c r="AG637">
        <v>2.16</v>
      </c>
      <c r="AH637" s="66"/>
      <c r="AJ637" t="s">
        <v>231</v>
      </c>
    </row>
    <row r="638" spans="1:36" ht="15" x14ac:dyDescent="0.25">
      <c r="A638">
        <v>4.93</v>
      </c>
      <c r="B638">
        <v>3.86</v>
      </c>
      <c r="C638">
        <v>1.78</v>
      </c>
      <c r="D638" s="43">
        <f t="shared" si="156"/>
        <v>2.3704866914234346E-2</v>
      </c>
      <c r="E638" s="44">
        <f>IF(OR($A638="",$B638="",$C638=""),"",A638*'MPTO_working_3-way'!$I637)</f>
        <v>5.0468649938871755</v>
      </c>
      <c r="F638" s="45">
        <f>IF(OR($A638="",$B638="",$C638=""),"",B638*'MPTO_working_3-way'!$I637)</f>
        <v>3.9515007862889444</v>
      </c>
      <c r="G638" s="46">
        <f>IF(OR($A638="",$B638="",$C638=""),"",C638*'MPTO_working_3-way'!$I637)</f>
        <v>1.8221946631073371</v>
      </c>
      <c r="H638" s="44">
        <f>IF(OR($A638="",$B638="",$C638=""),"",'MPTO_working_3-way'!E637)</f>
        <v>5.1298326192294956</v>
      </c>
      <c r="I638" s="45">
        <f>IF(OR($A638="",$B638="",$C638=""),"",'MPTO_working_3-way'!F637)</f>
        <v>3.9814348050741519</v>
      </c>
      <c r="J638" s="46">
        <f>IF(OR($A638="",$B638="",$C638=""),"",'MPTO_working_3-way'!G637)</f>
        <v>1.8053926448080466</v>
      </c>
      <c r="K638" s="44">
        <f>IF(OR($A638="",$B638="",$C638=""),"",'OddsRatio_working_3-way'!H637)</f>
        <v>5.0892819905176054</v>
      </c>
      <c r="L638" s="45">
        <f>IF(OR($A638="",$B638="",$C638=""),"",'OddsRatio_working_3-way'!I637)</f>
        <v>3.975915138137494</v>
      </c>
      <c r="M638" s="46">
        <f>IF(OR($A638="",$B638="",$C638=""),"",'OddsRatio_working_3-way'!J637)</f>
        <v>1.8116132194920436</v>
      </c>
      <c r="N638" s="47">
        <f t="shared" si="157"/>
        <v>19.814280770561769</v>
      </c>
      <c r="O638" s="48">
        <f t="shared" si="158"/>
        <v>25.306840466028373</v>
      </c>
      <c r="P638" s="48">
        <f t="shared" si="159"/>
        <v>54.878878763409844</v>
      </c>
      <c r="Q638" t="s">
        <v>71</v>
      </c>
      <c r="R638" t="s">
        <v>75</v>
      </c>
      <c r="S638" t="s">
        <v>516</v>
      </c>
      <c r="T638" s="50">
        <v>100</v>
      </c>
      <c r="U638" s="50">
        <f t="shared" si="160"/>
        <v>79.716024340770801</v>
      </c>
      <c r="V638" s="50">
        <f t="shared" si="161"/>
        <v>74.093264248704671</v>
      </c>
      <c r="W638" s="50">
        <f t="shared" si="162"/>
        <v>43.820224719101127</v>
      </c>
      <c r="X638" s="50">
        <f t="shared" si="163"/>
        <v>82.086511032194224</v>
      </c>
      <c r="Y638" s="50">
        <f t="shared" si="164"/>
        <v>76.463750940128094</v>
      </c>
      <c r="Z638" s="50">
        <f t="shared" si="165"/>
        <v>46.190711410524557</v>
      </c>
      <c r="AA638" s="50">
        <f t="shared" si="166"/>
        <v>-2.3704866914234231</v>
      </c>
      <c r="AB638" s="50">
        <f t="shared" si="167"/>
        <v>-2.3704866914234231</v>
      </c>
      <c r="AC638" s="50">
        <f t="shared" si="168"/>
        <v>-2.3704866914234302</v>
      </c>
      <c r="AF638">
        <v>2.0299999999999998</v>
      </c>
      <c r="AG638">
        <v>1.88</v>
      </c>
      <c r="AH638" s="66"/>
      <c r="AJ638" t="s">
        <v>443</v>
      </c>
    </row>
    <row r="639" spans="1:36" s="50" customFormat="1" ht="15" x14ac:dyDescent="0.25">
      <c r="A639">
        <v>2.62</v>
      </c>
      <c r="B639">
        <v>2.97</v>
      </c>
      <c r="C639">
        <v>3.13</v>
      </c>
      <c r="D639" s="43">
        <f t="shared" si="156"/>
        <v>3.7868543904687524E-2</v>
      </c>
      <c r="E639" s="44">
        <f>IF(OR($A639="",$B639="",$C639=""),"",A639*'MPTO_working_3-way'!$I638)</f>
        <v>2.7192155850302813</v>
      </c>
      <c r="F639" s="45">
        <f>IF(OR($A639="",$B639="",$C639=""),"",B639*'MPTO_working_3-way'!$I638)</f>
        <v>3.0824695753969222</v>
      </c>
      <c r="G639" s="46">
        <f>IF(OR($A639="",$B639="",$C639=""),"",C639*'MPTO_working_3-way'!$I638)</f>
        <v>3.2485285424216719</v>
      </c>
      <c r="H639" s="44">
        <f>IF(OR($A639="",$B639="",$C639=""),"",'MPTO_working_3-way'!E638)</f>
        <v>2.7096119102949783</v>
      </c>
      <c r="I639" s="45">
        <f>IF(OR($A639="",$B639="",$C639=""),"",'MPTO_working_3-way'!F638)</f>
        <v>3.0856817729374315</v>
      </c>
      <c r="J639" s="46">
        <f>IF(OR($A639="",$B639="",$C639=""),"",'MPTO_working_3-way'!G638)</f>
        <v>3.258751696222467</v>
      </c>
      <c r="K639" s="44">
        <f>IF(OR($A639="",$B639="",$C639=""),"",'OddsRatio_working_3-way'!H638)</f>
        <v>2.7140880944831056</v>
      </c>
      <c r="L639" s="45">
        <f>IF(OR($A639="",$B639="",$C639=""),"",'OddsRatio_working_3-way'!I638)</f>
        <v>3.0844157692171099</v>
      </c>
      <c r="M639" s="46">
        <f>IF(OR($A639="",$B639="",$C639=""),"",'OddsRatio_working_3-way'!J638)</f>
        <v>3.2537084205240827</v>
      </c>
      <c r="N639" s="47">
        <f t="shared" si="157"/>
        <v>36.775311435590496</v>
      </c>
      <c r="O639" s="48">
        <f t="shared" si="158"/>
        <v>32.441520525672416</v>
      </c>
      <c r="P639" s="48">
        <f t="shared" si="159"/>
        <v>30.783168038737092</v>
      </c>
      <c r="Q639" t="s">
        <v>332</v>
      </c>
      <c r="R639" t="s">
        <v>338</v>
      </c>
      <c r="S639" t="s">
        <v>516</v>
      </c>
      <c r="T639" s="50">
        <v>100</v>
      </c>
      <c r="U639" s="50">
        <f t="shared" si="160"/>
        <v>61.832061068702288</v>
      </c>
      <c r="V639" s="50">
        <f t="shared" si="161"/>
        <v>66.329966329966325</v>
      </c>
      <c r="W639" s="50">
        <f t="shared" si="162"/>
        <v>68.051118210862612</v>
      </c>
      <c r="X639" s="50">
        <f t="shared" si="163"/>
        <v>65.618915459171049</v>
      </c>
      <c r="Y639" s="50">
        <f t="shared" si="164"/>
        <v>70.116820720435086</v>
      </c>
      <c r="Z639" s="50">
        <f t="shared" si="165"/>
        <v>71.837972601331373</v>
      </c>
      <c r="AA639" s="50">
        <f t="shared" si="166"/>
        <v>-3.7868543904687613</v>
      </c>
      <c r="AB639" s="50">
        <f t="shared" si="167"/>
        <v>-3.7868543904687613</v>
      </c>
      <c r="AC639" s="50">
        <f t="shared" si="168"/>
        <v>-3.7868543904687613</v>
      </c>
      <c r="AD639" s="51"/>
      <c r="AE639" s="51"/>
      <c r="AF639">
        <v>2.58</v>
      </c>
      <c r="AG639">
        <v>1.53</v>
      </c>
      <c r="AH639" s="66"/>
      <c r="AI639" s="51"/>
      <c r="AJ639" t="s">
        <v>446</v>
      </c>
    </row>
    <row r="640" spans="1:36" ht="15" x14ac:dyDescent="0.25">
      <c r="A640">
        <v>5.29</v>
      </c>
      <c r="B640">
        <v>4.34</v>
      </c>
      <c r="C640">
        <v>1.62</v>
      </c>
      <c r="D640" s="43">
        <f t="shared" si="156"/>
        <v>3.6734613985259346E-2</v>
      </c>
      <c r="E640" s="44">
        <f>IF(OR($A640="",$B640="",$C640=""),"",A640*'MPTO_working_3-way'!$I639)</f>
        <v>5.4843261079820218</v>
      </c>
      <c r="F640" s="45">
        <f>IF(OR($A640="",$B640="",$C640=""),"",B640*'MPTO_working_3-way'!$I639)</f>
        <v>4.4994282246960253</v>
      </c>
      <c r="G640" s="46">
        <f>IF(OR($A640="",$B640="",$C640=""),"",C640*'MPTO_working_3-way'!$I639)</f>
        <v>1.6795100746561202</v>
      </c>
      <c r="H640" s="44">
        <f>IF(OR($A640="",$B640="",$C640=""),"",'MPTO_working_3-way'!E639)</f>
        <v>5.6563950803938656</v>
      </c>
      <c r="I640" s="45">
        <f>IF(OR($A640="",$B640="",$C640=""),"",'MPTO_working_3-way'!F639)</f>
        <v>4.5835842323001001</v>
      </c>
      <c r="J640" s="46">
        <f>IF(OR($A640="",$B640="",$C640=""),"",'MPTO_working_3-way'!G639)</f>
        <v>1.6527858021590198</v>
      </c>
      <c r="K640" s="44">
        <f>IF(OR($A640="",$B640="",$C640=""),"",'OddsRatio_working_3-way'!H639)</f>
        <v>5.5795799636678298</v>
      </c>
      <c r="L640" s="45">
        <f>IF(OR($A640="",$B640="",$C640=""),"",'OddsRatio_working_3-way'!I639)</f>
        <v>4.5654538644873082</v>
      </c>
      <c r="M640" s="46">
        <f>IF(OR($A640="",$B640="",$C640=""),"",'OddsRatio_working_3-way'!J639)</f>
        <v>1.66185071735992</v>
      </c>
      <c r="N640" s="47">
        <f t="shared" si="157"/>
        <v>18.233780783833691</v>
      </c>
      <c r="O640" s="48">
        <f t="shared" si="158"/>
        <v>22.225046162783464</v>
      </c>
      <c r="P640" s="48">
        <f t="shared" si="159"/>
        <v>59.541173053382849</v>
      </c>
      <c r="Q640" t="s">
        <v>148</v>
      </c>
      <c r="R640" t="s">
        <v>175</v>
      </c>
      <c r="S640" t="s">
        <v>516</v>
      </c>
      <c r="T640" s="50">
        <v>100</v>
      </c>
      <c r="U640" s="50">
        <f t="shared" si="160"/>
        <v>81.096408317580341</v>
      </c>
      <c r="V640" s="50">
        <f t="shared" si="161"/>
        <v>76.958525345622121</v>
      </c>
      <c r="W640" s="50">
        <f t="shared" si="162"/>
        <v>38.271604938271601</v>
      </c>
      <c r="X640" s="50">
        <f t="shared" si="163"/>
        <v>84.769869716106271</v>
      </c>
      <c r="Y640" s="50">
        <f t="shared" si="164"/>
        <v>80.631986744148051</v>
      </c>
      <c r="Z640" s="50">
        <f t="shared" si="165"/>
        <v>41.945066336797545</v>
      </c>
      <c r="AA640" s="50">
        <f t="shared" si="166"/>
        <v>-3.6734613985259301</v>
      </c>
      <c r="AB640" s="50">
        <f t="shared" si="167"/>
        <v>-3.6734613985259301</v>
      </c>
      <c r="AC640" s="50">
        <f t="shared" si="168"/>
        <v>-3.6734613985259443</v>
      </c>
      <c r="AF640">
        <v>1.71</v>
      </c>
      <c r="AG640">
        <v>2.21</v>
      </c>
      <c r="AH640" s="66"/>
      <c r="AJ640" t="s">
        <v>435</v>
      </c>
    </row>
    <row r="641" spans="1:36" ht="15" x14ac:dyDescent="0.25">
      <c r="A641">
        <v>1.21</v>
      </c>
      <c r="B641">
        <v>7.32</v>
      </c>
      <c r="C641">
        <v>14.34</v>
      </c>
      <c r="D641" s="43">
        <f t="shared" si="156"/>
        <v>3.2793309823159866E-2</v>
      </c>
      <c r="E641" s="44">
        <f>IF(OR($A641="",$B641="",$C641=""),"",A641*'MPTO_working_3-way'!$I640)</f>
        <v>1.2496799048860234</v>
      </c>
      <c r="F641" s="45">
        <f>IF(OR($A641="",$B641="",$C641=""),"",B641*'MPTO_working_3-way'!$I640)</f>
        <v>7.5600470279055303</v>
      </c>
      <c r="G641" s="46">
        <f>IF(OR($A641="",$B641="",$C641=""),"",C641*'MPTO_working_3-way'!$I640)</f>
        <v>14.810256062864113</v>
      </c>
      <c r="H641" s="44">
        <f>IF(OR($A641="",$B641="",$C641=""),"",'MPTO_working_3-way'!E640)</f>
        <v>1.2262187477601945</v>
      </c>
      <c r="I641" s="45">
        <f>IF(OR($A641="",$B641="",$C641=""),"",'MPTO_working_3-way'!F640)</f>
        <v>7.9566573133798801</v>
      </c>
      <c r="J641" s="46">
        <f>IF(OR($A641="",$B641="",$C641=""),"",'MPTO_working_3-way'!G640)</f>
        <v>17.005673723920911</v>
      </c>
      <c r="K641" s="44">
        <f>IF(OR($A641="",$B641="",$C641=""),"",'OddsRatio_working_3-way'!H640)</f>
        <v>1.2323686412332926</v>
      </c>
      <c r="L641" s="45">
        <f>IF(OR($A641="",$B641="",$C641=""),"",'OddsRatio_working_3-way'!I640)</f>
        <v>7.9931895837828977</v>
      </c>
      <c r="M641" s="46">
        <f>IF(OR($A641="",$B641="",$C641=""),"",'OddsRatio_working_3-way'!J640)</f>
        <v>15.760941305010101</v>
      </c>
      <c r="N641" s="47">
        <f t="shared" si="157"/>
        <v>80.020491334635381</v>
      </c>
      <c r="O641" s="48">
        <f t="shared" si="158"/>
        <v>13.227430944659673</v>
      </c>
      <c r="P641" s="48">
        <f t="shared" si="159"/>
        <v>6.7520777207049365</v>
      </c>
      <c r="Q641" t="s">
        <v>114</v>
      </c>
      <c r="R641" t="s">
        <v>120</v>
      </c>
      <c r="S641" t="s">
        <v>516</v>
      </c>
      <c r="T641" s="50">
        <v>100</v>
      </c>
      <c r="U641" s="50">
        <f t="shared" si="160"/>
        <v>17.355371900826448</v>
      </c>
      <c r="V641" s="50">
        <f t="shared" si="161"/>
        <v>86.338797814207638</v>
      </c>
      <c r="W641" s="50">
        <f t="shared" si="162"/>
        <v>93.026499302649938</v>
      </c>
      <c r="X641" s="50">
        <f t="shared" si="163"/>
        <v>20.63470288314242</v>
      </c>
      <c r="Y641" s="50">
        <f t="shared" si="164"/>
        <v>89.618128796523621</v>
      </c>
      <c r="Z641" s="50">
        <f t="shared" si="165"/>
        <v>96.305830284965907</v>
      </c>
      <c r="AA641" s="50">
        <f t="shared" si="166"/>
        <v>-3.2793309823159724</v>
      </c>
      <c r="AB641" s="50">
        <f t="shared" si="167"/>
        <v>-3.2793309823159831</v>
      </c>
      <c r="AC641" s="50">
        <f t="shared" si="168"/>
        <v>-3.2793309823159689</v>
      </c>
      <c r="AF641">
        <v>1.41</v>
      </c>
      <c r="AG641">
        <v>3.03</v>
      </c>
      <c r="AH641" s="66"/>
      <c r="AJ641" t="s">
        <v>436</v>
      </c>
    </row>
    <row r="642" spans="1:36" ht="15" x14ac:dyDescent="0.25">
      <c r="A642">
        <v>1.85</v>
      </c>
      <c r="B642">
        <v>3.16</v>
      </c>
      <c r="C642">
        <v>5.65</v>
      </c>
      <c r="D642" s="43">
        <f t="shared" si="156"/>
        <v>3.3987387185550055E-2</v>
      </c>
      <c r="E642" s="44">
        <f>IF(OR($A642="",$B642="",$C642=""),"",A642*'MPTO_working_3-way'!$I641)</f>
        <v>1.9128766662932677</v>
      </c>
      <c r="F642" s="45">
        <f>IF(OR($A642="",$B642="",$C642=""),"",B642*'MPTO_working_3-way'!$I641)</f>
        <v>3.2674001435063382</v>
      </c>
      <c r="G642" s="46">
        <f>IF(OR($A642="",$B642="",$C642=""),"",C642*'MPTO_working_3-way'!$I641)</f>
        <v>5.8420287375983584</v>
      </c>
      <c r="H642" s="44">
        <f>IF(OR($A642="",$B642="",$C642=""),"",'MPTO_working_3-way'!E641)</f>
        <v>1.8896040000457675</v>
      </c>
      <c r="I642" s="45">
        <f>IF(OR($A642="",$B642="",$C642=""),"",'MPTO_working_3-way'!F641)</f>
        <v>3.2773285177063594</v>
      </c>
      <c r="J642" s="46">
        <f>IF(OR($A642="",$B642="",$C642=""),"",'MPTO_working_3-way'!G641)</f>
        <v>6.0363865638363992</v>
      </c>
      <c r="K642" s="44">
        <f>IF(OR($A642="",$B642="",$C642=""),"",'OddsRatio_working_3-way'!H641)</f>
        <v>1.8990388286943567</v>
      </c>
      <c r="L642" s="45">
        <f>IF(OR($A642="",$B642="",$C642=""),"",'OddsRatio_working_3-way'!I641)</f>
        <v>3.2846163176233061</v>
      </c>
      <c r="M642" s="46">
        <f>IF(OR($A642="",$B642="",$C642=""),"",'OddsRatio_working_3-way'!J641)</f>
        <v>5.9182712393279502</v>
      </c>
      <c r="N642" s="47">
        <f t="shared" si="157"/>
        <v>52.277285703828412</v>
      </c>
      <c r="O642" s="48">
        <f t="shared" si="158"/>
        <v>30.605372959519801</v>
      </c>
      <c r="P642" s="48">
        <f t="shared" si="159"/>
        <v>17.11734133665178</v>
      </c>
      <c r="Q642" t="s">
        <v>161</v>
      </c>
      <c r="R642" t="s">
        <v>121</v>
      </c>
      <c r="S642" t="s">
        <v>516</v>
      </c>
      <c r="T642" s="50">
        <v>100</v>
      </c>
      <c r="U642" s="50">
        <f t="shared" si="160"/>
        <v>45.945945945945937</v>
      </c>
      <c r="V642" s="50">
        <f t="shared" si="161"/>
        <v>68.35443037974683</v>
      </c>
      <c r="W642" s="50">
        <f t="shared" si="162"/>
        <v>82.30088495575221</v>
      </c>
      <c r="X642" s="50">
        <f t="shared" si="163"/>
        <v>49.344684664500946</v>
      </c>
      <c r="Y642" s="50">
        <f t="shared" si="164"/>
        <v>71.753169098301825</v>
      </c>
      <c r="Z642" s="50">
        <f t="shared" si="165"/>
        <v>85.699623674307219</v>
      </c>
      <c r="AA642" s="50">
        <f t="shared" si="166"/>
        <v>-3.3987387185550091</v>
      </c>
      <c r="AB642" s="50">
        <f t="shared" si="167"/>
        <v>-3.3987387185549949</v>
      </c>
      <c r="AC642" s="50">
        <f t="shared" si="168"/>
        <v>-3.3987387185550091</v>
      </c>
      <c r="AF642">
        <v>2.34</v>
      </c>
      <c r="AG642">
        <v>1.64</v>
      </c>
      <c r="AH642" s="66"/>
      <c r="AJ642" t="s">
        <v>437</v>
      </c>
    </row>
    <row r="643" spans="1:36" ht="15" x14ac:dyDescent="0.25">
      <c r="A643">
        <v>2.5</v>
      </c>
      <c r="B643">
        <v>3.07</v>
      </c>
      <c r="C643">
        <v>3.25</v>
      </c>
      <c r="D643" s="43">
        <f t="shared" si="156"/>
        <v>3.3425206715109068E-2</v>
      </c>
      <c r="E643" s="44">
        <f>IF(OR($A643="",$B643="",$C643=""),"",A643*'MPTO_working_3-way'!$I642)</f>
        <v>2.5835630167877728</v>
      </c>
      <c r="F643" s="45">
        <f>IF(OR($A643="",$B643="",$C643=""),"",B643*'MPTO_working_3-way'!$I642)</f>
        <v>3.1726153846153848</v>
      </c>
      <c r="G643" s="46">
        <f>IF(OR($A643="",$B643="",$C643=""),"",C643*'MPTO_working_3-way'!$I642)</f>
        <v>3.3586319218241045</v>
      </c>
      <c r="H643" s="44">
        <f>IF(OR($A643="",$B643="",$C643=""),"",'MPTO_working_3-way'!E642)</f>
        <v>2.5716310838094421</v>
      </c>
      <c r="I643" s="45">
        <f>IF(OR($A643="",$B643="",$C643=""),"",'MPTO_working_3-way'!F642)</f>
        <v>3.1787288270588863</v>
      </c>
      <c r="J643" s="46">
        <f>IF(OR($A643="",$B643="",$C643=""),"",'MPTO_working_3-way'!G642)</f>
        <v>3.3721061229088045</v>
      </c>
      <c r="K643" s="44">
        <f>IF(OR($A643="",$B643="",$C643=""),"",'OddsRatio_working_3-way'!H642)</f>
        <v>2.5770392453574789</v>
      </c>
      <c r="L643" s="45">
        <f>IF(OR($A643="",$B643="",$C643=""),"",'OddsRatio_working_3-way'!I642)</f>
        <v>3.1763141585933199</v>
      </c>
      <c r="M643" s="46">
        <f>IF(OR($A643="",$B643="",$C643=""),"",'OddsRatio_working_3-way'!J642)</f>
        <v>3.3655588680362167</v>
      </c>
      <c r="N643" s="47">
        <f t="shared" si="157"/>
        <v>38.706236058578213</v>
      </c>
      <c r="O643" s="48">
        <f t="shared" si="158"/>
        <v>31.51973620405392</v>
      </c>
      <c r="P643" s="48">
        <f t="shared" si="159"/>
        <v>29.774027737367859</v>
      </c>
      <c r="Q643" t="s">
        <v>167</v>
      </c>
      <c r="R643" t="s">
        <v>169</v>
      </c>
      <c r="S643" t="s">
        <v>516</v>
      </c>
      <c r="T643" s="50">
        <v>100</v>
      </c>
      <c r="U643" s="50">
        <f t="shared" si="160"/>
        <v>60</v>
      </c>
      <c r="V643" s="50">
        <f t="shared" si="161"/>
        <v>67.426710097719877</v>
      </c>
      <c r="W643" s="50">
        <f t="shared" si="162"/>
        <v>69.230769230769241</v>
      </c>
      <c r="X643" s="50">
        <f t="shared" si="163"/>
        <v>63.342520671510904</v>
      </c>
      <c r="Y643" s="50">
        <f t="shared" si="164"/>
        <v>70.769230769230774</v>
      </c>
      <c r="Z643" s="50">
        <f t="shared" si="165"/>
        <v>72.573289902280138</v>
      </c>
      <c r="AA643" s="50">
        <f t="shared" si="166"/>
        <v>-3.3425206715109042</v>
      </c>
      <c r="AB643" s="50">
        <f t="shared" si="167"/>
        <v>-3.342520671510897</v>
      </c>
      <c r="AC643" s="50">
        <f t="shared" si="168"/>
        <v>-3.342520671510897</v>
      </c>
      <c r="AF643">
        <v>2.08</v>
      </c>
      <c r="AG643">
        <v>1.79</v>
      </c>
      <c r="AH643" s="66"/>
      <c r="AJ643" t="s">
        <v>442</v>
      </c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69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69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69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69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69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69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69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69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69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69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69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69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69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69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69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69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69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69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69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70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70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70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70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70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70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70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70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70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70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70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70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70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70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70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70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70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70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70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70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70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70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70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70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70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70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70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70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70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70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70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70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70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70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70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70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70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70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70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70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70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71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71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71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2021-03-12T17:36:18Z</dcterms:modified>
</cp:coreProperties>
</file>